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ERPLAN-0101 - D.1.1, D.1...." sheetId="2" r:id="rId2"/>
    <sheet name="ERPLAN-0102 - D.1.1, D.1...." sheetId="3" r:id="rId3"/>
    <sheet name="ERPLAN-0106 - D.1.4. a) -..." sheetId="4" r:id="rId4"/>
    <sheet name="ERPLAN-0107 - D.1.4. a) -..." sheetId="5" r:id="rId5"/>
    <sheet name="ERPLAN-0108 - D.1.4. a) -..." sheetId="6" r:id="rId6"/>
    <sheet name="ERPLAN-0109 - D.1.4. a) -..." sheetId="7" r:id="rId7"/>
    <sheet name="ERPLAN-0110 - D.1.4. a) S..." sheetId="8" r:id="rId8"/>
    <sheet name="ERPLAN-0111 - D.1.4. a) -..." sheetId="9" r:id="rId9"/>
    <sheet name="ERPLAN-0112 - D.1.4. a) -..." sheetId="10" r:id="rId10"/>
    <sheet name="ERPLAN-0113 - D.1.4. a) -..." sheetId="11" r:id="rId11"/>
    <sheet name="ERPLAN-0114 - D.1.4. b) -..." sheetId="12" r:id="rId12"/>
    <sheet name="ERPLAN-0115 - D.1.4. b) -..." sheetId="13" r:id="rId13"/>
    <sheet name="ERPLAN-0116 - D.1.4. c) -..." sheetId="14" r:id="rId14"/>
    <sheet name="ERPLAN-0117 - D.1.4. c) -..." sheetId="15" r:id="rId15"/>
    <sheet name="ERPLAN-0119 - D.1.4. c) -..." sheetId="16" r:id="rId16"/>
    <sheet name="ERPLAN-0120 - D.1.4. c) -..." sheetId="17" r:id="rId17"/>
    <sheet name="ERPLAN-0121 - vedlejší a ..." sheetId="18" r:id="rId18"/>
    <sheet name="Pokyny pro vyplnění" sheetId="19" r:id="rId19"/>
  </sheets>
  <definedNames>
    <definedName name="_xlnm.Print_Area" localSheetId="0">'Rekapitulace stavby'!$D$4:$AO$36,'Rekapitulace stavby'!$C$42:$AQ$72</definedName>
    <definedName name="_xlnm._FilterDatabase" localSheetId="1" hidden="1">'ERPLAN-0101 - D.1.1, D.1....'!$C$105:$K$1278</definedName>
    <definedName name="_xlnm.Print_Area" localSheetId="1">'ERPLAN-0101 - D.1.1, D.1....'!$C$4:$J$39,'ERPLAN-0101 - D.1.1, D.1....'!$C$45:$J$87,'ERPLAN-0101 - D.1.1, D.1....'!$C$93:$K$1278</definedName>
    <definedName name="_xlnm._FilterDatabase" localSheetId="2" hidden="1">'ERPLAN-0102 - D.1.1, D.1....'!$C$105:$K$1294</definedName>
    <definedName name="_xlnm.Print_Area" localSheetId="2">'ERPLAN-0102 - D.1.1, D.1....'!$C$4:$J$39,'ERPLAN-0102 - D.1.1, D.1....'!$C$45:$J$87,'ERPLAN-0102 - D.1.1, D.1....'!$C$93:$K$1294</definedName>
    <definedName name="_xlnm._FilterDatabase" localSheetId="3" hidden="1">'ERPLAN-0106 - D.1.4. a) -...'!$C$80:$K$89</definedName>
    <definedName name="_xlnm.Print_Area" localSheetId="3">'ERPLAN-0106 - D.1.4. a) -...'!$C$4:$J$39,'ERPLAN-0106 - D.1.4. a) -...'!$C$45:$J$62,'ERPLAN-0106 - D.1.4. a) -...'!$C$68:$K$89</definedName>
    <definedName name="_xlnm._FilterDatabase" localSheetId="4" hidden="1">'ERPLAN-0107 - D.1.4. a) -...'!$C$80:$K$89</definedName>
    <definedName name="_xlnm.Print_Area" localSheetId="4">'ERPLAN-0107 - D.1.4. a) -...'!$C$4:$J$39,'ERPLAN-0107 - D.1.4. a) -...'!$C$45:$J$62,'ERPLAN-0107 - D.1.4. a) -...'!$C$68:$K$89</definedName>
    <definedName name="_xlnm._FilterDatabase" localSheetId="5" hidden="1">'ERPLAN-0108 - D.1.4. a) -...'!$C$83:$K$138</definedName>
    <definedName name="_xlnm.Print_Area" localSheetId="5">'ERPLAN-0108 - D.1.4. a) -...'!$C$4:$J$39,'ERPLAN-0108 - D.1.4. a) -...'!$C$45:$J$65,'ERPLAN-0108 - D.1.4. a) -...'!$C$71:$K$138</definedName>
    <definedName name="_xlnm._FilterDatabase" localSheetId="6" hidden="1">'ERPLAN-0109 - D.1.4. a) -...'!$C$83:$K$138</definedName>
    <definedName name="_xlnm.Print_Area" localSheetId="6">'ERPLAN-0109 - D.1.4. a) -...'!$C$4:$J$39,'ERPLAN-0109 - D.1.4. a) -...'!$C$45:$J$65,'ERPLAN-0109 - D.1.4. a) -...'!$C$71:$K$138</definedName>
    <definedName name="_xlnm._FilterDatabase" localSheetId="7" hidden="1">'ERPLAN-0110 - D.1.4. a) S...'!$C$83:$K$155</definedName>
    <definedName name="_xlnm.Print_Area" localSheetId="7">'ERPLAN-0110 - D.1.4. a) S...'!$C$4:$J$39,'ERPLAN-0110 - D.1.4. a) S...'!$C$45:$J$65,'ERPLAN-0110 - D.1.4. a) S...'!$C$71:$K$155</definedName>
    <definedName name="_xlnm._FilterDatabase" localSheetId="8" hidden="1">'ERPLAN-0111 - D.1.4. a) -...'!$C$83:$K$155</definedName>
    <definedName name="_xlnm.Print_Area" localSheetId="8">'ERPLAN-0111 - D.1.4. a) -...'!$C$4:$J$39,'ERPLAN-0111 - D.1.4. a) -...'!$C$45:$J$65,'ERPLAN-0111 - D.1.4. a) -...'!$C$71:$K$155</definedName>
    <definedName name="_xlnm._FilterDatabase" localSheetId="9" hidden="1">'ERPLAN-0112 - D.1.4. a) -...'!$C$86:$K$407</definedName>
    <definedName name="_xlnm.Print_Area" localSheetId="9">'ERPLAN-0112 - D.1.4. a) -...'!$C$4:$J$39,'ERPLAN-0112 - D.1.4. a) -...'!$C$45:$J$68,'ERPLAN-0112 - D.1.4. a) -...'!$C$74:$K$407</definedName>
    <definedName name="_xlnm._FilterDatabase" localSheetId="10" hidden="1">'ERPLAN-0113 - D.1.4. a) -...'!$C$86:$K$421</definedName>
    <definedName name="_xlnm.Print_Area" localSheetId="10">'ERPLAN-0113 - D.1.4. a) -...'!$C$4:$J$39,'ERPLAN-0113 - D.1.4. a) -...'!$C$45:$J$68,'ERPLAN-0113 - D.1.4. a) -...'!$C$74:$K$421</definedName>
    <definedName name="_xlnm._FilterDatabase" localSheetId="11" hidden="1">'ERPLAN-0114 - D.1.4. b) -...'!$C$81:$K$91</definedName>
    <definedName name="_xlnm.Print_Area" localSheetId="11">'ERPLAN-0114 - D.1.4. b) -...'!$C$4:$J$39,'ERPLAN-0114 - D.1.4. b) -...'!$C$45:$J$63,'ERPLAN-0114 - D.1.4. b) -...'!$C$69:$K$91</definedName>
    <definedName name="_xlnm._FilterDatabase" localSheetId="12" hidden="1">'ERPLAN-0115 - D.1.4. b) -...'!$C$81:$K$91</definedName>
    <definedName name="_xlnm.Print_Area" localSheetId="12">'ERPLAN-0115 - D.1.4. b) -...'!$C$4:$J$39,'ERPLAN-0115 - D.1.4. b) -...'!$C$45:$J$63,'ERPLAN-0115 - D.1.4. b) -...'!$C$69:$K$91</definedName>
    <definedName name="_xlnm._FilterDatabase" localSheetId="13" hidden="1">'ERPLAN-0116 - D.1.4. c) -...'!$C$79:$K$84</definedName>
    <definedName name="_xlnm.Print_Area" localSheetId="13">'ERPLAN-0116 - D.1.4. c) -...'!$C$4:$J$39,'ERPLAN-0116 - D.1.4. c) -...'!$C$45:$J$61,'ERPLAN-0116 - D.1.4. c) -...'!$C$67:$K$84</definedName>
    <definedName name="_xlnm._FilterDatabase" localSheetId="14" hidden="1">'ERPLAN-0117 - D.1.4. c) -...'!$C$79:$K$84</definedName>
    <definedName name="_xlnm.Print_Area" localSheetId="14">'ERPLAN-0117 - D.1.4. c) -...'!$C$4:$J$39,'ERPLAN-0117 - D.1.4. c) -...'!$C$45:$J$61,'ERPLAN-0117 - D.1.4. c) -...'!$C$67:$K$84</definedName>
    <definedName name="_xlnm._FilterDatabase" localSheetId="15" hidden="1">'ERPLAN-0119 - D.1.4. c) -...'!$C$79:$K$84</definedName>
    <definedName name="_xlnm.Print_Area" localSheetId="15">'ERPLAN-0119 - D.1.4. c) -...'!$C$4:$J$39,'ERPLAN-0119 - D.1.4. c) -...'!$C$45:$J$61,'ERPLAN-0119 - D.1.4. c) -...'!$C$67:$K$84</definedName>
    <definedName name="_xlnm._FilterDatabase" localSheetId="16" hidden="1">'ERPLAN-0120 - D.1.4. c) -...'!$C$79:$K$84</definedName>
    <definedName name="_xlnm.Print_Area" localSheetId="16">'ERPLAN-0120 - D.1.4. c) -...'!$C$4:$J$39,'ERPLAN-0120 - D.1.4. c) -...'!$C$45:$J$61,'ERPLAN-0120 - D.1.4. c) -...'!$C$67:$K$84</definedName>
    <definedName name="_xlnm._FilterDatabase" localSheetId="17" hidden="1">'ERPLAN-0121 - vedlejší a ...'!$C$81:$K$150</definedName>
    <definedName name="_xlnm.Print_Area" localSheetId="17">'ERPLAN-0121 - vedlejší a ...'!$C$4:$J$39,'ERPLAN-0121 - vedlejší a ...'!$C$45:$J$63,'ERPLAN-0121 - vedlejší a ...'!$C$69:$K$150</definedName>
    <definedName name="_xlnm.Print_Area" localSheetId="18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3">'ERPLAN-0106 - D.1.4. a) -...'!$80:$80</definedName>
    <definedName name="_xlnm.Print_Titles" localSheetId="4">'ERPLAN-0107 - D.1.4. a) -...'!$80:$80</definedName>
    <definedName name="_xlnm.Print_Titles" localSheetId="5">'ERPLAN-0108 - D.1.4. a) -...'!$83:$83</definedName>
    <definedName name="_xlnm.Print_Titles" localSheetId="6">'ERPLAN-0109 - D.1.4. a) -...'!$83:$83</definedName>
    <definedName name="_xlnm.Print_Titles" localSheetId="7">'ERPLAN-0110 - D.1.4. a) S...'!$83:$83</definedName>
    <definedName name="_xlnm.Print_Titles" localSheetId="8">'ERPLAN-0111 - D.1.4. a) -...'!$83:$83</definedName>
    <definedName name="_xlnm.Print_Titles" localSheetId="9">'ERPLAN-0112 - D.1.4. a) -...'!$86:$86</definedName>
    <definedName name="_xlnm.Print_Titles" localSheetId="10">'ERPLAN-0113 - D.1.4. a) -...'!$86:$86</definedName>
    <definedName name="_xlnm.Print_Titles" localSheetId="11">'ERPLAN-0114 - D.1.4. b) -...'!$81:$81</definedName>
    <definedName name="_xlnm.Print_Titles" localSheetId="12">'ERPLAN-0115 - D.1.4. b) -...'!$81:$81</definedName>
    <definedName name="_xlnm.Print_Titles" localSheetId="13">'ERPLAN-0116 - D.1.4. c) -...'!$79:$79</definedName>
    <definedName name="_xlnm.Print_Titles" localSheetId="14">'ERPLAN-0117 - D.1.4. c) -...'!$79:$79</definedName>
    <definedName name="_xlnm.Print_Titles" localSheetId="15">'ERPLAN-0119 - D.1.4. c) -...'!$79:$79</definedName>
    <definedName name="_xlnm.Print_Titles" localSheetId="16">'ERPLAN-0120 - D.1.4. c) -...'!$79:$79</definedName>
    <definedName name="_xlnm.Print_Titles" localSheetId="17">'ERPLAN-0121 - vedlejší a ...'!$81:$81</definedName>
  </definedNames>
  <calcPr fullCalcOnLoad="1"/>
</workbook>
</file>

<file path=xl/sharedStrings.xml><?xml version="1.0" encoding="utf-8"?>
<sst xmlns="http://schemas.openxmlformats.org/spreadsheetml/2006/main" count="40135" uniqueCount="3320">
  <si>
    <t>Export Komplet</t>
  </si>
  <si>
    <t>VZ</t>
  </si>
  <si>
    <t>2.0</t>
  </si>
  <si>
    <t>ZAMOK</t>
  </si>
  <si>
    <t>False</t>
  </si>
  <si>
    <t>{bf528eb7-9837-4d29-8c6b-a6e8c3821c84}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</si>
  <si>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</si>
  <si>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</si>
  <si>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</si>
  <si>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</si>
  <si>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</si>
  <si>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</si>
  <si>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</si>
  <si>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</si>
  <si>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ERPLAN-0011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</si>
  <si>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</si>
  <si>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</si>
  <si>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Záměr výstavby zařízení pro zdravotně postižené v Třebechovicích p. Orebem</t>
  </si>
  <si>
    <t>KSO:</t>
  </si>
  <si>
    <t>801 93</t>
  </si>
  <si>
    <t>CC-CZ:</t>
  </si>
  <si>
    <t>1264</t>
  </si>
  <si>
    <t>Místo:</t>
  </si>
  <si>
    <t>Třebechovice pod Orebem</t>
  </si>
  <si>
    <t>Datum:</t>
  </si>
  <si>
    <t>3. 12. 2019</t>
  </si>
  <si>
    <t>Zadavatel:</t>
  </si>
  <si>
    <t>IČ:</t>
  </si>
  <si>
    <t/>
  </si>
  <si>
    <t>Královehradecký kraj</t>
  </si>
  <si>
    <t>DIČ:</t>
  </si>
  <si>
    <t>Uchazeč:</t>
  </si>
  <si>
    <t>Vyplň údaj</t>
  </si>
  <si>
    <t>Projektant:</t>
  </si>
  <si>
    <t>ERPLAN s.r.o., Havlíčkův Brod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</si>
  <si>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</si>
  <si>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</si>
  <si>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</si>
  <si>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</si>
  <si>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</si>
  <si>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</si>
  <si>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</si>
  <si>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</si>
  <si>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</si>
  <si>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</si>
  <si>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</si>
  <si>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</si>
  <si>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</si>
  <si>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</si>
  <si>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</si>
  <si>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</si>
  <si>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</si>
  <si>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</si>
  <si>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</si>
  <si>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</si>
  <si>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</si>
  <si>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</si>
  <si>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</si>
  <si>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</si>
  <si>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</si>
  <si>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</si>
  <si>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</si>
  <si>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</si>
  <si>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</si>
  <si>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</si>
  <si>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</si>
  <si>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</si>
  <si>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</si>
  <si>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</si>
  <si>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</si>
  <si>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</si>
  <si>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</si>
  <si>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</si>
  <si>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</si>
  <si>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</si>
  <si>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</si>
  <si>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</si>
  <si>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</si>
  <si>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</si>
  <si>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ERPLAN-0101</t>
  </si>
  <si>
    <t>D.1.1, D.1.2 - SO01a - DOZP A - hlavní výdaj</t>
  </si>
  <si>
    <t>STA</t>
  </si>
  <si>
    <t>1</t>
  </si>
  <si>
    <t>{9790434f-b64d-4021-881f-c1b14bbe64e5}</t>
  </si>
  <si>
    <t>2</t>
  </si>
  <si>
    <t>ERPLAN-0102</t>
  </si>
  <si>
    <t>D.1.1, D.1.2 - SO01b - DOZP B - hlavní výdaj</t>
  </si>
  <si>
    <t>{08cf9bd7-5cea-4bb5-a0b8-9bf8736ea024}</t>
  </si>
  <si>
    <t>ERPLAN-0106</t>
  </si>
  <si>
    <t>D.1.4. a) - zdravotně technické zařízení - DOZP A - hlavní výdaj</t>
  </si>
  <si>
    <t>{5279d626-567c-4c3d-b16e-f283b9bb0864}</t>
  </si>
  <si>
    <t>ERPLAN-0107</t>
  </si>
  <si>
    <t>D.1.4. a) - zdravotně technické zařízení - DOZP B - hlavní výdaj</t>
  </si>
  <si>
    <t>{63c58cc9-503a-4513-948e-e81c62398a0b}</t>
  </si>
  <si>
    <t>ERPLAN-0108</t>
  </si>
  <si>
    <t>D.1.4. a) - SO02 - DOZP A - venkovní vedení vodovodu - hlavní výdaj</t>
  </si>
  <si>
    <t>ING</t>
  </si>
  <si>
    <t>{c1d4270e-2d85-44b3-876c-cec58d690b29}</t>
  </si>
  <si>
    <t>ERPLAN-0109</t>
  </si>
  <si>
    <t>D.1.4. a) - SO02 - DOZP B - venkovní vedení vodovodu - hlavní výdaj</t>
  </si>
  <si>
    <t>{315106f7-efa5-4d5d-a99e-ee39781939e2}</t>
  </si>
  <si>
    <t>ERPLAN-0110</t>
  </si>
  <si>
    <t>D.1.4. a) SO03 - DOZP A venk. vedení splaš. kanalizace - hlavní výdaj</t>
  </si>
  <si>
    <t>{49f28884-b2b8-4809-ab80-162c33c1549c}</t>
  </si>
  <si>
    <t>ERPLAN-0111</t>
  </si>
  <si>
    <t>D.1.4. a) - SO03 - DOZP B - venk. vedení splaš. kanalizace - hlavní výdaj</t>
  </si>
  <si>
    <t>{8bf6afff-a2cf-42bf-b017-0aaea8980e25}</t>
  </si>
  <si>
    <t>ERPLAN-0112</t>
  </si>
  <si>
    <t>D.1.4. a) - SO04 - DOZP A - dešťová kanalizace - hlavní výdaj</t>
  </si>
  <si>
    <t>{2f8ad9ca-5572-47d8-9f5f-a39d388ef9c8}</t>
  </si>
  <si>
    <t>ERPLAN-0113</t>
  </si>
  <si>
    <t>D.1.4. a) - SO04 - DOZP B - dešťová kanalizace - hlavní výdaj</t>
  </si>
  <si>
    <t>{34b8cc05-0a5e-4b63-a520-dcb391145567}</t>
  </si>
  <si>
    <t>ERPLAN-0114</t>
  </si>
  <si>
    <t>D.1.4. b) - vzduchotechnika a vytápění - DOZP A - hlavní výdaj</t>
  </si>
  <si>
    <t>{86018ba2-5a91-4e28-b72e-8aceae522f57}</t>
  </si>
  <si>
    <t>ERPLAN-0115</t>
  </si>
  <si>
    <t>D.1.4. b) - vzduchotechnika a vytápění - DOZP B - hlavní výdaj</t>
  </si>
  <si>
    <t>{9f31b265-7397-4f55-b8b4-60df1800c6e5}</t>
  </si>
  <si>
    <t>ERPLAN-0116</t>
  </si>
  <si>
    <t>D.1.4. c) - silnoproudá a slaboproudá elektrotechnika - DOZP A - hlavní výdaj</t>
  </si>
  <si>
    <t>{6bd3636f-117d-4f2d-af17-b78b0504a5d6}</t>
  </si>
  <si>
    <t>ERPLAN-0117</t>
  </si>
  <si>
    <t xml:space="preserve">D.1.4. c) - silnoprodá a slaboproudá elektrotechnika - DOZP B - hlavní výdaj </t>
  </si>
  <si>
    <t>{ee17a821-c1e5-4af8-b997-457c6719e4a3}</t>
  </si>
  <si>
    <t>ERPLAN-0119</t>
  </si>
  <si>
    <t>D.1.4. c) - SO05 - DOZP A - venkovní vedení NN - hlavní výdaj</t>
  </si>
  <si>
    <t>{0fab8609-6f4d-4f16-98b0-e8776c8194e0}</t>
  </si>
  <si>
    <t>ERPLAN-0120</t>
  </si>
  <si>
    <t>D.1.4. c) - SO05 - DOZP B - venkovní vedení NN</t>
  </si>
  <si>
    <t>{73811bb3-cc51-4011-a344-081011c882aa}</t>
  </si>
  <si>
    <t>ERPLAN-0121</t>
  </si>
  <si>
    <t>vedlejší a ostatní náklady</t>
  </si>
  <si>
    <t>VON</t>
  </si>
  <si>
    <t>{1af62970-9e28-4ada-8285-37597fb98168}</t>
  </si>
  <si>
    <t>apu1</t>
  </si>
  <si>
    <t>99,92</t>
  </si>
  <si>
    <t>bed2</t>
  </si>
  <si>
    <t>12,678</t>
  </si>
  <si>
    <t>KRYCÍ LIST SOUPISU PRACÍ</t>
  </si>
  <si>
    <t>dl11</t>
  </si>
  <si>
    <t>65,1</t>
  </si>
  <si>
    <t>dren1</t>
  </si>
  <si>
    <t>89,52</t>
  </si>
  <si>
    <t>izo1</t>
  </si>
  <si>
    <t>314,701</t>
  </si>
  <si>
    <t>izo2</t>
  </si>
  <si>
    <t>101,424</t>
  </si>
  <si>
    <t>Objekt:</t>
  </si>
  <si>
    <t>jáma1</t>
  </si>
  <si>
    <t>127,807</t>
  </si>
  <si>
    <t>ERPLAN-0101 - D.1.1, D.1.2 - SO01a - DOZP A - hlavní výdaj</t>
  </si>
  <si>
    <t>kzs1</t>
  </si>
  <si>
    <t>kzs2</t>
  </si>
  <si>
    <t>kzs3</t>
  </si>
  <si>
    <t>13,9</t>
  </si>
  <si>
    <t>lat1</t>
  </si>
  <si>
    <t>510,883</t>
  </si>
  <si>
    <t>lat2</t>
  </si>
  <si>
    <t>488,398</t>
  </si>
  <si>
    <t>li2</t>
  </si>
  <si>
    <t>141,11</t>
  </si>
  <si>
    <t>li3</t>
  </si>
  <si>
    <t>285,024</t>
  </si>
  <si>
    <t>li8</t>
  </si>
  <si>
    <t>17,8</t>
  </si>
  <si>
    <t>mal1</t>
  </si>
  <si>
    <t>907,303</t>
  </si>
  <si>
    <t>maz1</t>
  </si>
  <si>
    <t>maz</t>
  </si>
  <si>
    <t>14,538</t>
  </si>
  <si>
    <t>nát2</t>
  </si>
  <si>
    <t>23</t>
  </si>
  <si>
    <t>nát3</t>
  </si>
  <si>
    <t>283,298</t>
  </si>
  <si>
    <t>obr1</t>
  </si>
  <si>
    <t>11,715</t>
  </si>
  <si>
    <t>om1</t>
  </si>
  <si>
    <t>757,114</t>
  </si>
  <si>
    <t>om11</t>
  </si>
  <si>
    <t>29,976</t>
  </si>
  <si>
    <t>om2</t>
  </si>
  <si>
    <t>112,011</t>
  </si>
  <si>
    <t>om3</t>
  </si>
  <si>
    <t>645,103</t>
  </si>
  <si>
    <t>om5</t>
  </si>
  <si>
    <t>262,2</t>
  </si>
  <si>
    <t>- U veškerých dodávek výrobků bude do ceny zahrnuta jejich montáž vč. dodávky potřebného kotvení, doplňkového materiálu, staveništní a mimostaveništní dopravy v případě, že tyto činosti nejsou oceněny v samostatných položkách jednotlivých částí soupisu prací. U vybraných výrobků je nutné do ceny díla zahrnout zpracování dodavatelské, případně dílenské dokumentace, dále výrobu prototypů, provádění barevného a materiálového vzorkování apod. - Položky jsou sestaveny za pomocí Cenové soustavy ÚRS nebo pomocí položek vlastních. Pro všechny položky platí, že do ceny je nutno zahrnout náklady spojené s koordinací, s pokyny vyplývajícími z RDP, zejména TZ. - Individuální položky, které nepocházejí z cenové soustavy ÚRS - jejich technické a kvalitativní podmínky jsou definovány popisem položky. Je - li popsaná položka stavebních prací v textu označena popisem D+M, rozumí se tím vždy dodávka a montáž materiálu, prvků či zařízení definovaných popisem položky. Cena za individuální položky byla stanovena na základě obdobných položek z cenové soustavy ÚRS nebo na základě cen z obdobných realizovaných staveb. - Uchazeč o veřejnou zakázku je povinen při oceňování soutěžního SOUPISU PRACÍ provést kontrolu funkce aritmetických vzorců jednotlivých položkových soupisů ve vazbě na jednotlivé oddíly, rekapitulace a krycí listy. - Kde není výslovně uvedeno, bude pracovní postup a technologie provádění stanovena oprávněnou osobou zhotovitele. - Veškeré rozměry budou upřesněny po odkrytí a prozkoumání jednotlivých prvků.  Všechny položky se odkazují na výkresovou dokumentaci, technické zprávy .</t>
  </si>
  <si>
    <t>om8</t>
  </si>
  <si>
    <t>221,526</t>
  </si>
  <si>
    <t>pal1</t>
  </si>
  <si>
    <t>117,065</t>
  </si>
  <si>
    <t>pal2</t>
  </si>
  <si>
    <t>128,772</t>
  </si>
  <si>
    <t>pás1</t>
  </si>
  <si>
    <t>264,453</t>
  </si>
  <si>
    <t>paž1</t>
  </si>
  <si>
    <t>213,18</t>
  </si>
  <si>
    <t>paž2</t>
  </si>
  <si>
    <t>149,226</t>
  </si>
  <si>
    <t>plan1</t>
  </si>
  <si>
    <t>300,672</t>
  </si>
  <si>
    <t>plan11</t>
  </si>
  <si>
    <t>38,77</t>
  </si>
  <si>
    <t>prof11</t>
  </si>
  <si>
    <t>53,016</t>
  </si>
  <si>
    <t>pvc1</t>
  </si>
  <si>
    <t>197,11</t>
  </si>
  <si>
    <t>pvc11</t>
  </si>
  <si>
    <t>98,73</t>
  </si>
  <si>
    <t>pvc12</t>
  </si>
  <si>
    <t>98,38</t>
  </si>
  <si>
    <t>rýha1</t>
  </si>
  <si>
    <t>86,179</t>
  </si>
  <si>
    <t>rýha11</t>
  </si>
  <si>
    <t>50,489</t>
  </si>
  <si>
    <t>řez1</t>
  </si>
  <si>
    <t>8,503</t>
  </si>
  <si>
    <t>sdk1</t>
  </si>
  <si>
    <t>37,4</t>
  </si>
  <si>
    <t>sdk2</t>
  </si>
  <si>
    <t>224,81</t>
  </si>
  <si>
    <t>sdk3</t>
  </si>
  <si>
    <t>262,21</t>
  </si>
  <si>
    <t>REKAPITULACE ČLENĚNÍ SOUPISU PRACÍ</t>
  </si>
  <si>
    <t>sdk5</t>
  </si>
  <si>
    <t>8,532</t>
  </si>
  <si>
    <t>sdk6</t>
  </si>
  <si>
    <t>5,688</t>
  </si>
  <si>
    <t>sokl1</t>
  </si>
  <si>
    <t>19,92</t>
  </si>
  <si>
    <t>sokl2</t>
  </si>
  <si>
    <t>179,56</t>
  </si>
  <si>
    <t>svis1</t>
  </si>
  <si>
    <t>432,366</t>
  </si>
  <si>
    <t>ša11</t>
  </si>
  <si>
    <t>1,388</t>
  </si>
  <si>
    <t>ša12</t>
  </si>
  <si>
    <t>2,197</t>
  </si>
  <si>
    <t>šd1</t>
  </si>
  <si>
    <t>33,575</t>
  </si>
  <si>
    <t>ti11</t>
  </si>
  <si>
    <t>25</t>
  </si>
  <si>
    <t>ti12</t>
  </si>
  <si>
    <t>4,625</t>
  </si>
  <si>
    <t>ti2</t>
  </si>
  <si>
    <t>ti3</t>
  </si>
  <si>
    <t>Kód dílu - Popis</t>
  </si>
  <si>
    <t>Cena celkem [CZK]</t>
  </si>
  <si>
    <t>zás1</t>
  </si>
  <si>
    <t>85,064</t>
  </si>
  <si>
    <t>zd11</t>
  </si>
  <si>
    <t>-50,89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</si>
  <si>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</si>
  <si>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</si>
  <si>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</si>
  <si>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</si>
  <si>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</si>
  <si>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</si>
  <si>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</si>
  <si>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</si>
  <si>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</si>
  <si>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91 - Doplňující konstrukce a práce pozemních komunikací, letišť a ploch</t>
  </si>
  <si>
    <t xml:space="preserve">    94 - Lešení a stavební výtahy</t>
  </si>
  <si>
    <t xml:space="preserve">    95 - Různé dokončovací konstrukce a práce pozemních staveb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</si>
  <si>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</si>
  <si>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</si>
  <si>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</si>
  <si>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</si>
  <si>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726 - Zdravotechnika - předstěnové instalace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</si>
  <si>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</si>
  <si>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</si>
  <si>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</si>
  <si>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</si>
  <si>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</si>
  <si>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</si>
  <si>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</si>
  <si>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</si>
  <si>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</si>
  <si>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</si>
  <si>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</si>
  <si>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</si>
  <si>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</si>
  <si>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</si>
  <si>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</si>
  <si>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</si>
  <si>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</si>
  <si>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</si>
  <si>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</si>
  <si>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</si>
  <si>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</si>
  <si>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</si>
  <si>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</si>
  <si>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</si>
  <si>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</si>
  <si>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</si>
  <si>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</si>
  <si>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</si>
  <si>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</si>
  <si>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131201201</t>
  </si>
  <si>
    <t>Hloubení zapažených jam a zářezů s urovnáním dna do předepsaného profilu a spádu v hornině tř. 3 do 100 m3</t>
  </si>
  <si>
    <t>m3</t>
  </si>
  <si>
    <t>CS ÚRS 2019 02</t>
  </si>
  <si>
    <t>4</t>
  </si>
  <si>
    <t>410671686</t>
  </si>
  <si>
    <t>VV</t>
  </si>
  <si>
    <t xml:space="preserve">"v.č. D.1.1.2 - půdorys základů DOZP A, TZ" </t>
  </si>
  <si>
    <t>(10,5*10,26+10,26*18,66+2,5*7,56)*0,6*0,5</t>
  </si>
  <si>
    <t>(23,62*2+18,66*2+1*4)*0,6*0,5*1</t>
  </si>
  <si>
    <t>5,3*7,315*0,3*0,5</t>
  </si>
  <si>
    <t>Součet</t>
  </si>
  <si>
    <t>131201209</t>
  </si>
  <si>
    <t>Hloubení zapažených jam a zářezů s urovnáním dna do předepsaného profilu a spádu Příplatek k cenám za lepivost horniny tř. 3</t>
  </si>
  <si>
    <t>-349450292</t>
  </si>
  <si>
    <t>3</t>
  </si>
  <si>
    <t>131301201</t>
  </si>
  <si>
    <t>Hloubení zapažených jam a zářezů s urovnáním dna do předepsaného profilu a spádu v hornině tř. 4 do 100 m3</t>
  </si>
  <si>
    <t>628249939</t>
  </si>
  <si>
    <t>131301209</t>
  </si>
  <si>
    <t>Hloubení zapažených jam a zářezů s urovnáním dna do předepsaného profilu a spádu Příplatek k cenám za lepivost horniny tř. 4</t>
  </si>
  <si>
    <t>374347537</t>
  </si>
  <si>
    <t>5</t>
  </si>
  <si>
    <t>132201201</t>
  </si>
  <si>
    <t>Hloubení zapažených i nezapažených rýh šířky přes 600 do 2 000 mm s urovnáním dna do předepsaného profilu a spádu v hornině tř. 3 do 100 m3</t>
  </si>
  <si>
    <t>-1905374473</t>
  </si>
  <si>
    <t>(23,26*2+18,66*2+1*6)*1,5*0,7*0,5</t>
  </si>
  <si>
    <t>8,86*1,5*0,5*0,5</t>
  </si>
  <si>
    <t>Mezisoučet</t>
  </si>
  <si>
    <t>(23,26*2+18,66*2+8,86)*0,7*1,1*0,5</t>
  </si>
  <si>
    <t>6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</si>
  <si>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</si>
  <si>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</si>
  <si>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-16842336</t>
  </si>
  <si>
    <t>7</t>
  </si>
  <si>
    <t>132301201</t>
  </si>
  <si>
    <t>Hloubení zapažených i nezapažených rýh šířky přes 600 do 2 000 mm s urovnáním dna do předepsaného profilu a spádu v hornině tř. 4 do 100 m3</t>
  </si>
  <si>
    <t>-389882380</t>
  </si>
  <si>
    <t>8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</si>
  <si>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</si>
  <si>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</si>
  <si>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-1695510585</t>
  </si>
  <si>
    <t>9</t>
  </si>
  <si>
    <t>133201101</t>
  </si>
  <si>
    <t>Hloubení zapažených i nezapažených šachet s případným nutným přemístěním výkopku ve výkopišti v hornině tř. 3 do 100 m3</t>
  </si>
  <si>
    <t>-593357604</t>
  </si>
  <si>
    <t>1,5*1,5*0,5*0,5+1,5*1,1*0,5*2*0,5</t>
  </si>
  <si>
    <t>0,7*0,7*1,1*3*0,5</t>
  </si>
  <si>
    <t>10</t>
  </si>
  <si>
    <t>133201109</t>
  </si>
  <si>
    <t>Hloubení zapažených i nezapažených šachet s případným nutným přemístěním výkopku ve výkopišti v hornině tř. 3 Příplatek k cenám za lepivost horniny tř. 3</t>
  </si>
  <si>
    <t>-869771600</t>
  </si>
  <si>
    <t>11</t>
  </si>
  <si>
    <t>133301101</t>
  </si>
  <si>
    <t>Hloubení zapažených i nezapažených šachet s případným nutným přemístěním výkopku ve výkopišti v hornině tř. 4 do 100 m3</t>
  </si>
  <si>
    <t>-2010951919</t>
  </si>
  <si>
    <t>12</t>
  </si>
  <si>
    <t>133301109</t>
  </si>
  <si>
    <t>Hloubení zapažených i nezapažených šachet s případným nutným přemístěním výkopku ve výkopišti v hornině tř. 4 Příplatek k cenám za lepivost horniny tř. 4</t>
  </si>
  <si>
    <t>-338661259</t>
  </si>
  <si>
    <t>13</t>
  </si>
  <si>
    <t>151101201</t>
  </si>
  <si>
    <t>Zřízení pažení stěn výkopu bez rozepření nebo vzepření příložné, hloubky do 4 m</t>
  </si>
  <si>
    <t>m2</t>
  </si>
  <si>
    <t>-931065910</t>
  </si>
  <si>
    <t>(23,26*2+18,66*2+8,86)*1,1*2</t>
  </si>
  <si>
    <t>0,7*4*1,1*3</t>
  </si>
  <si>
    <t>14</t>
  </si>
  <si>
    <t>151101211</t>
  </si>
  <si>
    <t>Odstranění pažení stěn výkopu s uložením pažin na vzdálenost do 3 m od okraje výkopu příložné, hloubky do 4 m</t>
  </si>
  <si>
    <t>-172654346</t>
  </si>
  <si>
    <t>151101301</t>
  </si>
  <si>
    <t>Zřízení rozepření zapažených stěn výkopů s potřebným přepažováním při roubení příložném, hloubky do 4 m</t>
  </si>
  <si>
    <t>1350559454</t>
  </si>
  <si>
    <t>paž1*0,7</t>
  </si>
  <si>
    <t>16</t>
  </si>
  <si>
    <t>151101311</t>
  </si>
  <si>
    <t>Odstranění rozepření stěn výkopů s uložením materiálu na vzdálenost do 3 m od okraje výkopu roubení příložného, hloubky do 4 m</t>
  </si>
  <si>
    <t>-952751273</t>
  </si>
  <si>
    <t>17</t>
  </si>
  <si>
    <t>151401501</t>
  </si>
  <si>
    <t>Přepažování rozepření zapažených stěn výkopů při roubení příložném, hloubky do 4 m</t>
  </si>
  <si>
    <t>669478031</t>
  </si>
  <si>
    <t>18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</si>
  <si>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</si>
  <si>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</si>
  <si>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1817249964</t>
  </si>
  <si>
    <t>jáma1*2</t>
  </si>
  <si>
    <t>rýha1*2</t>
  </si>
  <si>
    <t>ša12*2</t>
  </si>
  <si>
    <t>19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</si>
  <si>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</si>
  <si>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</si>
  <si>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-1926070827</t>
  </si>
  <si>
    <t>20</t>
  </si>
  <si>
    <t>171201201</t>
  </si>
  <si>
    <t>Uložení sypaniny na skládky</t>
  </si>
  <si>
    <t>-1430541362</t>
  </si>
  <si>
    <t>174101101</t>
  </si>
  <si>
    <t>Zásyp sypaninou z jakékoliv horniny s uložením výkopku ve vrstvách se zhutněním jam, šachet, rýh nebo kolem objektů v těchto vykopávkách</t>
  </si>
  <si>
    <t>440412728</t>
  </si>
  <si>
    <t>rýha11*2</t>
  </si>
  <si>
    <t>-(23,26*2+18,66*2+8,86)*0,4*0,5</t>
  </si>
  <si>
    <t>ša11*2</t>
  </si>
  <si>
    <t>-0,5*0,4*0,75</t>
  </si>
  <si>
    <t>22</t>
  </si>
  <si>
    <t>M</t>
  </si>
  <si>
    <t>58343930</t>
  </si>
  <si>
    <t>kamenivo drcené hrubé frakce 16-32</t>
  </si>
  <si>
    <t>t</t>
  </si>
  <si>
    <t>969727497</t>
  </si>
  <si>
    <t>zás1*2</t>
  </si>
  <si>
    <t>181951102</t>
  </si>
  <si>
    <t>Úprava pláně vyrovnáním výškových rozdílů v hornině tř. 1 až 4 se zhutněním</t>
  </si>
  <si>
    <t>-2029265020</t>
  </si>
  <si>
    <t>6,305*8,86+14,855*8,86+8,86*8,4</t>
  </si>
  <si>
    <t>5,3*7,315</t>
  </si>
  <si>
    <t>Zakládání</t>
  </si>
  <si>
    <t>24</t>
  </si>
  <si>
    <t>212572121</t>
  </si>
  <si>
    <t>Lože pro trativody z kameniva drobného těženého</t>
  </si>
  <si>
    <t>976319614</t>
  </si>
  <si>
    <t>dren1*0,5*0,1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</si>
  <si>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</si>
  <si>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</si>
  <si>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m</t>
  </si>
  <si>
    <t>-150756626</t>
  </si>
  <si>
    <t>"v.č. D.1.1.3 - odvětrání radonu z podloží, TZ"</t>
  </si>
  <si>
    <t>1,5*3+0,805+0,7+6,1*4+12,284*3+1,076+1,091</t>
  </si>
  <si>
    <t>6,209*2+4,07*2+2,97*6+4,07*6</t>
  </si>
  <si>
    <t>26</t>
  </si>
  <si>
    <t>212755216</t>
  </si>
  <si>
    <t>Trativody bez lože z drenážních trubek plastových flexibilních D 160 mm</t>
  </si>
  <si>
    <t>330534665</t>
  </si>
  <si>
    <t>23,6*2+18,66*2+0,5*6+2</t>
  </si>
  <si>
    <t>27</t>
  </si>
  <si>
    <t>212972113</t>
  </si>
  <si>
    <t>Opláštění drenážních trub filtrační textilií DN 160</t>
  </si>
  <si>
    <t>-341386643</t>
  </si>
  <si>
    <t>28</t>
  </si>
  <si>
    <t>214500211</t>
  </si>
  <si>
    <t>Zřízení výplně rýhy s drenážním potrubím z trub DN do 200 štěrkem, pískem nebo štěrkopískem, výšky přes 300 do 550 mm</t>
  </si>
  <si>
    <t>-247650185</t>
  </si>
  <si>
    <t>29</t>
  </si>
  <si>
    <t>583438R072</t>
  </si>
  <si>
    <t>kamenivo drcené hrubé frakce 8/32</t>
  </si>
  <si>
    <t>235529035</t>
  </si>
  <si>
    <t>dren1*0,5*0,5*2</t>
  </si>
  <si>
    <t>30</t>
  </si>
  <si>
    <t>271532212</t>
  </si>
  <si>
    <t>Podsyp pod základové konstrukce se zhutněním a urovnáním povrchu z kameniva hrubého, frakce 16 - 32 mm</t>
  </si>
  <si>
    <t>-2004829076</t>
  </si>
  <si>
    <t>plan1*0,2</t>
  </si>
  <si>
    <t>-plan11*0,2</t>
  </si>
  <si>
    <t>31</t>
  </si>
  <si>
    <t>273321411</t>
  </si>
  <si>
    <t>Základy z betonu železového (bez výztuže) desky z betonu bez zvláštních nároků na prostředí tř. C 20/25</t>
  </si>
  <si>
    <t>-1637751527</t>
  </si>
  <si>
    <t>(6,307+0,7*2)*(8,86+0,7*2)*0,15</t>
  </si>
  <si>
    <t>(14,855+0,7)*7,56*0,15</t>
  </si>
  <si>
    <t>(12,35+0,7)*(2,7*0,7)*0,15</t>
  </si>
  <si>
    <t>(8,86+0,7*2)*(8,4+0,7)*0,15</t>
  </si>
  <si>
    <t>32</t>
  </si>
  <si>
    <t>273351121</t>
  </si>
  <si>
    <t>Bednění základů desek zřízení</t>
  </si>
  <si>
    <t>-1164345878</t>
  </si>
  <si>
    <t>(23,6*2+18,66*2)*0,15</t>
  </si>
  <si>
    <t>33</t>
  </si>
  <si>
    <t>273351122</t>
  </si>
  <si>
    <t>Bednění základů desek odstranění</t>
  </si>
  <si>
    <t>-1825377085</t>
  </si>
  <si>
    <t>34</t>
  </si>
  <si>
    <t>273362021</t>
  </si>
  <si>
    <t>Výztuž základů desek ze svařovaných sítí z drátů typu KARI</t>
  </si>
  <si>
    <t>-650001999</t>
  </si>
  <si>
    <t>izo1*3,279*2*1,3*0,001</t>
  </si>
  <si>
    <t>35</t>
  </si>
  <si>
    <t>274321411</t>
  </si>
  <si>
    <t>Základy z betonu železového (bez výztuže) pasy z betonu bez zvláštních nároků na prostředí tř. C 20/25</t>
  </si>
  <si>
    <t>973273671</t>
  </si>
  <si>
    <t>(23,26*2+18,66*2+8,86)*0,7*1,1*1,035</t>
  </si>
  <si>
    <t>36</t>
  </si>
  <si>
    <t>274351111</t>
  </si>
  <si>
    <t>Bednění základových konstrukcí pasů tradiční oboustranné</t>
  </si>
  <si>
    <t>-2048938212</t>
  </si>
  <si>
    <t>(23,26*2+18,8*2)*0,15</t>
  </si>
  <si>
    <t>(8,86*3+6,305*2+14,855+6,16+3,495+2,5+8,86+8,4)*0,1</t>
  </si>
  <si>
    <t>11,1*0,1</t>
  </si>
  <si>
    <t>bed1</t>
  </si>
  <si>
    <t>37</t>
  </si>
  <si>
    <t>274353131</t>
  </si>
  <si>
    <t>Bednění kotevních otvorů a prostupů v základových konstrukcích v pasech včetně polohového zajištění a odbednění, popř. ztraceného bednění z pletiva apod. průřezu přes 0,05 do 0,10 m2, hl. do 1,00 m</t>
  </si>
  <si>
    <t>kus</t>
  </si>
  <si>
    <t>477180575</t>
  </si>
  <si>
    <t xml:space="preserve">"v.č. D.1.1.2 - půdorys základů DOZP A. TZ" </t>
  </si>
  <si>
    <t>38</t>
  </si>
  <si>
    <t>274361821</t>
  </si>
  <si>
    <t>Výztuž základů pasů z betonářské oceli 10 505 (R) nebo BSt 500</t>
  </si>
  <si>
    <t>-2141285900</t>
  </si>
  <si>
    <t>"v.č. 201 - konstrukce základů, TZ"</t>
  </si>
  <si>
    <t>2323*1,3*0,001</t>
  </si>
  <si>
    <t>-(177,6+175,2)*1,3*0,001</t>
  </si>
  <si>
    <t>(1,3+4)*5*0,617*1,3*0,001</t>
  </si>
  <si>
    <t>39</t>
  </si>
  <si>
    <t>275321411</t>
  </si>
  <si>
    <t>Základy z betonu železového (bez výztuže) patky z betonu bez zvláštních nároků na prostředí tř. C 20/25</t>
  </si>
  <si>
    <t>-1194600169</t>
  </si>
  <si>
    <t>0,7*0,7*1,1*3*1,035</t>
  </si>
  <si>
    <t>40</t>
  </si>
  <si>
    <t>279113145</t>
  </si>
  <si>
    <t>Základové zdi z tvárnic ztraceného bednění včetně výplně z betonu bez zvláštních nároků na vliv prostředí třídy C 20/25, tloušťky zdiva přes 300 do 400 mm</t>
  </si>
  <si>
    <t>-1228350578</t>
  </si>
  <si>
    <t>(23*2+18,36*2+8,86)*0,5</t>
  </si>
  <si>
    <t>0,5*0,4*0,75*3</t>
  </si>
  <si>
    <t>41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</si>
  <si>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</si>
  <si>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</si>
  <si>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1474269932</t>
  </si>
  <si>
    <t>(177,6+176,25)*1,3*0,001</t>
  </si>
  <si>
    <t>Svislé a kompletní konstrukce</t>
  </si>
  <si>
    <t>42</t>
  </si>
  <si>
    <t>311236321</t>
  </si>
  <si>
    <t>Zdivo jednovrstvé zvukově izolační z cihel děrovaných z broušených cihel na tenkovrstvou maltu, pevnost cihel do P15, tl. zdiva 250 mm</t>
  </si>
  <si>
    <t>-1423828683</t>
  </si>
  <si>
    <t xml:space="preserve">"v.č. D.1.1.4 - půdorys 1.NP - DOZP A, TZ" </t>
  </si>
  <si>
    <t>(6,46+0,14+2,6)*3,15</t>
  </si>
  <si>
    <t>-1,5*2</t>
  </si>
  <si>
    <t>43</t>
  </si>
  <si>
    <t>311237121</t>
  </si>
  <si>
    <t>Zdivo jednovrstvé tepelně izolační z cihel děrovaných broušených na tenkovrstvou maltu, součinitel prostupu tepla U přes 0,22 do 0,26, tl. zdiva 380 mm</t>
  </si>
  <si>
    <t>574232555</t>
  </si>
  <si>
    <t>(23,2*2+18,6+2+0,5*2)*0,5</t>
  </si>
  <si>
    <t>44</t>
  </si>
  <si>
    <t>311237161</t>
  </si>
  <si>
    <t>Zdivo jednovrstvé tepelně izolační z cihel děrovaných broušených na tenkovrstvou maltu, součinitel prostupu tepla U přes 0,14 do 0,18, tl. zdiva 500 mm</t>
  </si>
  <si>
    <t>1174146439</t>
  </si>
  <si>
    <t>(23,2*2+18,6+2+0,5*2)*2,594</t>
  </si>
  <si>
    <t>-(2,1*2,25*6+3*2+1,5*0,75*6+1*0,75*2+2,9*1,25+1,5*2,21+0,6*2,25)</t>
  </si>
  <si>
    <t>45</t>
  </si>
  <si>
    <t>311238912</t>
  </si>
  <si>
    <t>Výplň kapes zdiva z děrovaných cihel polystyrénem extrudovaným tl. 30 mm lepeným do drážky</t>
  </si>
  <si>
    <t>-1345597159</t>
  </si>
  <si>
    <t>2,25*2*6+2*2+0,75*2*6+0,75*2*2+1,25*2+2,21*2+2,25*2</t>
  </si>
  <si>
    <t>46</t>
  </si>
  <si>
    <t>311238923</t>
  </si>
  <si>
    <t>Zásyp dutin zdiva z děrovaných cihel expandovaným perlitem, tl. zdiva přes 300 do 400 mm</t>
  </si>
  <si>
    <t>432045974</t>
  </si>
  <si>
    <t>(23,2*2+18,6+2+0,5*2)*2</t>
  </si>
  <si>
    <t>47</t>
  </si>
  <si>
    <t>311272311</t>
  </si>
  <si>
    <t>Zdivo z pórobetonových tvárnic na tenké maltové lože, tl. zdiva 375 mm pevnost tvárnic do P2, objemová hmotnost do 450 kg/m3 hladkých</t>
  </si>
  <si>
    <t>-1007039971</t>
  </si>
  <si>
    <t>0,9*0,7</t>
  </si>
  <si>
    <t>48</t>
  </si>
  <si>
    <t>317168013</t>
  </si>
  <si>
    <t>Překlady keramické ploché osazené do maltového lože, výšky překladu 71 mm šířky 115 mm, délky 1500 mm</t>
  </si>
  <si>
    <t>-1138048147</t>
  </si>
  <si>
    <t>49</t>
  </si>
  <si>
    <t>317168R022</t>
  </si>
  <si>
    <t>Překlady keramické ploché osazené do maltového lože, výšky překladu 71 mm šířky 140 mm, délky 1250 mm</t>
  </si>
  <si>
    <t>-2070485094</t>
  </si>
  <si>
    <t>1+4</t>
  </si>
  <si>
    <t>50</t>
  </si>
  <si>
    <t>317168R023</t>
  </si>
  <si>
    <t>Překlady keramické ploché osazené do maltového lože, výšky překladu 71 mm šířky 140 mm, délky 1500 mm</t>
  </si>
  <si>
    <t>1168883072</t>
  </si>
  <si>
    <t>51</t>
  </si>
  <si>
    <t>317168R025</t>
  </si>
  <si>
    <t>Překlady keramické ploché osazené do maltového lože, výšky překladu 71 mm šířky 140 mm, délky 2000 mm</t>
  </si>
  <si>
    <t>634048420</t>
  </si>
  <si>
    <t>52</t>
  </si>
  <si>
    <t>317168051</t>
  </si>
  <si>
    <t>Překlady keramické vysoké osazené do maltového lože, šířky překladu 70 mm výšky 238 mm, délky 1000 mm</t>
  </si>
  <si>
    <t>-47398613</t>
  </si>
  <si>
    <t>53</t>
  </si>
  <si>
    <t>317168052</t>
  </si>
  <si>
    <t>Překlady keramické vysoké osazené do maltového lože, šířky překladu 70 mm výšky 238 mm, délky 1250 mm</t>
  </si>
  <si>
    <t>1503336425</t>
  </si>
  <si>
    <t>5+5</t>
  </si>
  <si>
    <t>54</t>
  </si>
  <si>
    <t>317168054</t>
  </si>
  <si>
    <t>Překlady keramické vysoké osazené do maltového lože, šířky překladu 70 mm výšky 238 mm, délky 1750 mm</t>
  </si>
  <si>
    <t>-477965334</t>
  </si>
  <si>
    <t>5*7</t>
  </si>
  <si>
    <t>55</t>
  </si>
  <si>
    <t>317168055</t>
  </si>
  <si>
    <t>Překlady keramické vysoké osazené do maltového lože, šířky překladu 70 mm výšky 238 mm, délky 2000 mm</t>
  </si>
  <si>
    <t>-927659840</t>
  </si>
  <si>
    <t>56</t>
  </si>
  <si>
    <t>317168058</t>
  </si>
  <si>
    <t>Překlady keramické vysoké osazené do maltového lože, šířky překladu 70 mm výšky 238 mm, délky 2750 mm</t>
  </si>
  <si>
    <t>1763766785</t>
  </si>
  <si>
    <t>5*6</t>
  </si>
  <si>
    <t>57</t>
  </si>
  <si>
    <t>317168061</t>
  </si>
  <si>
    <t>Překlady keramické vysoké osazené do maltového lože, šířky překladu 70 mm výšky 238 mm, délky 3500 mm</t>
  </si>
  <si>
    <t>-1784458736</t>
  </si>
  <si>
    <t>58</t>
  </si>
  <si>
    <t>317941123</t>
  </si>
  <si>
    <t>Osazování ocelových válcovaných nosníků na zdivu I nebo IE nebo U nebo UE nebo L č. 14 až 22 nebo výšky do 220 mm</t>
  </si>
  <si>
    <t>1673951436</t>
  </si>
  <si>
    <t>430,33*0,001</t>
  </si>
  <si>
    <t>59</t>
  </si>
  <si>
    <t>317998112</t>
  </si>
  <si>
    <t>Izolace tepelná mezi překlady z pěnového polystyrenu výšky 24 cm, tloušťky přes 50 do 70 mm</t>
  </si>
  <si>
    <t>-845962175</t>
  </si>
  <si>
    <t>(1+3,5*2+1,25*2+2,75*6+1,75*7)*2</t>
  </si>
  <si>
    <t>60</t>
  </si>
  <si>
    <t>342244221</t>
  </si>
  <si>
    <t>Příčky jednoduché z cihel děrovaných broušených, na tenkovrstvou maltu, pevnost cihel do P15, tl. příčky 140 mm</t>
  </si>
  <si>
    <t>1059621216</t>
  </si>
  <si>
    <t>(2,6*4+9,61+0,14+5,5+3,16+3,025+0,14)*3,15</t>
  </si>
  <si>
    <t>-0,7*2-0,9*2*4-1,5*2-1*2</t>
  </si>
  <si>
    <t>61</t>
  </si>
  <si>
    <t>342244311</t>
  </si>
  <si>
    <t>Příčky jednoduché z cihel děrovaných zvukově izolační z cihel broušených na tenkovrstvou zdicí maltu, pevnost cihel do P15, tl. příčky 115 mm</t>
  </si>
  <si>
    <t>137521587</t>
  </si>
  <si>
    <t>(4+0,115+2,01+3,485+5,6+3,3+4,145*2+4,495+0,115)*3,15</t>
  </si>
  <si>
    <t>(2,45+1,8*2+0,8+3,025*2+4,895+2,225+0,115)*3,15</t>
  </si>
  <si>
    <t>-(1*2*8+1,5*2)</t>
  </si>
  <si>
    <t>62</t>
  </si>
  <si>
    <t>342272215</t>
  </si>
  <si>
    <t>Příčky z pórobetonových tvárnic hladkých na tenké maltové lože objemová hmotnost do 500 kg/m3, tloušťka příčky 75 mm</t>
  </si>
  <si>
    <t>-1206663078</t>
  </si>
  <si>
    <t>(1+0,6*2)*3,15</t>
  </si>
  <si>
    <t>63</t>
  </si>
  <si>
    <t>342272245</t>
  </si>
  <si>
    <t>Příčky z pórobetonových tvárnic hladkých na tenké maltové lože objemová hmotnost do 500 kg/m3, tloušťka příčky 150 mm</t>
  </si>
  <si>
    <t>-1385669413</t>
  </si>
  <si>
    <t>(0,9+2,225+2,4+0,9+1,9)*1,25</t>
  </si>
  <si>
    <t>64</t>
  </si>
  <si>
    <t>342291111</t>
  </si>
  <si>
    <t>Ukotvení příček polyuretanovou pěnou, tl. příčky do 100 mm</t>
  </si>
  <si>
    <t>-1010749945</t>
  </si>
  <si>
    <t>1+0,6*2</t>
  </si>
  <si>
    <t>65</t>
  </si>
  <si>
    <t>342291112</t>
  </si>
  <si>
    <t>Ukotvení příček polyuretanovou pěnou, tl. příčky přes 100 mm</t>
  </si>
  <si>
    <t>813413206</t>
  </si>
  <si>
    <t>4+0,115+2,01+3,485+5,6+3,3+4,145*2+4,495+0,115</t>
  </si>
  <si>
    <t>2,45+1,8*2+0,8+3,025*2+4,895+2,225+0,115</t>
  </si>
  <si>
    <t>2,6*4+9,61+0,14+5,5+3,16+3,025+0,14</t>
  </si>
  <si>
    <t>66</t>
  </si>
  <si>
    <t>342291121</t>
  </si>
  <si>
    <t>Ukotvení příček plochými kotvami, do konstrukce cihelné</t>
  </si>
  <si>
    <t>1316191602</t>
  </si>
  <si>
    <t>3,15*(5+7+7)</t>
  </si>
  <si>
    <t>67</t>
  </si>
  <si>
    <t>346244354</t>
  </si>
  <si>
    <t>Obezdívka koupelnových van ploch rovných z přesných pórobetonových tvárnic, na tenké maltové lože, tl. 100 mm</t>
  </si>
  <si>
    <t>-1912568389</t>
  </si>
  <si>
    <t>(1,6*2+0,9)*0,7</t>
  </si>
  <si>
    <t>0,9*4*0,5</t>
  </si>
  <si>
    <t>Vodorovné konstrukce</t>
  </si>
  <si>
    <t>68</t>
  </si>
  <si>
    <t>413321515</t>
  </si>
  <si>
    <t>Nosníky z betonu železového (bez výztuže) včetně stěnových i jeřábových drah, volných trámů, průvlaků, rámových příčlí, ztužidel, konzol, vodorovných táhel apod., tyčových konstrukcí tř. C 20/25</t>
  </si>
  <si>
    <t>1081706436</t>
  </si>
  <si>
    <t>"v.č. D1.1.10 - detail 01, TZ"</t>
  </si>
  <si>
    <t>(6,8+15)*0,18*0,25</t>
  </si>
  <si>
    <t>69</t>
  </si>
  <si>
    <t>413351121</t>
  </si>
  <si>
    <t>Bednění nosníků a průvlaků - bez podpěrné konstrukce výška nosníku po spodní líc stropní desky přes 100 cm zřízení</t>
  </si>
  <si>
    <t>1907715422</t>
  </si>
  <si>
    <t>(6,8+15)*0,25*2</t>
  </si>
  <si>
    <t>(2,1*6+3+2,9)*0,18</t>
  </si>
  <si>
    <t>70</t>
  </si>
  <si>
    <t>413351122</t>
  </si>
  <si>
    <t>Bednění nosníků a průvlaků - bez podpěrné konstrukce výška nosníku po spodní líc stropní desky přes 100 cm odstranění</t>
  </si>
  <si>
    <t>1553227065</t>
  </si>
  <si>
    <t>71</t>
  </si>
  <si>
    <t>413352115</t>
  </si>
  <si>
    <t>Podpěrná konstrukce nosníků a průvlaků výšky podepření do 4 m výšky nosníku (po spodní hranu stropní desky) přes 100 cm zřízení</t>
  </si>
  <si>
    <t>71456327</t>
  </si>
  <si>
    <t>72</t>
  </si>
  <si>
    <t>413352116</t>
  </si>
  <si>
    <t>Podpěrná konstrukce nosníků a průvlaků výšky podepření do 4 m výšky nosníku (po spodní hranu stropní desky) přes 100 cm odstranění</t>
  </si>
  <si>
    <t>885155864</t>
  </si>
  <si>
    <t>73</t>
  </si>
  <si>
    <t>417238213</t>
  </si>
  <si>
    <t>Obezdívka ztužujícího věnce keramickými věncovkami včetně tepelné izolace z pěnového polystyrenu tl. 100 mm jednostranná, výška věnce přes 210 do 250 mm</t>
  </si>
  <si>
    <t>1403350624</t>
  </si>
  <si>
    <t>"v.č. 202 - výkres detailů, TZ"</t>
  </si>
  <si>
    <t>100</t>
  </si>
  <si>
    <t>74</t>
  </si>
  <si>
    <t>417321414</t>
  </si>
  <si>
    <t>Ztužující pásy a věnce z betonu železového (bez výztuže) tř. C 20/25</t>
  </si>
  <si>
    <t>-1453350211</t>
  </si>
  <si>
    <t>100*0,25*0,25</t>
  </si>
  <si>
    <t>75</t>
  </si>
  <si>
    <t>417351115</t>
  </si>
  <si>
    <t>Bednění bočnic ztužujících pásů a věnců včetně vzpěr zřízení</t>
  </si>
  <si>
    <t>-1921276930</t>
  </si>
  <si>
    <t>100*0,25*2</t>
  </si>
  <si>
    <t>76</t>
  </si>
  <si>
    <t>417351116</t>
  </si>
  <si>
    <t>Bednění bočnic ztužujících pásů a věnců včetně vzpěr odstranění</t>
  </si>
  <si>
    <t>-1790758948</t>
  </si>
  <si>
    <t>77</t>
  </si>
  <si>
    <t>417361821</t>
  </si>
  <si>
    <t>Výztuž ztužujících pásů a věnců z betonářské oceli 10 505 (R) nebo BSt 500</t>
  </si>
  <si>
    <t>38137733</t>
  </si>
  <si>
    <t>572*1,3*0,001</t>
  </si>
  <si>
    <t>Komunikace pozemní</t>
  </si>
  <si>
    <t>78</t>
  </si>
  <si>
    <t>564861R111</t>
  </si>
  <si>
    <t>Podklad ze štěrkodrti ŠD fr. 0 - 32 s rozprostřením a zhutněním, po zhutnění tl. 200 mm</t>
  </si>
  <si>
    <t>-793973196</t>
  </si>
  <si>
    <t>"v.č. D.1.1.9 - výpis skladeb konstrukcí, TZ"</t>
  </si>
  <si>
    <t>5*6,715</t>
  </si>
  <si>
    <t>79</t>
  </si>
  <si>
    <t>569903311</t>
  </si>
  <si>
    <t>Zřízení zemních krajnic z hornin jakékoliv třídy se zhutněním</t>
  </si>
  <si>
    <t>1805129796</t>
  </si>
  <si>
    <t>(5+6,715)*0,3*0,3</t>
  </si>
  <si>
    <t>80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</si>
  <si>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</si>
  <si>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</si>
  <si>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759092514</t>
  </si>
  <si>
    <t>81</t>
  </si>
  <si>
    <t>59245R015</t>
  </si>
  <si>
    <t>dlažba zámková  tl. 60mm přírodní</t>
  </si>
  <si>
    <t>1029448276</t>
  </si>
  <si>
    <t>šd1*1,03</t>
  </si>
  <si>
    <t>Úpravy povrchů, podlahy a osazování výplní</t>
  </si>
  <si>
    <t>82</t>
  </si>
  <si>
    <t>611142001</t>
  </si>
  <si>
    <t>Potažení vnitřních ploch pletivem v ploše nebo pruzích, na plném podkladu sklovláknitým vtlačením do tmelu stropů</t>
  </si>
  <si>
    <t>339422731</t>
  </si>
  <si>
    <t>om5*2</t>
  </si>
  <si>
    <t>83</t>
  </si>
  <si>
    <t>611511R001</t>
  </si>
  <si>
    <t>Tenkovrstvá jemně struktur. štuk. omítka vhodná pro SDK desky včetně akryl. penetrace vnitřních stropů rovných viz. skladby kcí D+M</t>
  </si>
  <si>
    <t>1439293082</t>
  </si>
  <si>
    <t>20,97+6,5+6,63+4,11+11,75+8,87+8,56+14,24+15,04+14,37+7,02+71,91+10,9</t>
  </si>
  <si>
    <t>15,95+14,79+15,11+7,43+8,05</t>
  </si>
  <si>
    <t>84</t>
  </si>
  <si>
    <t>612131301</t>
  </si>
  <si>
    <t>Podkladní a spojovací vrstva vnitřních omítaných ploch cementový postřik nanášený strojně celoplošně stěn</t>
  </si>
  <si>
    <t>243676968</t>
  </si>
  <si>
    <t>(3,4*2+3,485*4+2,01*2+2,685*2+5,6*2+3,9*4)*3,15</t>
  </si>
  <si>
    <t>(1,8*2+3,685+1,66*2+4,52*2+3,41*2+2,6*2+2,5*2)*3,15</t>
  </si>
  <si>
    <t>(2,6*10+0,9*2+9,61*2+7,66*2+0,6*2+4,415*4+2,959*2)*3,15</t>
  </si>
  <si>
    <t>(3,755*2+4,495*2+1,8*2+5,5*2+3,76*2+0,6*4+3,025*4)*3,15</t>
  </si>
  <si>
    <t>(2,225*2+4,895*2+4,94*2+3,25*2)*3,15</t>
  </si>
  <si>
    <t>-(1*2*2*9+0,7*2*2+0,9*2*4+1,5*2*3)</t>
  </si>
  <si>
    <t>(2,1*6+2,25*2*6+3+2*2+1,5*2*6+0,75*2*6+1*2*2)*0,3</t>
  </si>
  <si>
    <t>(0,75*2*2+2,9*2+1,25*2+1,5+2,21*2+0,6+2,25*2)*0,3</t>
  </si>
  <si>
    <t>85</t>
  </si>
  <si>
    <t>612142001</t>
  </si>
  <si>
    <t>Potažení vnitřních ploch pletivem v ploše nebo pruzích, na plném podkladu sklovláknitým vtlačením do tmelu stěn</t>
  </si>
  <si>
    <t>-615452140</t>
  </si>
  <si>
    <t>0,6*4*3,15+0,08*3,15*2+0,9*1,05*2+0,08*1,05</t>
  </si>
  <si>
    <t>86</t>
  </si>
  <si>
    <t>612142012</t>
  </si>
  <si>
    <t>Potažení vnitřních ploch pletivem v ploše nebo pruzích, na plném podkladu rabicovým provizorním přichycením stěn</t>
  </si>
  <si>
    <t>-428472479</t>
  </si>
  <si>
    <t>(2,1*6+3+2,9)*0,5</t>
  </si>
  <si>
    <t>87</t>
  </si>
  <si>
    <t>612321311</t>
  </si>
  <si>
    <t>Omítka vápenocementová vnitřních ploch nanášená strojně jednovrstvá, tloušťky do 10 mm hrubá zatřená svislých konstrukcí stěn</t>
  </si>
  <si>
    <t>-853754509</t>
  </si>
  <si>
    <t>(2,01*2+3,458*2+2,6+1,65*2+0,9*2+2,6*4)*2,1</t>
  </si>
  <si>
    <t>(3,025*2+2,225*2+4,145*2+2,595*2)*2,1</t>
  </si>
  <si>
    <t>(0,6*2*6+1+1+1,5*3)*0,3</t>
  </si>
  <si>
    <t>-1,5*0,6*3-1*0,6*2</t>
  </si>
  <si>
    <t>-1*2*3-0,7*2-0,9*2</t>
  </si>
  <si>
    <t>(4,145+0,6*2)*1,5</t>
  </si>
  <si>
    <t>1*0,4</t>
  </si>
  <si>
    <t>(0,9+2,225+2,4+0,9+1,9)*0,15</t>
  </si>
  <si>
    <t>88</t>
  </si>
  <si>
    <t>612321341</t>
  </si>
  <si>
    <t>Omítka vápenocementová vnitřních ploch nanášená strojně dvouvrstvá, tloušťky jádrové omítky do 10 mm a tloušťky štuku do 3 mm štuková svislých konstrukcí stěn</t>
  </si>
  <si>
    <t>-1748332147</t>
  </si>
  <si>
    <t>-om2</t>
  </si>
  <si>
    <t>89</t>
  </si>
  <si>
    <t>622131301</t>
  </si>
  <si>
    <t>Podkladní a spojovací vrstva vnějších omítaných ploch cementový postřik nanášený strojně celoplošně stěn</t>
  </si>
  <si>
    <t>1754748031</t>
  </si>
  <si>
    <t xml:space="preserve">"v.č. D.1.1.8 - pohledy - DOZP A, TZ" </t>
  </si>
  <si>
    <t>(23,2*2+18,6*2)*2,9</t>
  </si>
  <si>
    <t>90</t>
  </si>
  <si>
    <t>622143003</t>
  </si>
  <si>
    <t>Montáž omítkových profilů plastových nebo pozinkovaných, upevněných vtlačením do podkladní vrstvy nebo přibitím rohových s tkaninou</t>
  </si>
  <si>
    <t>1369163350</t>
  </si>
  <si>
    <t>3,15*(1+1+2*2+1)</t>
  </si>
  <si>
    <t>3,19*6</t>
  </si>
  <si>
    <t>91</t>
  </si>
  <si>
    <t>59051486</t>
  </si>
  <si>
    <t>lišta rohová PVC 10/15cm s tkaninou</t>
  </si>
  <si>
    <t>-257104230</t>
  </si>
  <si>
    <t>li2*1,05</t>
  </si>
  <si>
    <t>92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</si>
  <si>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</si>
  <si>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</si>
  <si>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42692407</t>
  </si>
  <si>
    <t>2,1*6+2,25*2*6+3+2*2+1,5*2*6+0,75*2*6+1*2*2</t>
  </si>
  <si>
    <t>0,75*2*2+2,9*2+1,25*2+1,5+2,21*2+0,6+2,25*2</t>
  </si>
  <si>
    <t>93</t>
  </si>
  <si>
    <t>59051476</t>
  </si>
  <si>
    <t>profil okenní začišťovací se sklovláknitou armovací tkaninou 9mm/2,4m</t>
  </si>
  <si>
    <t>1813663541</t>
  </si>
  <si>
    <t>apu1*1,05</t>
  </si>
  <si>
    <t>94</t>
  </si>
  <si>
    <t>622211021</t>
  </si>
  <si>
    <t>Montáž kontaktního zateplení lepením a mechanickým kotvením z polystyrenových desek nebo z kombinovaných desek na vnější stěny, tloušťky desek přes 80 do 120 mm</t>
  </si>
  <si>
    <t>1221685769</t>
  </si>
  <si>
    <t>(23,6*2+18,66*2)*1,2</t>
  </si>
  <si>
    <t>95</t>
  </si>
  <si>
    <t>28376444</t>
  </si>
  <si>
    <t>deska z polystyrénu XPS, hrana rovná a strukturovaný povrch 300kPa tl 120mm</t>
  </si>
  <si>
    <t>-732545055</t>
  </si>
  <si>
    <t>kzs1*1,02</t>
  </si>
  <si>
    <t>96</t>
  </si>
  <si>
    <t>622212051</t>
  </si>
  <si>
    <t>Montáž kontaktního zateplení vnějšího ostění, nadpraží nebo parapetu lepením z polystyrenových desek nebo z kombinovaných desek hloubky špalet přes 200 do 400 mm, tloušťky desek do 40 mm</t>
  </si>
  <si>
    <t>1388822208</t>
  </si>
  <si>
    <t>97</t>
  </si>
  <si>
    <t>28375943</t>
  </si>
  <si>
    <t>deska EPS 100 fasádní λ=0,037 tl 30mm</t>
  </si>
  <si>
    <t>1231131110</t>
  </si>
  <si>
    <t>om11*1,1</t>
  </si>
  <si>
    <t>98</t>
  </si>
  <si>
    <t>629999011</t>
  </si>
  <si>
    <t>Příplatky k cenám úprav vnějších povrchů za zvýšenou pracnost při provádění styku dvou struktur na fasádě</t>
  </si>
  <si>
    <t>1417930095</t>
  </si>
  <si>
    <t>23,2*2+18,6*2</t>
  </si>
  <si>
    <t>99</t>
  </si>
  <si>
    <t>R6220001</t>
  </si>
  <si>
    <t>příplatek za seříznutí polystyrenu do spádu 2% - parapety</t>
  </si>
  <si>
    <t>914099213</t>
  </si>
  <si>
    <t>1,5*6+1*2+2,9</t>
  </si>
  <si>
    <t>622252002</t>
  </si>
  <si>
    <t>Montáž profilů kontaktního zateplení ostatních stěnových, dilatačních apod. lepených do tmelu</t>
  </si>
  <si>
    <t>-743567386</t>
  </si>
  <si>
    <t>1,2*6</t>
  </si>
  <si>
    <t>1,2*2</t>
  </si>
  <si>
    <t>kzs2-kzs3</t>
  </si>
  <si>
    <t>101</t>
  </si>
  <si>
    <t>59051473</t>
  </si>
  <si>
    <t>profil rohový  kontaktního zateplení</t>
  </si>
  <si>
    <t>984024537</t>
  </si>
  <si>
    <t>1,2*6*1,05</t>
  </si>
  <si>
    <t>102</t>
  </si>
  <si>
    <t>59051473R1</t>
  </si>
  <si>
    <t>profil koutový kontaktního zateplení</t>
  </si>
  <si>
    <t>552740050</t>
  </si>
  <si>
    <t>1,2*2*1,05</t>
  </si>
  <si>
    <t>103</t>
  </si>
  <si>
    <t>59051473R3</t>
  </si>
  <si>
    <t>profil zakončovací kontaktního zateplení</t>
  </si>
  <si>
    <t>-1045814120</t>
  </si>
  <si>
    <t>(kzs2-kzs3)*1,05</t>
  </si>
  <si>
    <t>104</t>
  </si>
  <si>
    <t>59051473R4</t>
  </si>
  <si>
    <t>profil začišťovací kontaktního zateplení</t>
  </si>
  <si>
    <t>-2024644873</t>
  </si>
  <si>
    <t>kzs2*1,05</t>
  </si>
  <si>
    <t>105</t>
  </si>
  <si>
    <t>622333R201</t>
  </si>
  <si>
    <t>okapnice pod omítku LT PLUS D+M</t>
  </si>
  <si>
    <t>-2093206313</t>
  </si>
  <si>
    <t>2,1*6+3+2,9</t>
  </si>
  <si>
    <t>106</t>
  </si>
  <si>
    <t>622511021</t>
  </si>
  <si>
    <t>Omítka tenkovrstvá akrylátová vnějších ploch probarvená, včetně penetrace podkladu zrnitá, tloušťky 2,0 mm stěn</t>
  </si>
  <si>
    <t>1858365479</t>
  </si>
  <si>
    <t>107</t>
  </si>
  <si>
    <t>622511111</t>
  </si>
  <si>
    <t>Omítka tenkovrstvá akrylátová vnějších ploch probarvená, včetně penetrace podkladu mozaiková střednězrnná stěn</t>
  </si>
  <si>
    <t>1001680329</t>
  </si>
  <si>
    <t>(23,2*2+18,6*2)*0,32</t>
  </si>
  <si>
    <t>108</t>
  </si>
  <si>
    <t>622811002</t>
  </si>
  <si>
    <t>Omítka tepelně izolační vnějších ploch stěn prováděná ručně v 1 vrstvě, tloušťky přes 20 do 30 mm</t>
  </si>
  <si>
    <t>-629033339</t>
  </si>
  <si>
    <t>109</t>
  </si>
  <si>
    <t>629135102</t>
  </si>
  <si>
    <t>Vyrovnávací vrstva z cementové malty pod klempířskými prvky šířky přes 150 do 300 mm</t>
  </si>
  <si>
    <t>937466835</t>
  </si>
  <si>
    <t>(1,5*6+1*2+2,9)*2</t>
  </si>
  <si>
    <t>110</t>
  </si>
  <si>
    <t>629991011</t>
  </si>
  <si>
    <t>Zakrytí vnějších ploch před znečištěním včetně pozdějšího odkrytí výplní otvorů a svislých ploch fólií přilepenou lepící páskou</t>
  </si>
  <si>
    <t>1889065715</t>
  </si>
  <si>
    <t>-zd11*2</t>
  </si>
  <si>
    <t>111</t>
  </si>
  <si>
    <t>631311114</t>
  </si>
  <si>
    <t>Mazanina z betonu prostého bez zvýšených nároků na prostředí tl. přes 50 do 80 mm tř. C 16/20</t>
  </si>
  <si>
    <t>23497689</t>
  </si>
  <si>
    <t>dl11*0,05</t>
  </si>
  <si>
    <t>pvc11*0,05</t>
  </si>
  <si>
    <t>pvc12*0,06</t>
  </si>
  <si>
    <t>2,1*0,5*0,05*6+3*0,5*0,06+1,5*0,5*0,05</t>
  </si>
  <si>
    <t>112</t>
  </si>
  <si>
    <t>631319011</t>
  </si>
  <si>
    <t>Příplatek k cenám mazanin za úpravu povrchu mazaniny přehlazením, mazanina tl. přes 50 do 80 mm</t>
  </si>
  <si>
    <t>732601571</t>
  </si>
  <si>
    <t>113</t>
  </si>
  <si>
    <t>631319171</t>
  </si>
  <si>
    <t>Příplatek k cenám mazanin za stržení povrchu spodní vrstvy mazaniny latí před vložením výztuže nebo pletiva pro tl. obou vrstev mazaniny přes 50 do 80 mm</t>
  </si>
  <si>
    <t>-387311367</t>
  </si>
  <si>
    <t>114</t>
  </si>
  <si>
    <t>631319181</t>
  </si>
  <si>
    <t>Příplatek k cenám mazanin za sklon přes 15° do 35° od vodorovné roviny mazanina tl. přes 50 do 80 mm</t>
  </si>
  <si>
    <t>-1193544337</t>
  </si>
  <si>
    <t>1,1*1,1*0,05*2</t>
  </si>
  <si>
    <t>115</t>
  </si>
  <si>
    <t>631319195</t>
  </si>
  <si>
    <t>Příplatek k cenám mazanin za malou plochu do 5 m2 jednotlivě mazanina tl. přes 50 do 80 mm</t>
  </si>
  <si>
    <t>1359019006</t>
  </si>
  <si>
    <t>4,11*0,05</t>
  </si>
  <si>
    <t>116</t>
  </si>
  <si>
    <t>631351101</t>
  </si>
  <si>
    <t>Bednění v podlahách rýh a hran zřízení</t>
  </si>
  <si>
    <t>-1967353390</t>
  </si>
  <si>
    <t>2,1*0,05*6+3*0,06+1,5*0,05</t>
  </si>
  <si>
    <t>117</t>
  </si>
  <si>
    <t>631351102</t>
  </si>
  <si>
    <t>Bednění v podlahách rýh a hran odstranění</t>
  </si>
  <si>
    <t>537610859</t>
  </si>
  <si>
    <t>118</t>
  </si>
  <si>
    <t>631362021</t>
  </si>
  <si>
    <t>Výztuž mazanin ze svařovaných sítí z drátů typu KARI</t>
  </si>
  <si>
    <t>-421347696</t>
  </si>
  <si>
    <t>dl11*1,351*1,3*0,001</t>
  </si>
  <si>
    <t>pvc1*1,351*1,3*0,001</t>
  </si>
  <si>
    <t>119</t>
  </si>
  <si>
    <t>633991111</t>
  </si>
  <si>
    <t>Nástřik proti odpařování vody betonových povrchů</t>
  </si>
  <si>
    <t>1735695635</t>
  </si>
  <si>
    <t>(6,307+0,7*2)*(8,86+0,7*2)</t>
  </si>
  <si>
    <t>(14,855+0,7)*7,56</t>
  </si>
  <si>
    <t>(12,35+0,7)*(2,7*0,7)</t>
  </si>
  <si>
    <t>(8,86+0,7*2)*(8,4+0,7)</t>
  </si>
  <si>
    <t>120</t>
  </si>
  <si>
    <t>634662111</t>
  </si>
  <si>
    <t>Výplň dilatačních spar mazanin akrylátovým tmelem, šířka spáry do 10 mm</t>
  </si>
  <si>
    <t>2103573499</t>
  </si>
  <si>
    <t>121</t>
  </si>
  <si>
    <t>634911122</t>
  </si>
  <si>
    <t>Řezání dilatačních nebo smršťovacích spár v čerstvé betonové mazanině nebo potěru šířky přes 5 do 10 mm, hloubky přes 10 do 20 mm</t>
  </si>
  <si>
    <t>-532811941</t>
  </si>
  <si>
    <t>122</t>
  </si>
  <si>
    <t>642942111</t>
  </si>
  <si>
    <t>Osazování zárubní nebo rámů kovových dveřních lisovaných nebo z úhelníků bez dveřních křídel na cementovou maltu, plochy otvoru do 2,5 m2</t>
  </si>
  <si>
    <t>-1666559357</t>
  </si>
  <si>
    <t xml:space="preserve">"v.č. D.1.1.5 - půdorys střechy - DOZP A, TZ" </t>
  </si>
  <si>
    <t>"v.č. D1.1.11 - dveřní výplně, TZ"</t>
  </si>
  <si>
    <t>6+3+2+2+1</t>
  </si>
  <si>
    <t>123</t>
  </si>
  <si>
    <t>642942221</t>
  </si>
  <si>
    <t>Osazování zárubní nebo rámů kovových dveřních lisovaných nebo z úhelníků bez dveřních křídel na cementovou maltu, plochy otvoru přes 2,5 do 4,5 m2</t>
  </si>
  <si>
    <t>169638152</t>
  </si>
  <si>
    <t>124</t>
  </si>
  <si>
    <t>55331413</t>
  </si>
  <si>
    <t>zárubeň ocelová pro běžné zdění a porobeton s drážkou 150 levá/pravá 700</t>
  </si>
  <si>
    <t>-1443221807</t>
  </si>
  <si>
    <t>125</t>
  </si>
  <si>
    <t>55331415</t>
  </si>
  <si>
    <t>zárubeň ocelová pro běžné zdění a porobeton s drážkou 150 levá/pravá 900</t>
  </si>
  <si>
    <t>-1941274225</t>
  </si>
  <si>
    <t>126</t>
  </si>
  <si>
    <t>55331424</t>
  </si>
  <si>
    <t>zárubeň ocelová pro běžné zdění a porobeton s drážkou 150 levá/pravá 1100</t>
  </si>
  <si>
    <t>1537813431</t>
  </si>
  <si>
    <t>127</t>
  </si>
  <si>
    <t>553314R11</t>
  </si>
  <si>
    <t>zárubeň ocelová pro běžné zdění a porobeton s drážkou 125 dvoukřídlá 1600</t>
  </si>
  <si>
    <t>1374760118</t>
  </si>
  <si>
    <t>128</t>
  </si>
  <si>
    <t>55331427</t>
  </si>
  <si>
    <t>zárubeň ocelová pro běžné zdění a porobeton s drážkou 150 dvoukřídlá 1600</t>
  </si>
  <si>
    <t>-651653722</t>
  </si>
  <si>
    <t>129</t>
  </si>
  <si>
    <t>553314R27</t>
  </si>
  <si>
    <t>zárubeň ocelová pro běžné zdění a porobeton s drážkou 250 dvoukřídlá 1600</t>
  </si>
  <si>
    <t>246086640</t>
  </si>
  <si>
    <t>130</t>
  </si>
  <si>
    <t>R6420001</t>
  </si>
  <si>
    <t>ochrana otvoru pro střelku a západku přivařeným krytem D+M</t>
  </si>
  <si>
    <t>ks</t>
  </si>
  <si>
    <t>-1016130224</t>
  </si>
  <si>
    <t>131</t>
  </si>
  <si>
    <t>R6420002</t>
  </si>
  <si>
    <t>těsnění zárubní profil PVC typ TPE D+M</t>
  </si>
  <si>
    <t>568235046</t>
  </si>
  <si>
    <t>(1+2)*2*9+(1,5+2)*2*3+(0,9+2)*2*4+(0,7+2)*2</t>
  </si>
  <si>
    <t>Trubní vedení</t>
  </si>
  <si>
    <t>132</t>
  </si>
  <si>
    <t>871265R031</t>
  </si>
  <si>
    <t>Kanalizační potrubí z tvrdého PVC , hladkého plnostěnného jednovrstvého, tuhost třídy SN 10 DN 110 - svislé odvětrání nad střechu vč. všech souv. dodávek a prací D+M</t>
  </si>
  <si>
    <t>1276579585</t>
  </si>
  <si>
    <t>6,6*2</t>
  </si>
  <si>
    <t>133</t>
  </si>
  <si>
    <t>871315231</t>
  </si>
  <si>
    <t>Kanalizační potrubí z tvrdého PVC v otevřeném výkopu ve sklonu do 20 %, hladkého plnostěnného jednovrstvého, tuhost třídy SN 10 DN 160</t>
  </si>
  <si>
    <t>1029439213</t>
  </si>
  <si>
    <t>2,7</t>
  </si>
  <si>
    <t>134</t>
  </si>
  <si>
    <t>877265211</t>
  </si>
  <si>
    <t>Montáž tvarovek na kanalizačním potrubí z trub z plastu z tvrdého PVC nebo z polypropylenu v otevřeném výkopu jednoosých DN 110</t>
  </si>
  <si>
    <t>-1583713736</t>
  </si>
  <si>
    <t>135</t>
  </si>
  <si>
    <t>28611353</t>
  </si>
  <si>
    <t>koleno kanalizační PVC KG 110x87°</t>
  </si>
  <si>
    <t>-1837099984</t>
  </si>
  <si>
    <t>136</t>
  </si>
  <si>
    <t>877265221</t>
  </si>
  <si>
    <t>Montáž tvarovek na kanalizačním potrubí z trub z plastu z tvrdého PVC nebo z polypropylenu v otevřeném výkopu dvouosých DN 110</t>
  </si>
  <si>
    <t>1630994365</t>
  </si>
  <si>
    <t>137</t>
  </si>
  <si>
    <t>28615R094</t>
  </si>
  <si>
    <t>odbočka T úhel 87° DN 110/110/110</t>
  </si>
  <si>
    <t>674826256</t>
  </si>
  <si>
    <t>138</t>
  </si>
  <si>
    <t>286155R92</t>
  </si>
  <si>
    <t>odbočka X úhel 87° DN110/110/110/110</t>
  </si>
  <si>
    <t>1547535221</t>
  </si>
  <si>
    <t>139</t>
  </si>
  <si>
    <t>899623R041</t>
  </si>
  <si>
    <t>cementový zához potrubí v otevřeném výkopu D+M</t>
  </si>
  <si>
    <t>-912544832</t>
  </si>
  <si>
    <t>1*0,5*0,5*2</t>
  </si>
  <si>
    <t>Doplňující konstrukce a práce pozemních komunikací, letišť a ploch</t>
  </si>
  <si>
    <t>140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</si>
  <si>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</si>
  <si>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</si>
  <si>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1845012983</t>
  </si>
  <si>
    <t>5+6,715</t>
  </si>
  <si>
    <t>141</t>
  </si>
  <si>
    <t>59217003</t>
  </si>
  <si>
    <t>obrubník betonový zahradní 500x50x250mm</t>
  </si>
  <si>
    <t>973662061</t>
  </si>
  <si>
    <t>obr1*2*1,03</t>
  </si>
  <si>
    <t>142</t>
  </si>
  <si>
    <t>916991121</t>
  </si>
  <si>
    <t>Lože pod obrubníky, krajníky nebo obruby z dlažebních kostek z betonu prostého tř. C 16/20</t>
  </si>
  <si>
    <t>2093191991</t>
  </si>
  <si>
    <t>obr1*0,3*0,1</t>
  </si>
  <si>
    <t>Lešení a stavební výtahy</t>
  </si>
  <si>
    <t>143</t>
  </si>
  <si>
    <t>949101111</t>
  </si>
  <si>
    <t>Lešení pomocné pracovní pro objekty pozemních staveb pro zatížení do 150 kg/m2, o výšce lešeňové podlahy do 1,9 m</t>
  </si>
  <si>
    <t>596027148</t>
  </si>
  <si>
    <t>(23,2*2+18,6*2)*1,5+1,5*1,5*6</t>
  </si>
  <si>
    <t>Různé dokončovací konstrukce a práce pozemních staveb</t>
  </si>
  <si>
    <t>144</t>
  </si>
  <si>
    <t>952901111</t>
  </si>
  <si>
    <t>Vyčištění budov nebo objektů před předáním do užívání budov bytové nebo občanské výstavby, světlé výšky podlaží do 4 m</t>
  </si>
  <si>
    <t>1312777905</t>
  </si>
  <si>
    <t>145</t>
  </si>
  <si>
    <t>953943124</t>
  </si>
  <si>
    <t>Osazování drobných kovových předmětů výrobků ostatních jinde neuvedených do betonu se zajištěním polohy k bednění či k výztuži před zabetonováním hmotnosti přes 15 do 30 kg/kus</t>
  </si>
  <si>
    <t>1070429222</t>
  </si>
  <si>
    <t>3+1</t>
  </si>
  <si>
    <t>146</t>
  </si>
  <si>
    <t>14011054</t>
  </si>
  <si>
    <t>trubka ocelová bezešvá hladká jakost 11 353 82,5x3,6mm</t>
  </si>
  <si>
    <t>344097841</t>
  </si>
  <si>
    <t>147</t>
  </si>
  <si>
    <t>974031R064</t>
  </si>
  <si>
    <t>Frézování rýh ve zdivu cihelném na maltu vápennou nebo vápenocementovou do hl. 150 mm a šířky do 150 mm</t>
  </si>
  <si>
    <t>-1594652954</t>
  </si>
  <si>
    <t>3,15</t>
  </si>
  <si>
    <t>148</t>
  </si>
  <si>
    <t>977151125</t>
  </si>
  <si>
    <t>Jádrové vrty diamantovými korunkami do stavebních materiálů (železobetonu, betonu, cihel, obkladů, dlažeb, kamene) průměru přes 180 do 200 mm</t>
  </si>
  <si>
    <t>932340368</t>
  </si>
  <si>
    <t>0,4</t>
  </si>
  <si>
    <t>149</t>
  </si>
  <si>
    <t>R95000322</t>
  </si>
  <si>
    <t>typové nástěnné madlo svislé a vodorovné nerez ozn. M2 dl. 600 mm vč. všech souv. dodávek a prací D+M</t>
  </si>
  <si>
    <t>-1226156218</t>
  </si>
  <si>
    <t>"v.č. D.1.1.15 - tabulka PSV - zámečnické, TZ"</t>
  </si>
  <si>
    <t>150</t>
  </si>
  <si>
    <t>R95000323</t>
  </si>
  <si>
    <t>typové nástěnné madlo svislé a vodorovné nerez ozn. M2 dl. 1200 mm vč. všech souv. dodávek a prací D+M</t>
  </si>
  <si>
    <t>1727961858</t>
  </si>
  <si>
    <t>151</t>
  </si>
  <si>
    <t>R95000341</t>
  </si>
  <si>
    <t>typové sklopné nástěn. madlo u toaletní mísy nerez ozn. M1 dl. 800 mm vč. všech souv. dodávek a prací D+M</t>
  </si>
  <si>
    <t>-1557395074</t>
  </si>
  <si>
    <t>152</t>
  </si>
  <si>
    <t>R95000351</t>
  </si>
  <si>
    <t>typové sklopné nástěnné sedátko do sprchy, nerez + plast ozn. M3 vč. všech souv. dodávek a prací D+M</t>
  </si>
  <si>
    <t>-1076361496</t>
  </si>
  <si>
    <t>153</t>
  </si>
  <si>
    <t>R95000352</t>
  </si>
  <si>
    <t>kompletní kolejnicový systém pro manipulaci a transport ZTP ozn. ZA vč. všech souv. dodávek a prací D+M</t>
  </si>
  <si>
    <t>1576337520</t>
  </si>
  <si>
    <t>154</t>
  </si>
  <si>
    <t>R9500036</t>
  </si>
  <si>
    <t>sklopné nerezové zrcadlo pro tělesně postižené do koupelen ozn. ZC 600/400 mm D+M</t>
  </si>
  <si>
    <t>704261944</t>
  </si>
  <si>
    <t>155</t>
  </si>
  <si>
    <t>R959791007</t>
  </si>
  <si>
    <t>dočasný informační panel 2500 x 2000 mm ozn. INF1 vč. graf. návrhu dle požadavku manuálu IOP MPVS D+M</t>
  </si>
  <si>
    <t>-1713053014</t>
  </si>
  <si>
    <t>156</t>
  </si>
  <si>
    <t>R959791008</t>
  </si>
  <si>
    <t>trvalý informační panel 400 x 800 mm ozn. INF2 vč. graf. návrhu dle požadavku manuálu IOP MPVS D+M</t>
  </si>
  <si>
    <t>1005505070</t>
  </si>
  <si>
    <t>157</t>
  </si>
  <si>
    <t>R95979104</t>
  </si>
  <si>
    <t>přenosný hasicí přístroj práškový 6 kg s hasící schopností 34A D+M</t>
  </si>
  <si>
    <t>-169375418</t>
  </si>
  <si>
    <t>"PBŘ"</t>
  </si>
  <si>
    <t>158</t>
  </si>
  <si>
    <t>R95979105</t>
  </si>
  <si>
    <t>kompletní fotoluminis. štítky na stěny D+M</t>
  </si>
  <si>
    <t>-192715946</t>
  </si>
  <si>
    <t>159</t>
  </si>
  <si>
    <t>R95979106</t>
  </si>
  <si>
    <t>autonomní detekce a signalizace bateriová D+M</t>
  </si>
  <si>
    <t>1674536541</t>
  </si>
  <si>
    <t>998</t>
  </si>
  <si>
    <t>Přesun hmot</t>
  </si>
  <si>
    <t>160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</si>
  <si>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</si>
  <si>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</si>
  <si>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-34324457</t>
  </si>
  <si>
    <t>PSV</t>
  </si>
  <si>
    <t>Práce a dodávky PSV</t>
  </si>
  <si>
    <t>711</t>
  </si>
  <si>
    <t>Izolace proti vodě, vlhkosti a plynům</t>
  </si>
  <si>
    <t>161</t>
  </si>
  <si>
    <t>711111001</t>
  </si>
  <si>
    <t>Provedení izolace proti zemní vlhkosti natěradly a tmely za studena na ploše vodorovné V nátěrem penetračním</t>
  </si>
  <si>
    <t>-1451031672</t>
  </si>
  <si>
    <t>162</t>
  </si>
  <si>
    <t>711112001</t>
  </si>
  <si>
    <t>Provedení izolace proti zemní vlhkosti natěradly a tmely za studena na ploše svislé S nátěrem penetračním</t>
  </si>
  <si>
    <t>-2005503527</t>
  </si>
  <si>
    <t>163</t>
  </si>
  <si>
    <t>11163150</t>
  </si>
  <si>
    <t>lak penetrační asfaltový</t>
  </si>
  <si>
    <t>-424090853</t>
  </si>
  <si>
    <t>izo1*0,0003</t>
  </si>
  <si>
    <t>izo2*0,00035</t>
  </si>
  <si>
    <t>164</t>
  </si>
  <si>
    <t>711141559</t>
  </si>
  <si>
    <t>Provedení izolace proti zemní vlhkosti pásy přitavením NAIP na ploše vodorovné V</t>
  </si>
  <si>
    <t>-709142587</t>
  </si>
  <si>
    <t>165</t>
  </si>
  <si>
    <t>711142559</t>
  </si>
  <si>
    <t>Provedení izolace proti zemní vlhkosti pásy přitavením NAIP na ploše svislé S</t>
  </si>
  <si>
    <t>2091923995</t>
  </si>
  <si>
    <t>166</t>
  </si>
  <si>
    <t>62853R004</t>
  </si>
  <si>
    <t xml:space="preserve">pás asfaltový natavitelný modifikovaný SBS tl 4,0mm s vložkou ze skleněné tkaniny - tech. parametry viz. výpis skladeb </t>
  </si>
  <si>
    <t>-1385602008</t>
  </si>
  <si>
    <t>izo1*1,2</t>
  </si>
  <si>
    <t>izo2*1,25</t>
  </si>
  <si>
    <t>167</t>
  </si>
  <si>
    <t>711161215</t>
  </si>
  <si>
    <t>Izolace proti zemní vlhkosti a beztlakové vodě nopovými fóliemi na ploše svislé S vrstva ochranná, odvětrávací a drenážní výška nopku 20,0 mm, tl. fólie do 1,0 mm</t>
  </si>
  <si>
    <t>-1807204201</t>
  </si>
  <si>
    <t>168</t>
  </si>
  <si>
    <t>711161384</t>
  </si>
  <si>
    <t>Izolace proti zemní vlhkosti a beztlakové vodě nopovými fóliemi ostatní ukončení izolace provětrávací lištou</t>
  </si>
  <si>
    <t>1911069664</t>
  </si>
  <si>
    <t>23,6*2+18,66*2</t>
  </si>
  <si>
    <t>169</t>
  </si>
  <si>
    <t>711491171</t>
  </si>
  <si>
    <t>Provedení izolace proti povrchové a podpovrchové tlakové vodě ostatní na ploše vodorovné V z textilií, vrstva podkladní</t>
  </si>
  <si>
    <t>1794487289</t>
  </si>
  <si>
    <t>170</t>
  </si>
  <si>
    <t>69311068</t>
  </si>
  <si>
    <t>geotextilie netkaná separační, ochranná, filtrační, drenážní PP 300g/m2</t>
  </si>
  <si>
    <t>1562754020</t>
  </si>
  <si>
    <t>171</t>
  </si>
  <si>
    <t>711747R088</t>
  </si>
  <si>
    <t>Provedení detailů pásy přitavením opracování trubních prostupů s dotěsněním tmelem, průměru do 200 mm vč. všech souv. dodávek a prací D+M</t>
  </si>
  <si>
    <t>-877321124</t>
  </si>
  <si>
    <t>172</t>
  </si>
  <si>
    <t>998711101</t>
  </si>
  <si>
    <t>Přesun hmot pro izolace proti vodě, vlhkosti a plynům stanovený z hmotnosti přesunovaného materiálu vodorovná dopravní vzdálenost do 50 m v objektech výšky do 6 m</t>
  </si>
  <si>
    <t>-308865563</t>
  </si>
  <si>
    <t>713</t>
  </si>
  <si>
    <t>Izolace tepelné</t>
  </si>
  <si>
    <t>173</t>
  </si>
  <si>
    <t>713111128</t>
  </si>
  <si>
    <t>Montáž tepelné izolace stropů rohožemi, pásy, dílci, deskami, bloky (izolační materiál ve specifikaci) rovných spodem lepením celoplošně s mechanickým kotvením</t>
  </si>
  <si>
    <t>-742074884</t>
  </si>
  <si>
    <t>(2,1*6+3+2,9)*0,145</t>
  </si>
  <si>
    <t>174</t>
  </si>
  <si>
    <t>28376361</t>
  </si>
  <si>
    <t>deska z polystyrénu XPS, hrana rovná, polo či pero drážka a hladký povrch λ=0,034 tl 30mm</t>
  </si>
  <si>
    <t>-1458904756</t>
  </si>
  <si>
    <t>(2,1*6+3+2,9)*0,145*1,1</t>
  </si>
  <si>
    <t>175</t>
  </si>
  <si>
    <t>713121121</t>
  </si>
  <si>
    <t>Montáž tepelné izolace podlah rohožemi, pásy, deskami, dílci, bloky (izolační materiál ve specifikaci) kladenými volně dvouvrstvá</t>
  </si>
  <si>
    <t>-1911236419</t>
  </si>
  <si>
    <t>176</t>
  </si>
  <si>
    <t>28376356</t>
  </si>
  <si>
    <t>deska perimetrická spodních staveb, podlah a plochých střech 200kPa λ=0,034 tl 80mm</t>
  </si>
  <si>
    <t>-1125427204</t>
  </si>
  <si>
    <t>pvc12*1,02</t>
  </si>
  <si>
    <t>177</t>
  </si>
  <si>
    <t>28376354</t>
  </si>
  <si>
    <t>deska perimetrická spodních staveb, podlah a plochých střech 200kPa λ=0,034 tl 100mm</t>
  </si>
  <si>
    <t>1643352749</t>
  </si>
  <si>
    <t>178</t>
  </si>
  <si>
    <t>28376358</t>
  </si>
  <si>
    <t>deska perimetrická spodních staveb, podlah a plochých střech 200kPa λ=0,034 tl 150mm</t>
  </si>
  <si>
    <t>-946595105</t>
  </si>
  <si>
    <t>179</t>
  </si>
  <si>
    <t>28616316</t>
  </si>
  <si>
    <t>deska tepelně izolační pro podlahové vytápění s montážními výstupky</t>
  </si>
  <si>
    <t>154272663</t>
  </si>
  <si>
    <t>dl11*1,02</t>
  </si>
  <si>
    <t>pvc11*1,02</t>
  </si>
  <si>
    <t>180</t>
  </si>
  <si>
    <t>713121211</t>
  </si>
  <si>
    <t>Montáž tepelné izolace podlah okrajovými pásky kladenými volně</t>
  </si>
  <si>
    <t>564874467</t>
  </si>
  <si>
    <t>3,4*2+3,485*4+2,01*2+2,685*2+5,6*2+3,9*4</t>
  </si>
  <si>
    <t>1,8*2+3,685+1,66*2+4,52*2+3,41*2+2,6*2+2,5*2</t>
  </si>
  <si>
    <t>2,6*10+0,9*2+9,61*2+7,66*2+0,6*2+4,415*4+2,959*2</t>
  </si>
  <si>
    <t>3,755*2+4,495*2+1,8*2+5,5*2+3,76*2+0,6*4+3,025*4</t>
  </si>
  <si>
    <t>2,225*2+4,895*2+4,94*2+3,25*2</t>
  </si>
  <si>
    <t>181</t>
  </si>
  <si>
    <t>63140274</t>
  </si>
  <si>
    <t>pásek okrajový izolační minerální plovoucích podlah š 120mm tl 12mm</t>
  </si>
  <si>
    <t>-639419150</t>
  </si>
  <si>
    <t>pás1*1,1</t>
  </si>
  <si>
    <t>182</t>
  </si>
  <si>
    <t>713131141</t>
  </si>
  <si>
    <t>Montáž tepelné izolace stěn rohožemi, pásy, deskami, dílci, bloky (izolační materiál ve specifikaci) lepením celoplošně</t>
  </si>
  <si>
    <t>-1380200239</t>
  </si>
  <si>
    <t>100*0,25</t>
  </si>
  <si>
    <t>(2,1*6+3+2,9)*0,25</t>
  </si>
  <si>
    <t>183</t>
  </si>
  <si>
    <t>28375980</t>
  </si>
  <si>
    <t>deska EPS 100 fasádní λ=0,037 tl 120mm</t>
  </si>
  <si>
    <t>-1818261108</t>
  </si>
  <si>
    <t>ti11*1,1</t>
  </si>
  <si>
    <t>184</t>
  </si>
  <si>
    <t>63482291</t>
  </si>
  <si>
    <t>deska tepelně izolační z pěnového skla s kašírovanou fólií se skelným vláknem podlahová λ=0,040-0,042 tl 150mm</t>
  </si>
  <si>
    <t>-1109700212</t>
  </si>
  <si>
    <t>ti12*1,1</t>
  </si>
  <si>
    <t>185</t>
  </si>
  <si>
    <t>713151111</t>
  </si>
  <si>
    <t>Montáž tepelné izolace střech šikmých rohožemi, pásy, deskami (izolační materiál ve specifikaci) kladenými volně mezi krokve</t>
  </si>
  <si>
    <t>-862777309</t>
  </si>
  <si>
    <t>186</t>
  </si>
  <si>
    <t>63153R710</t>
  </si>
  <si>
    <t>deska tepelně izolační z kamenné vlny tl 140mm</t>
  </si>
  <si>
    <t>-2091586189</t>
  </si>
  <si>
    <t>ti3*1,02</t>
  </si>
  <si>
    <t>320,995*1,02 'Přepočtené koeficientem množství</t>
  </si>
  <si>
    <t>187</t>
  </si>
  <si>
    <t>713191133</t>
  </si>
  <si>
    <t>Montáž tepelné izolace stavebních konstrukcí - doplňky a konstrukční součásti podlah, stropů vrchem nebo střech překrytím fólií položenou volně s přelepením spojů</t>
  </si>
  <si>
    <t>67206947</t>
  </si>
  <si>
    <t>pás1*0,15</t>
  </si>
  <si>
    <t>fol1</t>
  </si>
  <si>
    <t>188</t>
  </si>
  <si>
    <t>28323053</t>
  </si>
  <si>
    <t>fólie PE (500 kg/m3) separační podlahová oddělující tepelnou izolaci tl 0,6mm</t>
  </si>
  <si>
    <t>-753260802</t>
  </si>
  <si>
    <t>189</t>
  </si>
  <si>
    <t>998713101</t>
  </si>
  <si>
    <t>Přesun hmot pro izolace tepelné stanovený z hmotnosti přesunovaného materiálu vodorovná dopravní vzdálenost do 50 m v objektech výšky do 6 m</t>
  </si>
  <si>
    <t>-628129327</t>
  </si>
  <si>
    <t>726</t>
  </si>
  <si>
    <t>Zdravotechnika - předstěnové instalace</t>
  </si>
  <si>
    <t>190</t>
  </si>
  <si>
    <t>726131043</t>
  </si>
  <si>
    <t>Předstěnové instalační systémy do lehkých stěn s kovovou konstrukcí pro závěsné klozety ovládání zepředu, stavební výšky 1120 mm pro tělesně postižené</t>
  </si>
  <si>
    <t>soubor</t>
  </si>
  <si>
    <t>1386503904</t>
  </si>
  <si>
    <t>191</t>
  </si>
  <si>
    <t>998726111</t>
  </si>
  <si>
    <t>Přesun hmot pro instalační prefabrikáty stanovený z hmotnosti přesunovaného materiálu vodorovná dopravní vzdálenost do 50 m v objektech výšky do 6 m</t>
  </si>
  <si>
    <t>-379854795</t>
  </si>
  <si>
    <t>762</t>
  </si>
  <si>
    <t>Konstrukce tesařské</t>
  </si>
  <si>
    <t>192</t>
  </si>
  <si>
    <t>762083122</t>
  </si>
  <si>
    <t>Práce společné pro tesařské konstrukce impregnace řeziva máčením proti dřevokaznému hmyzu, houbám a plísním, třída ohrožení 3 a 4 (dřevo v exteriéru)</t>
  </si>
  <si>
    <t>947647308</t>
  </si>
  <si>
    <t>pal2*0,019</t>
  </si>
  <si>
    <t>193</t>
  </si>
  <si>
    <t>762341660</t>
  </si>
  <si>
    <t>Bednění a laťování montáž bednění štítových okapových říms, krajnic, závětrných prken a žaluzií ve spádu nebo rovnoběžně s okapem z palubek</t>
  </si>
  <si>
    <t>-1751797021</t>
  </si>
  <si>
    <t>"v.č. 203 - konstrukce střechy, TZ"</t>
  </si>
  <si>
    <t>(12,2+25,2+9,5+2,5+11,1+12,2+8,4+10,5)*(1+0,278)</t>
  </si>
  <si>
    <t>194</t>
  </si>
  <si>
    <t>61191173</t>
  </si>
  <si>
    <t>palubky obkladové smrk profil klasický 19x121mm jakost A/B</t>
  </si>
  <si>
    <t>-998865031</t>
  </si>
  <si>
    <t>pal1*1,1</t>
  </si>
  <si>
    <t>195</t>
  </si>
  <si>
    <t>762342314</t>
  </si>
  <si>
    <t>Bednění a laťování montáž laťování střech složitých sklonu do 60° při osové vzdálenosti latí přes 150 do 360 mm</t>
  </si>
  <si>
    <t>-778683255</t>
  </si>
  <si>
    <t>12,2*6,731*0,5*3+10,5*6,731+25,1*6,731</t>
  </si>
  <si>
    <t>8,4*6,731+11,1*6,731+2,5*6,731</t>
  </si>
  <si>
    <t>196</t>
  </si>
  <si>
    <t>762342441</t>
  </si>
  <si>
    <t>Bednění a laťování montáž lišt trojúhelníkových nebo kontralatí</t>
  </si>
  <si>
    <t>-2017943288</t>
  </si>
  <si>
    <t>6,731*21*2+3,5*10*2+6,731*8*2+3,5*8</t>
  </si>
  <si>
    <t>197</t>
  </si>
  <si>
    <t>60514112</t>
  </si>
  <si>
    <t>řezivo jehličnaté lať surová dl 4m</t>
  </si>
  <si>
    <t>1862631962</t>
  </si>
  <si>
    <t>lat2*0,04*0,06*1,1</t>
  </si>
  <si>
    <t>(12,2*0,5*3+10,5+25,1+8,4+11,1+2,5)*36*0,04*0,06*1,1</t>
  </si>
  <si>
    <t>198</t>
  </si>
  <si>
    <t>762395000</t>
  </si>
  <si>
    <t>Spojovací prostředky krovů, bednění a laťování, nadstřešních konstrukcí svory, prkna, hřebíky, pásová ocel, vruty</t>
  </si>
  <si>
    <t>-1855488758</t>
  </si>
  <si>
    <t>199</t>
  </si>
  <si>
    <t>762411501</t>
  </si>
  <si>
    <t>Montáž olištování spár hoblovanými lištami stropů</t>
  </si>
  <si>
    <t>-1520475554</t>
  </si>
  <si>
    <t>(12,2+25,2+9,5+2,5+11,1+12,2+8,4+10,5)*3+1*8+0,278*8</t>
  </si>
  <si>
    <t>200</t>
  </si>
  <si>
    <t>614181R020</t>
  </si>
  <si>
    <t>lišta  dřevěná rohová</t>
  </si>
  <si>
    <t>-1850796287</t>
  </si>
  <si>
    <t>li3*1,1</t>
  </si>
  <si>
    <t>201</t>
  </si>
  <si>
    <t>762431110</t>
  </si>
  <si>
    <t>Obložení stěn montáž deskami z dřevovláknitých hmot včetně tvarování a úpravy pro olištování spár měkkými</t>
  </si>
  <si>
    <t>967202278</t>
  </si>
  <si>
    <t>202</t>
  </si>
  <si>
    <t>59590R021</t>
  </si>
  <si>
    <t>deska dřevovláknitá tepelně izolační tl 25mm</t>
  </si>
  <si>
    <t>375978615</t>
  </si>
  <si>
    <t>(2,1*6+3+2,9)*0,25*1,1</t>
  </si>
  <si>
    <t>5,088*1,04 'Přepočtené koeficientem množství</t>
  </si>
  <si>
    <t>203</t>
  </si>
  <si>
    <t>762810044</t>
  </si>
  <si>
    <t>Záklop stropů z dřevoštěpkových desek OSB šroubovaných na rošt na pero a drážku, tloušťky desky 18 mm</t>
  </si>
  <si>
    <t>-1950913672</t>
  </si>
  <si>
    <t>204</t>
  </si>
  <si>
    <t>7629201</t>
  </si>
  <si>
    <t xml:space="preserve">kompletní tubus z OSB desek ztužený hranoly 60/40 pro osazení stah. schodů ozn. S1 vč. impregnace a všech souv. dodávek a prací D+M </t>
  </si>
  <si>
    <t>1157653884</t>
  </si>
  <si>
    <t>205</t>
  </si>
  <si>
    <t>R7620001</t>
  </si>
  <si>
    <t>kompletní střešní kce z dřevěných příhrad.vazníků vč. všech ztuž., kotevních a dopň. dodávek a prací, imregnovaná, doložená stat. výpočtem D+M</t>
  </si>
  <si>
    <t>-1877549485</t>
  </si>
  <si>
    <t>206</t>
  </si>
  <si>
    <t>998762101</t>
  </si>
  <si>
    <t>Přesun hmot pro konstrukce tesařské stanovený z hmotnosti přesunovaného materiálu vodorovná dopravní vzdálenost do 50 m v objektech výšky do 6 m</t>
  </si>
  <si>
    <t>-1670653470</t>
  </si>
  <si>
    <t>763</t>
  </si>
  <si>
    <t>Konstrukce suché výstavby</t>
  </si>
  <si>
    <t>207</t>
  </si>
  <si>
    <t>763121714</t>
  </si>
  <si>
    <t>Stěna předsazená ze sádrokartonových desek ostatní konstrukce a práce na předsazených stěnách ze sádrokartonových desek základní penetrační nátěr</t>
  </si>
  <si>
    <t>1544407744</t>
  </si>
  <si>
    <t>sdk5*0,3</t>
  </si>
  <si>
    <t>sdk6*0,45</t>
  </si>
  <si>
    <t>208</t>
  </si>
  <si>
    <t>763131532</t>
  </si>
  <si>
    <t>Podhled ze sádrokartonových desek jednovrstvá zavěšená spodní konstrukce z ocelových profilů CD, UD jednoduše opláštěná deskou protipožární DF, tl. 15 mm, bez TI</t>
  </si>
  <si>
    <t>2000856627</t>
  </si>
  <si>
    <t>-sdk1</t>
  </si>
  <si>
    <t>209</t>
  </si>
  <si>
    <t>763131R551</t>
  </si>
  <si>
    <t>Podhled ze sádrokartonových desek jednovrstvá zavěšená spodní konstrukce z ocelových profilů CD, UD jednoduše opláštěná deskou impregnovanou H2, tl. 15 mm, bez TI D+M</t>
  </si>
  <si>
    <t>657512275</t>
  </si>
  <si>
    <t>4,11+6,5+8,56+10,8+7,43</t>
  </si>
  <si>
    <t>210</t>
  </si>
  <si>
    <t>763131713</t>
  </si>
  <si>
    <t>Podhled ze sádrokartonových desek ostatní práce a konstrukce na podhledech ze sádrokartonových desek napojení na obvodové konstrukce profilem</t>
  </si>
  <si>
    <t>1712589506</t>
  </si>
  <si>
    <t>211</t>
  </si>
  <si>
    <t>763131714</t>
  </si>
  <si>
    <t>Podhled ze sádrokartonových desek ostatní práce a konstrukce na podhledech ze sádrokartonových desek základní penetrační nátěr</t>
  </si>
  <si>
    <t>-1180543613</t>
  </si>
  <si>
    <t>212</t>
  </si>
  <si>
    <t>763131751</t>
  </si>
  <si>
    <t>Podhled ze sádrokartonových desek ostatní práce a konstrukce na podhledech ze sádrokartonových desek montáž parotěsné zábrany</t>
  </si>
  <si>
    <t>-1777938443</t>
  </si>
  <si>
    <t>213</t>
  </si>
  <si>
    <t>28329R276</t>
  </si>
  <si>
    <t xml:space="preserve">fólie PE vyztužená pro parotěsnou vrstvu </t>
  </si>
  <si>
    <t>848712691</t>
  </si>
  <si>
    <t>314,652*1,1 'Přepočtené koeficientem množství</t>
  </si>
  <si>
    <t>214</t>
  </si>
  <si>
    <t>763131752</t>
  </si>
  <si>
    <t>Podhled ze sádrokartonových desek ostatní práce a konstrukce na podhledech ze sádrokartonových desek montáž jedné vrstvy tepelné izolace</t>
  </si>
  <si>
    <t>-2090483001</t>
  </si>
  <si>
    <t>215</t>
  </si>
  <si>
    <t>840720466</t>
  </si>
  <si>
    <t>267,454*1,02 'Přepočtené koeficientem množství</t>
  </si>
  <si>
    <t>216</t>
  </si>
  <si>
    <t>763131911</t>
  </si>
  <si>
    <t>Zhotovení otvorů v podhledech a podkrovích ze sádrokartonových desek pro prostupy (voda, elektro, topení, VZT), osvětlení, sprinklery, revizní klapky včetně vyztužení profily, velikost do 0,10 m2</t>
  </si>
  <si>
    <t>566665618</t>
  </si>
  <si>
    <t>18*5</t>
  </si>
  <si>
    <t>217</t>
  </si>
  <si>
    <t>763131913</t>
  </si>
  <si>
    <t>Zhotovení otvorů v podhledech a podkrovích ze sádrokartonových desek pro prostupy (voda, elektro, topení, VZT), osvětlení, sprinklery, revizní klapky včetně vyztužení profily, velikost přes 0,25 do 0,50 m2</t>
  </si>
  <si>
    <t>-804714115</t>
  </si>
  <si>
    <t>218</t>
  </si>
  <si>
    <t>763131914</t>
  </si>
  <si>
    <t>Zhotovení otvorů v podhledech a podkrovích ze sádrokartonových desek pro prostupy (voda, elektro, topení, VZT), osvětlení, sprinklery, revizní klapky včetně vyztužení profily, velikost přes 0,50 do 1,00 m2</t>
  </si>
  <si>
    <t>377938907</t>
  </si>
  <si>
    <t>219</t>
  </si>
  <si>
    <t>763164526</t>
  </si>
  <si>
    <t>Obklad ze sádrokartonových desek konstrukcí kovových včetně ochranných úhelníků ve tvaru L rozvinuté šíře do 0,4 m, opláštěný deskou protipožární impregnovanou H2DF, tl. 15 mm</t>
  </si>
  <si>
    <t>1642369930</t>
  </si>
  <si>
    <t>2,844*3</t>
  </si>
  <si>
    <t>220</t>
  </si>
  <si>
    <t>763164546</t>
  </si>
  <si>
    <t>Obklad ze sádrokartonových desek konstrukcí kovových včetně ochranných úhelníků ve tvaru L rozvinuté šíře přes 0,4 do 0,8 m, opláštěný deskou protipožární impregnovanou H2DF, tl. 15 mm</t>
  </si>
  <si>
    <t>319150239</t>
  </si>
  <si>
    <t>2,844*2</t>
  </si>
  <si>
    <t>221</t>
  </si>
  <si>
    <t>763172313</t>
  </si>
  <si>
    <t>Instalační technika pro konstrukce ze sádrokartonových desek montáž revizních dvířek velikost 400 x 400 mm</t>
  </si>
  <si>
    <t>-1127253759</t>
  </si>
  <si>
    <t>"v.č. D.1.1.15 - tabulka PSV - ostatní, TZ"</t>
  </si>
  <si>
    <t>222</t>
  </si>
  <si>
    <t>59030R012</t>
  </si>
  <si>
    <t>neviditelná dvířka revizní s automatickým tlačným zámkem 400x400mm ozn. RD vč. všech souv. dodávek a prací</t>
  </si>
  <si>
    <t>-1855207616</t>
  </si>
  <si>
    <t>223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</si>
  <si>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</si>
  <si>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</si>
  <si>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2051261123</t>
  </si>
  <si>
    <t>764</t>
  </si>
  <si>
    <t>Konstrukce klempířské</t>
  </si>
  <si>
    <t>224</t>
  </si>
  <si>
    <t>764212606</t>
  </si>
  <si>
    <t>Oplechování střešních prvků z pozinkovaného plechu s povrchovou úpravou úžlabí rš 500 mm</t>
  </si>
  <si>
    <t>-1651628112</t>
  </si>
  <si>
    <t>"v.č. D1.1.13 - tabulka PSV - klempířské, TZ"</t>
  </si>
  <si>
    <t>225</t>
  </si>
  <si>
    <t>764216604</t>
  </si>
  <si>
    <t>Oplechování parapetů z pozinkovaného plechu s povrchovou úpravou rovných mechanicky kotvené, bez rohů rš 330 mm</t>
  </si>
  <si>
    <t>1052046869</t>
  </si>
  <si>
    <t>1,5*6</t>
  </si>
  <si>
    <t>1*2</t>
  </si>
  <si>
    <t>2,9</t>
  </si>
  <si>
    <t>226</t>
  </si>
  <si>
    <t>764511602</t>
  </si>
  <si>
    <t>Žlab podokapní z pozinkovaného plechu s povrchovou úpravou včetně háků a čel půlkruhový rš 330 mm</t>
  </si>
  <si>
    <t>517332739</t>
  </si>
  <si>
    <t>227</t>
  </si>
  <si>
    <t>764511642</t>
  </si>
  <si>
    <t>Žlab podokapní z pozinkovaného plechu s povrchovou úpravou včetně háků a čel kotlík oválný (trychtýřový), rš žlabu/průměr svodu 330/100 mm</t>
  </si>
  <si>
    <t>1536117602</t>
  </si>
  <si>
    <t>228</t>
  </si>
  <si>
    <t>764518622</t>
  </si>
  <si>
    <t>Svod z pozinkovaného plechu s upraveným povrchem včetně objímek, kolen a odskoků kruhový, průměru 100 mm</t>
  </si>
  <si>
    <t>1681582887</t>
  </si>
  <si>
    <t>4*4</t>
  </si>
  <si>
    <t>229</t>
  </si>
  <si>
    <t>998764101</t>
  </si>
  <si>
    <t>Přesun hmot pro konstrukce klempířské stanovený z hmotnosti přesunovaného materiálu vodorovná dopravní vzdálenost do 50 m v objektech výšky do 6 m</t>
  </si>
  <si>
    <t>-379148568</t>
  </si>
  <si>
    <t>765</t>
  </si>
  <si>
    <t>Krytina skládaná</t>
  </si>
  <si>
    <t>230</t>
  </si>
  <si>
    <t>765123013</t>
  </si>
  <si>
    <t>Krytina betonová drážková skládaná na sucho sklonu střechy do 30° z tašek s povrchovou úpravou se zvýšenou ochranou</t>
  </si>
  <si>
    <t>-1350040098</t>
  </si>
  <si>
    <t>231</t>
  </si>
  <si>
    <t>765123121</t>
  </si>
  <si>
    <t>Krytina betonová drážková skládaná na sucho sklonu střechy do 30° prvky okapové hrany větrací mřížka</t>
  </si>
  <si>
    <t>700235668</t>
  </si>
  <si>
    <t>12,2+25,2+9,5+2,5+11,1+12,2+8,4+10,5</t>
  </si>
  <si>
    <t>232</t>
  </si>
  <si>
    <t>765123213</t>
  </si>
  <si>
    <t>Krytina betonová drážková skládaná na sucho sklonu střechy do 30° nárožní hrana provětrávaná z hřebenáčů s povrchovou úpravou se zvýšenou ochranou</t>
  </si>
  <si>
    <t>-243924819</t>
  </si>
  <si>
    <t>6,731*8</t>
  </si>
  <si>
    <t>233</t>
  </si>
  <si>
    <t>765123313</t>
  </si>
  <si>
    <t>Krytina betonová drážková skládaná na sucho sklonu střechy do 30° hřeben provětrávaný z hřebenáčů s povrchovou úpravou se zvýšenou ochranou</t>
  </si>
  <si>
    <t>2048101293</t>
  </si>
  <si>
    <t>10,5+8,4+1,5+2,5</t>
  </si>
  <si>
    <t>234</t>
  </si>
  <si>
    <t>765123411</t>
  </si>
  <si>
    <t>Krytina betonová drážková skládaná na sucho sklonu střechy do 30° úžlabí ze systémového hliníkového pásu s barevnou povrchovou úpravou</t>
  </si>
  <si>
    <t>1954061622</t>
  </si>
  <si>
    <t>6,731*2</t>
  </si>
  <si>
    <t>235</t>
  </si>
  <si>
    <t>765123711</t>
  </si>
  <si>
    <t>Krytina betonová drážková skládaná na sucho sklonu střechy do 30° lemování prostupů těsnicím pásem plochy jednotlivě do 0,25 m2</t>
  </si>
  <si>
    <t>-192666399</t>
  </si>
  <si>
    <t>3+12+2*2+12</t>
  </si>
  <si>
    <t>236</t>
  </si>
  <si>
    <t>765123713</t>
  </si>
  <si>
    <t>Krytina betonová drážková skládaná na sucho sklonu střechy do 30° lemování prostupů těsnicím pásem plochy jednotlivě přes 0,5 do 1 m2</t>
  </si>
  <si>
    <t>-668203128</t>
  </si>
  <si>
    <t>237</t>
  </si>
  <si>
    <t>765125011</t>
  </si>
  <si>
    <t>Montáž střešních doplňků krytiny betonové speciálních tašek na sucho větracích, protisněhových, prosvětlovacích, hromosvodových, prostupových, nosných pro stoupací plošinu drážkových</t>
  </si>
  <si>
    <t>556324302</t>
  </si>
  <si>
    <t>lat1*0,35</t>
  </si>
  <si>
    <t>238</t>
  </si>
  <si>
    <t>59244057</t>
  </si>
  <si>
    <t>taška betonová velmi hladká odvětrávací</t>
  </si>
  <si>
    <t>1057429626</t>
  </si>
  <si>
    <t>239</t>
  </si>
  <si>
    <t>765125111</t>
  </si>
  <si>
    <t>Montáž střešních doplňků krytiny betonové doplňků hřebene a nároží rozdělovacího, spojovacího hřebenáče</t>
  </si>
  <si>
    <t>-879998655</t>
  </si>
  <si>
    <t>240</t>
  </si>
  <si>
    <t>59244386</t>
  </si>
  <si>
    <t>taška betonová rovný profil hladká hřebenáč rozdělovací s 1 vrutem</t>
  </si>
  <si>
    <t>-354029547</t>
  </si>
  <si>
    <t>241</t>
  </si>
  <si>
    <t>765125202</t>
  </si>
  <si>
    <t>Montáž střešních doplňků krytiny betonové nástavce pro odvětrání kanalizace</t>
  </si>
  <si>
    <t>1582686209</t>
  </si>
  <si>
    <t>242</t>
  </si>
  <si>
    <t>59244019</t>
  </si>
  <si>
    <t>komplet odvětrání kanalizace (průchozí taška,napojovací trubka 100/125mm,nástavec,kryt)</t>
  </si>
  <si>
    <t>133632094</t>
  </si>
  <si>
    <t>"výrobek ozn. Sa5"</t>
  </si>
  <si>
    <t>243</t>
  </si>
  <si>
    <t>765125302</t>
  </si>
  <si>
    <t>Montáž střešních doplňků krytiny betonové střešního výlezu plochy jednotlivě přes 0,25 m2</t>
  </si>
  <si>
    <t>-1339231337</t>
  </si>
  <si>
    <t>244</t>
  </si>
  <si>
    <t>59244R016</t>
  </si>
  <si>
    <t>střešní výlez 800 x 800 mm ozn. Sa4 vč. všech doplňků</t>
  </si>
  <si>
    <t>1475741573</t>
  </si>
  <si>
    <t>"v.č. D.1.1.12 - okenní výplně, TZ"</t>
  </si>
  <si>
    <t>245</t>
  </si>
  <si>
    <t>765125351</t>
  </si>
  <si>
    <t>Montáž střešních doplňků krytiny betonové stoupací plošiny délky do 450 mm</t>
  </si>
  <si>
    <t>-1123993244</t>
  </si>
  <si>
    <t>246</t>
  </si>
  <si>
    <t>59244028</t>
  </si>
  <si>
    <t>plošina stoupací kovová šíře 410x250mm</t>
  </si>
  <si>
    <t>1424131764</t>
  </si>
  <si>
    <t>"výrobek ozn. Sa6"</t>
  </si>
  <si>
    <t>247</t>
  </si>
  <si>
    <t>765125401</t>
  </si>
  <si>
    <t>Montáž střešních doplňků krytiny betonové protisněhové zábrany háku</t>
  </si>
  <si>
    <t>-322894784</t>
  </si>
  <si>
    <t>lat1*1,17</t>
  </si>
  <si>
    <t>248</t>
  </si>
  <si>
    <t>592444060</t>
  </si>
  <si>
    <t>hák protisněhový standard</t>
  </si>
  <si>
    <t>CS ÚRS 2017 01</t>
  </si>
  <si>
    <t>-288151883</t>
  </si>
  <si>
    <t>249</t>
  </si>
  <si>
    <t>765191011</t>
  </si>
  <si>
    <t>Montáž pojistné hydroizolační nebo parotěsné fólie kladené ve sklonu přes 20° volně na krokve</t>
  </si>
  <si>
    <t>1151686327</t>
  </si>
  <si>
    <t>250</t>
  </si>
  <si>
    <t>63150R018</t>
  </si>
  <si>
    <t>fólie kontaktní difuzně propustná pro doplňkovou hydroizolační vrstvu</t>
  </si>
  <si>
    <t>109152559</t>
  </si>
  <si>
    <t>lat1*1,2</t>
  </si>
  <si>
    <t>613,06*1,1 'Přepočtené koeficientem množství</t>
  </si>
  <si>
    <t>251</t>
  </si>
  <si>
    <t>765191031</t>
  </si>
  <si>
    <t>Montáž pojistné hydroizolační nebo parotěsné fólie lepení těsnících pásků pod kontralatě</t>
  </si>
  <si>
    <t>1034369472</t>
  </si>
  <si>
    <t>252</t>
  </si>
  <si>
    <t>28329303</t>
  </si>
  <si>
    <t>páska těsnící jednostranně lepící butylkaučuková pod kontralatě š 50mm</t>
  </si>
  <si>
    <t>-1576472164</t>
  </si>
  <si>
    <t>lat2*1,1</t>
  </si>
  <si>
    <t>253</t>
  </si>
  <si>
    <t>7658R201</t>
  </si>
  <si>
    <t>střešní hák ozn. U - jištění proti pádu vč. všech souv. dodávek a prací D+M</t>
  </si>
  <si>
    <t>-685922096</t>
  </si>
  <si>
    <t>"výrobek ozn. U"</t>
  </si>
  <si>
    <t>254</t>
  </si>
  <si>
    <t>R765003</t>
  </si>
  <si>
    <t>montáž větrací mřížky do podbíjení u okapu</t>
  </si>
  <si>
    <t>-1988162022</t>
  </si>
  <si>
    <t>255</t>
  </si>
  <si>
    <t>596R6020007.1</t>
  </si>
  <si>
    <t>pás ochranný větrací okapní plastový š. 100 mm v systému krytiny</t>
  </si>
  <si>
    <t>-796020543</t>
  </si>
  <si>
    <t>(12,2+25,2+9,5+2,5+11,1+12,2+8,4+10,5)*1,1</t>
  </si>
  <si>
    <t>256</t>
  </si>
  <si>
    <t>998765101</t>
  </si>
  <si>
    <t>Přesun hmot pro krytiny skládané stanovený z hmotnosti přesunovaného materiálu vodorovná dopravní vzdálenost do 50 m na objektech výšky do 6 m</t>
  </si>
  <si>
    <t>-446826186</t>
  </si>
  <si>
    <t>766</t>
  </si>
  <si>
    <t>Konstrukce truhlářské</t>
  </si>
  <si>
    <t>257</t>
  </si>
  <si>
    <t>766660171</t>
  </si>
  <si>
    <t>Montáž dveřních křídel dřevěných nebo plastových otevíravých do obložkové zárubně povrchově upravených jednokřídlových, šířky do 800 mm</t>
  </si>
  <si>
    <t>-1799210200</t>
  </si>
  <si>
    <t>258</t>
  </si>
  <si>
    <t>766660172</t>
  </si>
  <si>
    <t>Montáž dveřních křídel dřevěných nebo plastových otevíravých do obložkové zárubně povrchově upravených jednokřídlových, šířky přes 800 mm</t>
  </si>
  <si>
    <t>1692000120</t>
  </si>
  <si>
    <t>259</t>
  </si>
  <si>
    <t>766660174</t>
  </si>
  <si>
    <t>Montáž dveřních křídel dřevěných nebo plastových otevíravých do obložkové zárubně povrchově upravených dvoukřídlových, šířky přes 1450 mm</t>
  </si>
  <si>
    <t>-790709252</t>
  </si>
  <si>
    <t>260</t>
  </si>
  <si>
    <t>611629R32</t>
  </si>
  <si>
    <t xml:space="preserve">dveře vnitřní hladké laminované CPL plné 1křídlé 700x1970mm </t>
  </si>
  <si>
    <t>1824658302</t>
  </si>
  <si>
    <t>261</t>
  </si>
  <si>
    <t>611629R36</t>
  </si>
  <si>
    <t xml:space="preserve">dveře vnitřní hladké laminované CPL plné 1křídlé 900x1970mm </t>
  </si>
  <si>
    <t>248987042</t>
  </si>
  <si>
    <t>262</t>
  </si>
  <si>
    <t>611629R37</t>
  </si>
  <si>
    <t xml:space="preserve">dveře vnitřní hladké laminované CPL plné 1křídlé 1000x1970mm </t>
  </si>
  <si>
    <t>2075802093</t>
  </si>
  <si>
    <t>263</t>
  </si>
  <si>
    <t>611629R66</t>
  </si>
  <si>
    <t xml:space="preserve">dveře vnitřní hladké laminované CPL sklo 2/3 2křídlé 1500x1970mmm </t>
  </si>
  <si>
    <t>1850433883</t>
  </si>
  <si>
    <t>264</t>
  </si>
  <si>
    <t>766660728</t>
  </si>
  <si>
    <t>Montáž dveřních doplňků dveřního kování interiérového zámku</t>
  </si>
  <si>
    <t>-679737606</t>
  </si>
  <si>
    <t>265</t>
  </si>
  <si>
    <t>549641R50</t>
  </si>
  <si>
    <t>vložka zámková cylindrická oboustranná emergenci vložka se 6 - ti klíči - systém hlavního centrálního klíče</t>
  </si>
  <si>
    <t>-1910161498</t>
  </si>
  <si>
    <t>266</t>
  </si>
  <si>
    <t>766660729</t>
  </si>
  <si>
    <t>Montáž dveřních doplňků dveřního kování interiérového štítku s klikou</t>
  </si>
  <si>
    <t>1733097021</t>
  </si>
  <si>
    <t>267</t>
  </si>
  <si>
    <t>549146R20</t>
  </si>
  <si>
    <t xml:space="preserve">kování dveřní vrchní klika - klika včetně rozet a montážního materiálu  nerez </t>
  </si>
  <si>
    <t>-1764695193</t>
  </si>
  <si>
    <t>268</t>
  </si>
  <si>
    <t>R7660002</t>
  </si>
  <si>
    <t>vodorovné madlo na dveře š. 900 mm nerezové D+M</t>
  </si>
  <si>
    <t>-822876324</t>
  </si>
  <si>
    <t>269</t>
  </si>
  <si>
    <t>R76600022</t>
  </si>
  <si>
    <t>vodorovné madlo na dveře š. 1000 mm nerezové D+M</t>
  </si>
  <si>
    <t>-135973329</t>
  </si>
  <si>
    <t>270</t>
  </si>
  <si>
    <t>R76600023</t>
  </si>
  <si>
    <t>vodorovné madlo na dveře 2 kř š. 1500 mm nerezové D+M</t>
  </si>
  <si>
    <t>-597957455</t>
  </si>
  <si>
    <t>271</t>
  </si>
  <si>
    <t>766660R201</t>
  </si>
  <si>
    <t>systémová zarážka dveří kotvená do podlahy D+M</t>
  </si>
  <si>
    <t>2011989169</t>
  </si>
  <si>
    <t>17+3</t>
  </si>
  <si>
    <t>272</t>
  </si>
  <si>
    <t>7668R201</t>
  </si>
  <si>
    <t>plastové okno 2 kř 2100 x 2250 mm ozn. Oa1 vč. všech předepsaných doplňků vč. všech souv. dodávek a prací D+M</t>
  </si>
  <si>
    <t>909813349</t>
  </si>
  <si>
    <t>"v.č. D.1.1.12 - tabulky PSV - okenní výplně, TZ"</t>
  </si>
  <si>
    <t>273</t>
  </si>
  <si>
    <t>7668R202</t>
  </si>
  <si>
    <t>plastové okno 2 kř 3000 x 2250 mm ozn. Oa2 vč. všech předepsaných doplňků vč. všech souv. dodávek a prací D+M</t>
  </si>
  <si>
    <t>1370548447</t>
  </si>
  <si>
    <t>274</t>
  </si>
  <si>
    <t>7668R203</t>
  </si>
  <si>
    <t>plastové okno 1 kř 1500 x 750 mm ozn. Oa3 vč. všech předepsaných doplňků vč. všech souv. dodávek a prací D+M</t>
  </si>
  <si>
    <t>2054942779</t>
  </si>
  <si>
    <t>275</t>
  </si>
  <si>
    <t>7668R204</t>
  </si>
  <si>
    <t>plastové okno 1 kř 1000 x 750 mm ozn. Oa4 vč. všech předepsaných doplňků vč. všech souv. dodávek a prací D+M</t>
  </si>
  <si>
    <t>490961644</t>
  </si>
  <si>
    <t>276</t>
  </si>
  <si>
    <t>7668R205</t>
  </si>
  <si>
    <t>plastové okno 2 kř 2900 x 1250 mm ozn. Oa5 vč. všech předepsaných doplňků vč. všech souv. dodávek a prací D+M</t>
  </si>
  <si>
    <t>1548232033</t>
  </si>
  <si>
    <t>277</t>
  </si>
  <si>
    <t>7668R206</t>
  </si>
  <si>
    <t>plastové okno 1 kř 600 x 2250 mm ozn. Oa6 vč. všech předepsaných doplňků vč. všech souv. dodávek a prací D+M</t>
  </si>
  <si>
    <t>1333347726</t>
  </si>
  <si>
    <t>278</t>
  </si>
  <si>
    <t>7668R2071</t>
  </si>
  <si>
    <t>plastové vstupní dveře 1 kř s bočním světlíkem 1500 x 2210 mm ozn. Da1 vč. všech předepsaných doplňků vč. všech souv. dodávek a prací D+M</t>
  </si>
  <si>
    <t>-1142308684</t>
  </si>
  <si>
    <t>279</t>
  </si>
  <si>
    <t>7668R3201</t>
  </si>
  <si>
    <t>vestavěná šatní skříň v zádveří ozn. Ta1 2000/2500 mm vč. všech předepsaných doplňků D+M</t>
  </si>
  <si>
    <t>2051756749</t>
  </si>
  <si>
    <t>"v.č. D.1.1.16 - tabulka PSV - truhlářské, TZ"</t>
  </si>
  <si>
    <t>280</t>
  </si>
  <si>
    <t>7668R3202</t>
  </si>
  <si>
    <t>vestavěná skříň v komoře ozn. Ta2 2600/2500/450 mm vč. všech předepsaných doplňků D+M</t>
  </si>
  <si>
    <t>-676328470</t>
  </si>
  <si>
    <t>281</t>
  </si>
  <si>
    <t>7668R3203</t>
  </si>
  <si>
    <t xml:space="preserve"> skříň v zázemí pro personál ozn. Ta3 1300/2500/450 mm vč. všech předepsaných doplňků D+M</t>
  </si>
  <si>
    <t>1677778866</t>
  </si>
  <si>
    <t>282</t>
  </si>
  <si>
    <t>7668R3204</t>
  </si>
  <si>
    <t>skříň v pokojích pro uživatele ozn. Ta4 700/1600/600 mm vč. všech předepsaných doplňků D+M</t>
  </si>
  <si>
    <t>1233968298</t>
  </si>
  <si>
    <t>283</t>
  </si>
  <si>
    <t>7668R3205</t>
  </si>
  <si>
    <t>šatní skříň v pokojích pro uživatele ozn. Ta5 1200/1600/600 mm vč. všech předepsaných doplňků D+M</t>
  </si>
  <si>
    <t>-1228142383</t>
  </si>
  <si>
    <t>284</t>
  </si>
  <si>
    <t>7668R3206</t>
  </si>
  <si>
    <t>koupelnová skříň ozn. Ta6 450/1600/300 mm vč. všech předepsaných doplňků D+M</t>
  </si>
  <si>
    <t>-1658873270</t>
  </si>
  <si>
    <t>285</t>
  </si>
  <si>
    <t>7668R3207</t>
  </si>
  <si>
    <t>kuchyňská linka objektu ozn. Ta7 4145/300 mm vč. všech předepsaných doplňků a vestavěných spotřebičů a doplňků D+M</t>
  </si>
  <si>
    <t>-1211365588</t>
  </si>
  <si>
    <t>286</t>
  </si>
  <si>
    <t>7668R3208</t>
  </si>
  <si>
    <t>šatní skříň v zázemí pro personál ozn. Ta8 1300/2500/450 mm vč. všech předepsaných doplňků D+M</t>
  </si>
  <si>
    <t>-1272458134</t>
  </si>
  <si>
    <t>287</t>
  </si>
  <si>
    <t>7668R3209</t>
  </si>
  <si>
    <t>vestavěná skříň v komoře ozn. Ta9 2600/2500/450 mm vč. všech předepsaných doplňků D+M</t>
  </si>
  <si>
    <t>1340931999</t>
  </si>
  <si>
    <t>288</t>
  </si>
  <si>
    <t>998766101</t>
  </si>
  <si>
    <t>Přesun hmot pro konstrukce truhlářské stanovený z hmotnosti přesunovaného materiálu vodorovná dopravní vzdálenost do 50 m v objektech výšky do 6 m</t>
  </si>
  <si>
    <t>1338054136</t>
  </si>
  <si>
    <t>767</t>
  </si>
  <si>
    <t>Konstrukce zámečnické</t>
  </si>
  <si>
    <t>289</t>
  </si>
  <si>
    <t>767330R201</t>
  </si>
  <si>
    <t>kompletní světlovod pro šikmou střechu DN 350 mm ozn. Sa2 vč. všech souv. dodávek a prací D+M</t>
  </si>
  <si>
    <t>1176529649</t>
  </si>
  <si>
    <t>290</t>
  </si>
  <si>
    <t>767330R202</t>
  </si>
  <si>
    <t>kompletní venkovní žaluzie 2100 x 2250 mm ozn. V vč. Al krycího plechu a dálkového ovladače vč. všech souv. dodávek a prací D+M</t>
  </si>
  <si>
    <t>127298719</t>
  </si>
  <si>
    <t>291</t>
  </si>
  <si>
    <t>767330R203</t>
  </si>
  <si>
    <t>kompletní venkovní pergola v systémovém provedení 6215 x 4500 mm ozn. VP vč. všech doplňků vč. všech souv. dodávek a prací D+M</t>
  </si>
  <si>
    <t>-2070608134</t>
  </si>
  <si>
    <t>292</t>
  </si>
  <si>
    <t>767531111</t>
  </si>
  <si>
    <t>Montáž vstupních čistících zón z rohoží kovových nebo plastových</t>
  </si>
  <si>
    <t>317423497</t>
  </si>
  <si>
    <t>0,9*0,3</t>
  </si>
  <si>
    <t>1,5*0,65</t>
  </si>
  <si>
    <t>293</t>
  </si>
  <si>
    <t>69752R079</t>
  </si>
  <si>
    <t>vnitřní čistící zóna z polypropyl. vlasu ozn. VZ</t>
  </si>
  <si>
    <t>867817108</t>
  </si>
  <si>
    <t>294</t>
  </si>
  <si>
    <t>69752R030</t>
  </si>
  <si>
    <t xml:space="preserve">čistící vstupní rohož ozn. ČZ s pogumovanou protiskluz. úpravou v. 25 mm </t>
  </si>
  <si>
    <t>1103533338</t>
  </si>
  <si>
    <t>295</t>
  </si>
  <si>
    <t>767531121</t>
  </si>
  <si>
    <t>Montáž vstupních čistících zón z rohoží osazení rámu mosazného nebo hliníkového zapuštěného z L profilů</t>
  </si>
  <si>
    <t>-1520730844</t>
  </si>
  <si>
    <t>0,9*2+0,3*2</t>
  </si>
  <si>
    <t>1,5*2+0,65*2</t>
  </si>
  <si>
    <t>296</t>
  </si>
  <si>
    <t>69752160</t>
  </si>
  <si>
    <t>rám pro zapuštění profil L-30/30 25/25 20/30 15/30-Al</t>
  </si>
  <si>
    <t>1398082697</t>
  </si>
  <si>
    <t>(0,9*2+0,3*2)*1,1</t>
  </si>
  <si>
    <t>(1,5*2+0,65*2)*1,1</t>
  </si>
  <si>
    <t>297</t>
  </si>
  <si>
    <t>767995115</t>
  </si>
  <si>
    <t>Montáž ostatních atypických zámečnických konstrukcí hmotnosti přes 50 do 100 kg</t>
  </si>
  <si>
    <t>kg</t>
  </si>
  <si>
    <t>-952097444</t>
  </si>
  <si>
    <t>430,33</t>
  </si>
  <si>
    <t>298</t>
  </si>
  <si>
    <t>13010750</t>
  </si>
  <si>
    <t>ocel profilová IPE 180 jakost 11 375</t>
  </si>
  <si>
    <t>-298160933</t>
  </si>
  <si>
    <t>430,33*1,1*0,001</t>
  </si>
  <si>
    <t>299</t>
  </si>
  <si>
    <t>R767316001</t>
  </si>
  <si>
    <t>Montáž stahovacích schodů do kce stropu</t>
  </si>
  <si>
    <t>-329668894</t>
  </si>
  <si>
    <t>300</t>
  </si>
  <si>
    <t>612R331001</t>
  </si>
  <si>
    <t>schody stahovací  půdní ozn. S1 600 x 850 mm  - protipožární uzávěr-víko s protipožární,protihlukovou a zateplovací vložkou vč. všech doplňků a úprav</t>
  </si>
  <si>
    <t>-1648232294</t>
  </si>
  <si>
    <t>301</t>
  </si>
  <si>
    <t>998767101</t>
  </si>
  <si>
    <t>Přesun hmot pro zámečnické konstrukce stanovený z hmotnosti přesunovaného materiálu vodorovná dopravní vzdálenost do 50 m v objektech výšky do 6 m</t>
  </si>
  <si>
    <t>1449292089</t>
  </si>
  <si>
    <t>771</t>
  </si>
  <si>
    <t>Podlahy z dlaždic</t>
  </si>
  <si>
    <t>302</t>
  </si>
  <si>
    <t>771111011</t>
  </si>
  <si>
    <t>Příprava podkladu před provedením dlažby vysátí podlah</t>
  </si>
  <si>
    <t>-1582840145</t>
  </si>
  <si>
    <t>303</t>
  </si>
  <si>
    <t>771121011</t>
  </si>
  <si>
    <t>Příprava podkladu před provedením dlažby nátěr penetrační na podlahu</t>
  </si>
  <si>
    <t>-329536777</t>
  </si>
  <si>
    <t>304</t>
  </si>
  <si>
    <t>771161021</t>
  </si>
  <si>
    <t>Příprava podkladu před provedením dlažby montáž profilu ukončujícího profilu pro plynulý přechod (dlažba-koberec apod.)</t>
  </si>
  <si>
    <t>121621460</t>
  </si>
  <si>
    <t>1*9+1,5*3+0,9*4+0,7</t>
  </si>
  <si>
    <t>305</t>
  </si>
  <si>
    <t>590541R01</t>
  </si>
  <si>
    <t>přechodová nízkoprofilová lišta</t>
  </si>
  <si>
    <t>1898773578</t>
  </si>
  <si>
    <t>li8*1,1</t>
  </si>
  <si>
    <t>19,58*1,1 'Přepočtené koeficientem množství</t>
  </si>
  <si>
    <t>306</t>
  </si>
  <si>
    <t>771474115</t>
  </si>
  <si>
    <t>Montáž soklů z dlaždic keramických lepených flexibilním lepidlem rovných, výšky přes 150 do 200 mm</t>
  </si>
  <si>
    <t>1859188391</t>
  </si>
  <si>
    <t xml:space="preserve">"v.č. D.1.1.4 - půdorys 1.NP - DOZP B, TZ" </t>
  </si>
  <si>
    <t>3,9*2+2,5*4+2,46*2</t>
  </si>
  <si>
    <t>sokl11</t>
  </si>
  <si>
    <t>-1,5-1-0,9+0,3*2</t>
  </si>
  <si>
    <t>307</t>
  </si>
  <si>
    <t>771574260</t>
  </si>
  <si>
    <t>Montáž podlah z dlaždic keramických lepených flexibilním lepidlem maloformátových pro vysoké mechanické zatížení protiskluzných nebo reliéfních (bezbariérových) přes 6 do 9 ks/m2</t>
  </si>
  <si>
    <t>548400067</t>
  </si>
  <si>
    <t>20,97+6,5+6,63+4,11+8,56+10,9+7,43</t>
  </si>
  <si>
    <t>308</t>
  </si>
  <si>
    <t>59761R011</t>
  </si>
  <si>
    <t>dlažba keramická  do 9ks/m2 protiskluzná R10, otěruvzdorná PEI V</t>
  </si>
  <si>
    <t>-533186296</t>
  </si>
  <si>
    <t>sokl1*0,3*1,1</t>
  </si>
  <si>
    <t>dl11*1,1</t>
  </si>
  <si>
    <t>309</t>
  </si>
  <si>
    <t>771577111</t>
  </si>
  <si>
    <t>Montáž podlah z dlaždic keramických lepených flexibilním lepidlem Příplatek k cenám za plochu do 5 m2 jednotlivě</t>
  </si>
  <si>
    <t>-1878357708</t>
  </si>
  <si>
    <t>4,11</t>
  </si>
  <si>
    <t>310</t>
  </si>
  <si>
    <t>771577114</t>
  </si>
  <si>
    <t>Montáž podlah z dlaždic keramických lepených flexibilním lepidlem Příplatek k cenám za dvousložkový spárovací tmel</t>
  </si>
  <si>
    <t>697580650</t>
  </si>
  <si>
    <t>311</t>
  </si>
  <si>
    <t>771591112</t>
  </si>
  <si>
    <t>Izolace podlahy pod dlažbu nátěrem nebo stěrkou ve dvou vrstvách</t>
  </si>
  <si>
    <t>1440689314</t>
  </si>
  <si>
    <t>312</t>
  </si>
  <si>
    <t>781494511R</t>
  </si>
  <si>
    <t>Obklad - dokončující práce profily ukončovací lepené flexibilním lepidlem ukončovací - pro sokly D+M</t>
  </si>
  <si>
    <t>620293917</t>
  </si>
  <si>
    <t>313</t>
  </si>
  <si>
    <t>998771101</t>
  </si>
  <si>
    <t>Přesun hmot pro podlahy z dlaždic stanovený z hmotnosti přesunovaného materiálu vodorovná dopravní vzdálenost do 50 m v objektech výšky do 6 m</t>
  </si>
  <si>
    <t>-59045421</t>
  </si>
  <si>
    <t>776</t>
  </si>
  <si>
    <t>Podlahy povlakové</t>
  </si>
  <si>
    <t>314</t>
  </si>
  <si>
    <t>776111311</t>
  </si>
  <si>
    <t>Příprava podkladu vysátí podlah</t>
  </si>
  <si>
    <t>1771500077</t>
  </si>
  <si>
    <t>315</t>
  </si>
  <si>
    <t>776121321</t>
  </si>
  <si>
    <t>Příprava podkladu penetrace neředěná podlah</t>
  </si>
  <si>
    <t>2012176669</t>
  </si>
  <si>
    <t>pvc1*2</t>
  </si>
  <si>
    <t>316</t>
  </si>
  <si>
    <t>776141122</t>
  </si>
  <si>
    <t>Příprava podkladu vyrovnání samonivelační stěrkou podlah min.pevnosti 30 MPa, tloušťky přes 3 do 5 mm</t>
  </si>
  <si>
    <t>-629441750</t>
  </si>
  <si>
    <t>317</t>
  </si>
  <si>
    <t>776231111</t>
  </si>
  <si>
    <t>Montáž podlahovin z vinylu lepením lamel nebo čtverců standardním lepidlem</t>
  </si>
  <si>
    <t>1704798733</t>
  </si>
  <si>
    <t>11,75+7,02+71,91+8,05</t>
  </si>
  <si>
    <t>8,87+14,24+15,05+14,37+15,95+14,79+15,11</t>
  </si>
  <si>
    <t>318</t>
  </si>
  <si>
    <t>28411R051</t>
  </si>
  <si>
    <t>dílce vinylové protiskluzné R10</t>
  </si>
  <si>
    <t>-495702187</t>
  </si>
  <si>
    <t>pvc1*1,1</t>
  </si>
  <si>
    <t>319</t>
  </si>
  <si>
    <t>776421111</t>
  </si>
  <si>
    <t>Montáž lišt obvodových lepených</t>
  </si>
  <si>
    <t>-38705688</t>
  </si>
  <si>
    <t>3,4*2+3,485*2+5,6*2+2,685*2+3,9*4+1,8*2+3,685*2</t>
  </si>
  <si>
    <t>4,52*2+3,41*2+2,6*4+9,61*2+7,66*2+0,6*2+4,145*2</t>
  </si>
  <si>
    <t>3,775*2+1,8*2+4,495*2+4,94*2+3,25*2+3,025*2+4,895*2</t>
  </si>
  <si>
    <t>320</t>
  </si>
  <si>
    <t>28411R010</t>
  </si>
  <si>
    <t>lišta soklová PVC systémová</t>
  </si>
  <si>
    <t>40026283</t>
  </si>
  <si>
    <t>sokl2*1,1</t>
  </si>
  <si>
    <t>197,516*1,02 'Přepočtené koeficientem množství</t>
  </si>
  <si>
    <t>321</t>
  </si>
  <si>
    <t>998776101</t>
  </si>
  <si>
    <t>Přesun hmot pro podlahy povlakové stanovený z hmotnosti přesunovaného materiálu vodorovná dopravní vzdálenost do 50 m v objektech výšky do 6 m</t>
  </si>
  <si>
    <t>-451810422</t>
  </si>
  <si>
    <t>781</t>
  </si>
  <si>
    <t>Dokončovací práce - obklady</t>
  </si>
  <si>
    <t>322</t>
  </si>
  <si>
    <t>781131112</t>
  </si>
  <si>
    <t>Izolace stěny pod obklad izolace nátěrem nebo stěrkou ve dvou vrstvách</t>
  </si>
  <si>
    <t>-876532926</t>
  </si>
  <si>
    <t>323</t>
  </si>
  <si>
    <t>781131241</t>
  </si>
  <si>
    <t>Izolace stěny pod obklad izolace těsnícími izolačními pásy vnitřní kout</t>
  </si>
  <si>
    <t>-1614328570</t>
  </si>
  <si>
    <t>2,1*(4+11+5+4+7+6)+1,2*2</t>
  </si>
  <si>
    <t>324</t>
  </si>
  <si>
    <t>781131264</t>
  </si>
  <si>
    <t>Izolace stěny pod obklad izolace těsnícími izolačními pásy mezi podlahou a stěnu</t>
  </si>
  <si>
    <t>793137219</t>
  </si>
  <si>
    <t>325</t>
  </si>
  <si>
    <t>781474114</t>
  </si>
  <si>
    <t>Montáž obkladů vnitřních stěn z dlaždic keramických lepených flexibilním lepidlem maloformátových hladkých přes 19 do 22 ks/m2</t>
  </si>
  <si>
    <t>1918885980</t>
  </si>
  <si>
    <t>326</t>
  </si>
  <si>
    <t>59761040</t>
  </si>
  <si>
    <t>obklad keramický hladký přes 19 do 22ks/m2</t>
  </si>
  <si>
    <t>-612056349</t>
  </si>
  <si>
    <t>om2*1,1</t>
  </si>
  <si>
    <t>327</t>
  </si>
  <si>
    <t>781477111</t>
  </si>
  <si>
    <t>Montáž obkladů vnitřních stěn z dlaždic keramických Příplatek k cenám za plochu do 10 m2 jednotlivě</t>
  </si>
  <si>
    <t>1693221749</t>
  </si>
  <si>
    <t>328</t>
  </si>
  <si>
    <t>781477114</t>
  </si>
  <si>
    <t>Montáž obkladů vnitřních stěn z dlaždic keramických Příplatek k cenám za dvousložkový spárovací tmel</t>
  </si>
  <si>
    <t>-1227447172</t>
  </si>
  <si>
    <t>329</t>
  </si>
  <si>
    <t>781491011</t>
  </si>
  <si>
    <t>Montáž zrcadel lepených silikonovým tmelem na podkladní omítku, plochy do 1 m2</t>
  </si>
  <si>
    <t>9042048</t>
  </si>
  <si>
    <t>0,4*1</t>
  </si>
  <si>
    <t>330</t>
  </si>
  <si>
    <t>63465122</t>
  </si>
  <si>
    <t>zrcadlo nemontované čiré tl 3mm max. rozměr 3210x2250mm</t>
  </si>
  <si>
    <t>-1968023689</t>
  </si>
  <si>
    <t>"výrobek ozn. ZD"</t>
  </si>
  <si>
    <t>0,4*1*1,1</t>
  </si>
  <si>
    <t>331</t>
  </si>
  <si>
    <t>781494111</t>
  </si>
  <si>
    <t>Obklad - dokončující práce profily ukončovací lepené flexibilním lepidlem rohové</t>
  </si>
  <si>
    <t>1360410458</t>
  </si>
  <si>
    <t>2,1*(6+10+6*3)</t>
  </si>
  <si>
    <t>0,6*2*6+1,5*2*3+1*2*2</t>
  </si>
  <si>
    <t>0,9+2,225+2,4+0,9+1,9</t>
  </si>
  <si>
    <t>332</t>
  </si>
  <si>
    <t>781494211</t>
  </si>
  <si>
    <t>Obklad - dokončující práce profily ukončovací lepené flexibilním lepidlem vanové</t>
  </si>
  <si>
    <t>-1473174587</t>
  </si>
  <si>
    <t>(2+1)*2+1*4</t>
  </si>
  <si>
    <t>333</t>
  </si>
  <si>
    <t>781494511</t>
  </si>
  <si>
    <t>Obklad - dokončující práce profily ukončovací lepené flexibilním lepidlem ukončovací</t>
  </si>
  <si>
    <t>-368717961</t>
  </si>
  <si>
    <t>2,01*2+3,458*2+2,6+1,65*2+0,9*2+2,6*4</t>
  </si>
  <si>
    <t>3,025*2+2,225*2+4,145*2+2,595*2</t>
  </si>
  <si>
    <t>0,3*2*5</t>
  </si>
  <si>
    <t>334</t>
  </si>
  <si>
    <t>998781101</t>
  </si>
  <si>
    <t>Přesun hmot pro obklady keramické stanovený z hmotnosti přesunovaného materiálu vodorovná dopravní vzdálenost do 50 m v objektech výšky do 6 m</t>
  </si>
  <si>
    <t>523550399</t>
  </si>
  <si>
    <t>783</t>
  </si>
  <si>
    <t>Dokončovací práce - nátěry</t>
  </si>
  <si>
    <t>335</t>
  </si>
  <si>
    <t>783218101</t>
  </si>
  <si>
    <t>Lazurovací nátěr tesařských konstrukcí jednonásobný syntetický</t>
  </si>
  <si>
    <t>-1956558221</t>
  </si>
  <si>
    <t>pal2*2*1,1</t>
  </si>
  <si>
    <t>336</t>
  </si>
  <si>
    <t>783218111</t>
  </si>
  <si>
    <t>Lazurovací nátěr tesařských konstrukcí dvojnásobný syntetický</t>
  </si>
  <si>
    <t>839719380</t>
  </si>
  <si>
    <t>nát3*2</t>
  </si>
  <si>
    <t>337</t>
  </si>
  <si>
    <t>783241RR001</t>
  </si>
  <si>
    <t>Nátěry vinylové reaktivní kovových doplňkových konstrukcí jednonásobné</t>
  </si>
  <si>
    <t>-1246029699</t>
  </si>
  <si>
    <t>(1+2*2)*(0,15+0,05*2)*9+(1,5+2*2)*(0,15+0,05*2)*2</t>
  </si>
  <si>
    <t>(1,5+2*2)*(0,25+0,05*2)+(0,9+2*2)+(0,15+0,05*2)*4+(0,7+2*2)*(0,15+0,05*2)</t>
  </si>
  <si>
    <t>338</t>
  </si>
  <si>
    <t>783314201</t>
  </si>
  <si>
    <t>Základní antikorozní nátěr zámečnických konstrukcí jednonásobný syntetický standardní</t>
  </si>
  <si>
    <t>55938241</t>
  </si>
  <si>
    <t>0,698*(6,8+15)</t>
  </si>
  <si>
    <t>339</t>
  </si>
  <si>
    <t>R783250001</t>
  </si>
  <si>
    <t>zátěžový nátěr na bázi alhydové pryskyřice</t>
  </si>
  <si>
    <t>-1489600303</t>
  </si>
  <si>
    <t>784</t>
  </si>
  <si>
    <t>Dokončovací práce - malby a tapety</t>
  </si>
  <si>
    <t>340</t>
  </si>
  <si>
    <t>784181121</t>
  </si>
  <si>
    <t>Penetrace podkladu jednonásobná hloubková v místnostech výšky do 3,80 m</t>
  </si>
  <si>
    <t>909986694</t>
  </si>
  <si>
    <t>341</t>
  </si>
  <si>
    <t>784211101</t>
  </si>
  <si>
    <t>Malby z malířských směsí otěruvzdorných za mokra dvojnásobné, bílé za mokra otěruvzdorné výborně v místnostech výšky do 3,80 m</t>
  </si>
  <si>
    <t>-593379999</t>
  </si>
  <si>
    <t>342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</si>
  <si>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</si>
  <si>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</si>
  <si>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-1530606268</t>
  </si>
  <si>
    <t>dl1</t>
  </si>
  <si>
    <t>53,77</t>
  </si>
  <si>
    <t>302,598</t>
  </si>
  <si>
    <t>ERPLAN-0102 - D.1.1, D.1.2 - SO01b - DOZP B - hlavní výdaj</t>
  </si>
  <si>
    <t>137,96</t>
  </si>
  <si>
    <t>17,3</t>
  </si>
  <si>
    <t>921,089</t>
  </si>
  <si>
    <t>14,581</t>
  </si>
  <si>
    <t>nás1</t>
  </si>
  <si>
    <t>115,244</t>
  </si>
  <si>
    <t>22,875</t>
  </si>
  <si>
    <t>779,73</t>
  </si>
  <si>
    <t>121,571</t>
  </si>
  <si>
    <t>658,159</t>
  </si>
  <si>
    <t>262,93</t>
  </si>
  <si>
    <t>57,04</t>
  </si>
  <si>
    <t>209,16</t>
  </si>
  <si>
    <t>110,1</t>
  </si>
  <si>
    <t>99,06</t>
  </si>
  <si>
    <t>37,64</t>
  </si>
  <si>
    <t>225,29</t>
  </si>
  <si>
    <t>22,92</t>
  </si>
  <si>
    <t>202,79</t>
  </si>
  <si>
    <t>-990182145</t>
  </si>
  <si>
    <t xml:space="preserve">"v.č. D.1.1.2 - půdorys základů DOZP B, TZ" </t>
  </si>
  <si>
    <t>(23,62*2+18,66*2+1*4)*0,6*0,5</t>
  </si>
  <si>
    <t>-1036467099</t>
  </si>
  <si>
    <t>-777202230</t>
  </si>
  <si>
    <t>295935635</t>
  </si>
  <si>
    <t>-2085171972</t>
  </si>
  <si>
    <t>-462341590</t>
  </si>
  <si>
    <t>1030201977</t>
  </si>
  <si>
    <t>84621984</t>
  </si>
  <si>
    <t>1828389069</t>
  </si>
  <si>
    <t>-1898494669</t>
  </si>
  <si>
    <t>-2147415701</t>
  </si>
  <si>
    <t>1977958284</t>
  </si>
  <si>
    <t>-580371565</t>
  </si>
  <si>
    <t>-1285582451</t>
  </si>
  <si>
    <t>-122950961</t>
  </si>
  <si>
    <t>-299552516</t>
  </si>
  <si>
    <t>67470590</t>
  </si>
  <si>
    <t>-2120672808</t>
  </si>
  <si>
    <t>-1110989560</t>
  </si>
  <si>
    <t>-nás1</t>
  </si>
  <si>
    <t>171101104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</si>
  <si>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</t>
  </si>
  <si>
    <t>-1166165646</t>
  </si>
  <si>
    <t>12,26*9,4*1</t>
  </si>
  <si>
    <t>-1757481445</t>
  </si>
  <si>
    <t>vodor1</t>
  </si>
  <si>
    <t>627169958</t>
  </si>
  <si>
    <t>1224477218</t>
  </si>
  <si>
    <t>-545370763</t>
  </si>
  <si>
    <t>1508497473</t>
  </si>
  <si>
    <t>-1039755400</t>
  </si>
  <si>
    <t>1,11+6,07*3+7,285+0,7+6,285*4+4,07*8+2,79*6+1,5*10</t>
  </si>
  <si>
    <t>0,805+1,5*3+6,1*4</t>
  </si>
  <si>
    <t>982939832</t>
  </si>
  <si>
    <t>-1862753833</t>
  </si>
  <si>
    <t>1035836334</t>
  </si>
  <si>
    <t>1928840207</t>
  </si>
  <si>
    <t>1663701773</t>
  </si>
  <si>
    <t>-1964748246</t>
  </si>
  <si>
    <t>156526796</t>
  </si>
  <si>
    <t>1657145238</t>
  </si>
  <si>
    <t>-1974125358</t>
  </si>
  <si>
    <t>2064114238</t>
  </si>
  <si>
    <t>1994053234</t>
  </si>
  <si>
    <t>226660718</t>
  </si>
  <si>
    <t>-1890013296</t>
  </si>
  <si>
    <t>881815625</t>
  </si>
  <si>
    <t>169087858</t>
  </si>
  <si>
    <t>1715173850</t>
  </si>
  <si>
    <t>805328290</t>
  </si>
  <si>
    <t>1118720318</t>
  </si>
  <si>
    <t>-916997307</t>
  </si>
  <si>
    <t>-734963789</t>
  </si>
  <si>
    <t>1285001922</t>
  </si>
  <si>
    <t>1712768215</t>
  </si>
  <si>
    <t>-45335707</t>
  </si>
  <si>
    <t>-467091270</t>
  </si>
  <si>
    <t>-1358576435</t>
  </si>
  <si>
    <t>1+1</t>
  </si>
  <si>
    <t>-380701589</t>
  </si>
  <si>
    <t>-862297201</t>
  </si>
  <si>
    <t>-2136360723</t>
  </si>
  <si>
    <t>2135037191</t>
  </si>
  <si>
    <t>327405135</t>
  </si>
  <si>
    <t>160965541</t>
  </si>
  <si>
    <t>1320865473</t>
  </si>
  <si>
    <t>409987659</t>
  </si>
  <si>
    <t>-1947466737</t>
  </si>
  <si>
    <t>945518518</t>
  </si>
  <si>
    <t>(2,495+2,46+3,9+2,6*3+2,6+3,41+4,52+1,66+0,14*3+3,28+1,76)*3,15</t>
  </si>
  <si>
    <t>-0,7*2-0,9*2*4-1*2*2</t>
  </si>
  <si>
    <t>-635019181</t>
  </si>
  <si>
    <t>(3,76+4,495+0,115*2+3,025*2+1,8*2+3,775+2,595+0,6)*3,15</t>
  </si>
  <si>
    <t>(4,145*2+3,485+3,9*2+2,685+0,115+5,6)*3,15</t>
  </si>
  <si>
    <t>-(1*2*8+1,5*2*2)</t>
  </si>
  <si>
    <t>-1737848635</t>
  </si>
  <si>
    <t>1*3,15</t>
  </si>
  <si>
    <t>-1943646248</t>
  </si>
  <si>
    <t>1761766103</t>
  </si>
  <si>
    <t>-241278352</t>
  </si>
  <si>
    <t>2,495+2,46+3,9+2,6*3+2,6+3,41+4,52+1,66+0,14*3+3,28+1,76</t>
  </si>
  <si>
    <t>3,76+4,495+0,115*2+3,025*2+1,8*2+3,775+2,595+0,6</t>
  </si>
  <si>
    <t>4,145*2+3,485+3,9*2+2,685+0,115+5,6</t>
  </si>
  <si>
    <t>-1150383483</t>
  </si>
  <si>
    <t>3,15*(8+5+5)</t>
  </si>
  <si>
    <t>-1679963427</t>
  </si>
  <si>
    <t>1199502284</t>
  </si>
  <si>
    <t>901354522</t>
  </si>
  <si>
    <t>-1630212322</t>
  </si>
  <si>
    <t>1362607139</t>
  </si>
  <si>
    <t>288505928</t>
  </si>
  <si>
    <t>813539014</t>
  </si>
  <si>
    <t>-82206327</t>
  </si>
  <si>
    <t>-1653828901</t>
  </si>
  <si>
    <t>91503244</t>
  </si>
  <si>
    <t>-666023158</t>
  </si>
  <si>
    <t>Podklad ze štěrkodrti ŠD fr 0 - 32 s rozprostřením a zhutněním, po zhutnění tl. 200 mm</t>
  </si>
  <si>
    <t>-7832592</t>
  </si>
  <si>
    <t>-1361331117</t>
  </si>
  <si>
    <t>1407178459</t>
  </si>
  <si>
    <t>dlažba zámková tl. 60mm přírodní</t>
  </si>
  <si>
    <t>-1832279323</t>
  </si>
  <si>
    <t>-509823194</t>
  </si>
  <si>
    <t>998392465</t>
  </si>
  <si>
    <t>9,98+6,15+6,63+4,11+11,75+8,87+8,65+14,28+15,36+14,69</t>
  </si>
  <si>
    <t>7,02+83,28+10,88+15,97+14,84+15,05+7,37+8,05</t>
  </si>
  <si>
    <t>954164159</t>
  </si>
  <si>
    <t>(2,5*4+3,9*2+2,46*2+2,6*2+3,41*2+4,52*2+2,6*8+1*2+1,66*2+3,7*2+0,14*2)*3,15</t>
  </si>
  <si>
    <t>(1,76*2+3,025*4+2,225*2+4,895*2+3,25*2+4,495*2)*3,15</t>
  </si>
  <si>
    <t>(1,8*2+4,94*2+4,145*4+3,775*2+2,595*2+9,61*2+7,66*2+0,6*2)*3,15</t>
  </si>
  <si>
    <t>(3,485*4+2,585*2+4*2+3,9*4+1,8*2+3,8*2)*3,15</t>
  </si>
  <si>
    <t>(5,6*2+2,685*2)*3,15</t>
  </si>
  <si>
    <t>-(1*2*2*10+0,7*2*2+0,9*2*4+1,5*2*2)</t>
  </si>
  <si>
    <t>2081902893</t>
  </si>
  <si>
    <t>0,9*1,05*2+0,08*1,05</t>
  </si>
  <si>
    <t>-96830289</t>
  </si>
  <si>
    <t>950567767</t>
  </si>
  <si>
    <t>(2,6*4+2,6*2+1,66*2+1*2+2,585*2+3,485*2)*2,1</t>
  </si>
  <si>
    <t>(1+1+1,5+0,6*2*3+1,5*2+0,6*2*4)*0,3</t>
  </si>
  <si>
    <t>(4,645+0,6*2)*1,5</t>
  </si>
  <si>
    <t>-96138419</t>
  </si>
  <si>
    <t>-1626095488</t>
  </si>
  <si>
    <t xml:space="preserve">"v.č. D.1.1.8 - pohledy - DOZP B, TZ" </t>
  </si>
  <si>
    <t>326949854</t>
  </si>
  <si>
    <t>3,15*6</t>
  </si>
  <si>
    <t>1269886022</t>
  </si>
  <si>
    <t>-1873319478</t>
  </si>
  <si>
    <t>-108739886</t>
  </si>
  <si>
    <t>-1367804492</t>
  </si>
  <si>
    <t>886684254</t>
  </si>
  <si>
    <t>-456829407</t>
  </si>
  <si>
    <t>1278229012</t>
  </si>
  <si>
    <t>1856966589</t>
  </si>
  <si>
    <t>1929242496</t>
  </si>
  <si>
    <t>1403847493</t>
  </si>
  <si>
    <t>-2080019923</t>
  </si>
  <si>
    <t>-692092586</t>
  </si>
  <si>
    <t>303825296</t>
  </si>
  <si>
    <t>1057022417</t>
  </si>
  <si>
    <t>-847963070</t>
  </si>
  <si>
    <t>16746745</t>
  </si>
  <si>
    <t>-1157686227</t>
  </si>
  <si>
    <t>2090888318</t>
  </si>
  <si>
    <t>1238906638</t>
  </si>
  <si>
    <t>2025984305</t>
  </si>
  <si>
    <t>26702867</t>
  </si>
  <si>
    <t>dl1*0,05</t>
  </si>
  <si>
    <t>475997778</t>
  </si>
  <si>
    <t>1279095187</t>
  </si>
  <si>
    <t>-1347112851</t>
  </si>
  <si>
    <t>-1792188256</t>
  </si>
  <si>
    <t>1332277132</t>
  </si>
  <si>
    <t>1162043866</t>
  </si>
  <si>
    <t>-1112022680</t>
  </si>
  <si>
    <t>dl1*1,351*1,3*0,001</t>
  </si>
  <si>
    <t>933871442</t>
  </si>
  <si>
    <t>2075686873</t>
  </si>
  <si>
    <t>-2041359320</t>
  </si>
  <si>
    <t>-897464314</t>
  </si>
  <si>
    <t xml:space="preserve">"v.č. D.1.1.5 - půdorys střechy - DOZP B, TZ" </t>
  </si>
  <si>
    <t>3+7+2+2+1</t>
  </si>
  <si>
    <t>-1338991498</t>
  </si>
  <si>
    <t>1076114594</t>
  </si>
  <si>
    <t>2130496865</t>
  </si>
  <si>
    <t>-655304616</t>
  </si>
  <si>
    <t>-701542652</t>
  </si>
  <si>
    <t>-1458281476</t>
  </si>
  <si>
    <t>-1694025789</t>
  </si>
  <si>
    <t>-568009330</t>
  </si>
  <si>
    <t>(1+2)*2*10+(1,5+2)*2*2+(0,9+2)*2*4+(0,7+2)*2</t>
  </si>
  <si>
    <t>743660029</t>
  </si>
  <si>
    <t>1136140515</t>
  </si>
  <si>
    <t>-1868811396</t>
  </si>
  <si>
    <t>2+1</t>
  </si>
  <si>
    <t>298493040</t>
  </si>
  <si>
    <t>-1301289797</t>
  </si>
  <si>
    <t>-334403100</t>
  </si>
  <si>
    <t>872337073</t>
  </si>
  <si>
    <t>-1632248381</t>
  </si>
  <si>
    <t>782496436</t>
  </si>
  <si>
    <t>-1719324318</t>
  </si>
  <si>
    <t>268107118</t>
  </si>
  <si>
    <t>-2139425458</t>
  </si>
  <si>
    <t>30268275</t>
  </si>
  <si>
    <t>-1902137246</t>
  </si>
  <si>
    <t>1914108348</t>
  </si>
  <si>
    <t>-717697005</t>
  </si>
  <si>
    <t>-1080833130</t>
  </si>
  <si>
    <t>1674893713</t>
  </si>
  <si>
    <t>-1825833983</t>
  </si>
  <si>
    <t>-1260756279</t>
  </si>
  <si>
    <t>462699891</t>
  </si>
  <si>
    <t>236850578</t>
  </si>
  <si>
    <t>-624318256</t>
  </si>
  <si>
    <t>-2087914484</t>
  </si>
  <si>
    <t>-497808610</t>
  </si>
  <si>
    <t>1306435133</t>
  </si>
  <si>
    <t>-2076772669</t>
  </si>
  <si>
    <t>-107798532</t>
  </si>
  <si>
    <t>1118545991</t>
  </si>
  <si>
    <t>-615437754</t>
  </si>
  <si>
    <t>1667789332</t>
  </si>
  <si>
    <t>-896833941</t>
  </si>
  <si>
    <t>964829778</t>
  </si>
  <si>
    <t>-494560934</t>
  </si>
  <si>
    <t>183251418</t>
  </si>
  <si>
    <t>-456048674</t>
  </si>
  <si>
    <t>1229235934</t>
  </si>
  <si>
    <t>-931372140</t>
  </si>
  <si>
    <t>plan1*1,2</t>
  </si>
  <si>
    <t>-896169777</t>
  </si>
  <si>
    <t>706952233</t>
  </si>
  <si>
    <t>1741367053</t>
  </si>
  <si>
    <t>468864996</t>
  </si>
  <si>
    <t>-1009449948</t>
  </si>
  <si>
    <t>-1061704022</t>
  </si>
  <si>
    <t>-2049367890</t>
  </si>
  <si>
    <t>-1010012990</t>
  </si>
  <si>
    <t>dl1*1,02</t>
  </si>
  <si>
    <t>-526292816</t>
  </si>
  <si>
    <t>1573819474</t>
  </si>
  <si>
    <t>-413541556</t>
  </si>
  <si>
    <t>2083092291</t>
  </si>
  <si>
    <t>275080320</t>
  </si>
  <si>
    <t>-1145514280</t>
  </si>
  <si>
    <t>-1608579932</t>
  </si>
  <si>
    <t>-1782233253</t>
  </si>
  <si>
    <t>332961141</t>
  </si>
  <si>
    <t>-1708932606</t>
  </si>
  <si>
    <t>fol1*1,2</t>
  </si>
  <si>
    <t>1071529330</t>
  </si>
  <si>
    <t>936673389</t>
  </si>
  <si>
    <t>2087673136</t>
  </si>
  <si>
    <t>-1739492218</t>
  </si>
  <si>
    <t>1650387056</t>
  </si>
  <si>
    <t>464950507</t>
  </si>
  <si>
    <t>-1526752466</t>
  </si>
  <si>
    <t>-898183415</t>
  </si>
  <si>
    <t>323471290</t>
  </si>
  <si>
    <t>1520538466</t>
  </si>
  <si>
    <t>-864103759</t>
  </si>
  <si>
    <t>-142725365</t>
  </si>
  <si>
    <t>-1103551837</t>
  </si>
  <si>
    <t>-1914392240</t>
  </si>
  <si>
    <t>-1072805186</t>
  </si>
  <si>
    <t>-1728802288</t>
  </si>
  <si>
    <t>-482818090</t>
  </si>
  <si>
    <t>433217435</t>
  </si>
  <si>
    <t>-378266194</t>
  </si>
  <si>
    <t>1999130519</t>
  </si>
  <si>
    <t>-796701197</t>
  </si>
  <si>
    <t>4,11+8,65+10,88+7,37+6,63</t>
  </si>
  <si>
    <t>1029495633</t>
  </si>
  <si>
    <t>209937099</t>
  </si>
  <si>
    <t>-1383668126</t>
  </si>
  <si>
    <t>-235099335</t>
  </si>
  <si>
    <t>sdk3*1,2</t>
  </si>
  <si>
    <t>315,516*1,1 'Přepočtené koeficientem množství</t>
  </si>
  <si>
    <t>-1568473700</t>
  </si>
  <si>
    <t>-1442742394</t>
  </si>
  <si>
    <t>sdk3*1,02</t>
  </si>
  <si>
    <t>268,189*1,02 'Přepočtené koeficientem množství</t>
  </si>
  <si>
    <t>-955275176</t>
  </si>
  <si>
    <t>1904492269</t>
  </si>
  <si>
    <t>1895142973</t>
  </si>
  <si>
    <t>534524377</t>
  </si>
  <si>
    <t>-472015470</t>
  </si>
  <si>
    <t>1094126942</t>
  </si>
  <si>
    <t>-1777265498</t>
  </si>
  <si>
    <t>-66431541</t>
  </si>
  <si>
    <t>-497116368</t>
  </si>
  <si>
    <t>-2084081786</t>
  </si>
  <si>
    <t>-416850169</t>
  </si>
  <si>
    <t>11239697</t>
  </si>
  <si>
    <t>-1971649896</t>
  </si>
  <si>
    <t>480357941</t>
  </si>
  <si>
    <t>-699844042</t>
  </si>
  <si>
    <t>-82685256</t>
  </si>
  <si>
    <t>1095916190</t>
  </si>
  <si>
    <t>-609874884</t>
  </si>
  <si>
    <t>-299078120</t>
  </si>
  <si>
    <t>-1045338399</t>
  </si>
  <si>
    <t>3+13+2*2+12</t>
  </si>
  <si>
    <t>481435065</t>
  </si>
  <si>
    <t>-1389872655</t>
  </si>
  <si>
    <t>2142452193</t>
  </si>
  <si>
    <t>-181258750</t>
  </si>
  <si>
    <t>-386628315</t>
  </si>
  <si>
    <t>134984190</t>
  </si>
  <si>
    <t>-1904867646</t>
  </si>
  <si>
    <t>"výrobek ozn. Sb5"</t>
  </si>
  <si>
    <t>993852049</t>
  </si>
  <si>
    <t>1112031417</t>
  </si>
  <si>
    <t>-862453923</t>
  </si>
  <si>
    <t>1801157536</t>
  </si>
  <si>
    <t>"výrobek ozn. Sb6"</t>
  </si>
  <si>
    <t>-2070806075</t>
  </si>
  <si>
    <t>1416431714</t>
  </si>
  <si>
    <t>-1058848248</t>
  </si>
  <si>
    <t>687533969</t>
  </si>
  <si>
    <t>1878033850</t>
  </si>
  <si>
    <t>-2111723692</t>
  </si>
  <si>
    <t>-278265933</t>
  </si>
  <si>
    <t>-61912263</t>
  </si>
  <si>
    <t>1833490456</t>
  </si>
  <si>
    <t>1673290861</t>
  </si>
  <si>
    <t>2079387713</t>
  </si>
  <si>
    <t>-1928732010</t>
  </si>
  <si>
    <t>-1725448395</t>
  </si>
  <si>
    <t>314669262</t>
  </si>
  <si>
    <t>-640891200</t>
  </si>
  <si>
    <t>2114336344</t>
  </si>
  <si>
    <t>-1238453090</t>
  </si>
  <si>
    <t>-861772624</t>
  </si>
  <si>
    <t>-445167464</t>
  </si>
  <si>
    <t>-134995809</t>
  </si>
  <si>
    <t>-1564524716</t>
  </si>
  <si>
    <t>135841646</t>
  </si>
  <si>
    <t>17+2</t>
  </si>
  <si>
    <t>-1806623131</t>
  </si>
  <si>
    <t>-563855139</t>
  </si>
  <si>
    <t>636533018</t>
  </si>
  <si>
    <t>plastové okno 2 kř 2100 x 2250 mm ozn. Ob1 vč. všech předepsaných doplňků vč. všech souv. dodávek a prací D+M</t>
  </si>
  <si>
    <t>-2033304800</t>
  </si>
  <si>
    <t>plastové okno 2 kř 3000 x 2250 mm ozn. Ob2 vč. všech předepsaných doplňků vč. všech souv. dodávek a prací D+M</t>
  </si>
  <si>
    <t>-336585802</t>
  </si>
  <si>
    <t>plastové okno 1 kř 1500 x 750 mm ozn. Ob3 vč. všech předepsaných doplňků vč. všech souv. dodávek a prací D+M</t>
  </si>
  <si>
    <t>1111443593</t>
  </si>
  <si>
    <t>plastové okno 1 kř 1000 x 750 mm ozn. Ob4 vč. všech předepsaných doplňků vč. všech souv. dodávek a prací D+M</t>
  </si>
  <si>
    <t>1500673866</t>
  </si>
  <si>
    <t>plastové okno 2 kř 2900 x 1250 mm ozn. Ob5 vč. všech předepsaných doplňků vč. všech souv. dodávek a prací D+M</t>
  </si>
  <si>
    <t>345701671</t>
  </si>
  <si>
    <t>plastové okno 1 kř 600 x 2250 mm ozn. Ob6 vč. všech předepsaných doplňků vč. všech souv. dodávek a prací D+M</t>
  </si>
  <si>
    <t>591199463</t>
  </si>
  <si>
    <t>plastové vstupní dveře 1 kř s bočním světlíkem 1500 x 2210 mm ozn. Db1 vč. všech předepsaných doplňků vč. všech souv. dodávek a prací D+M</t>
  </si>
  <si>
    <t>1518660069</t>
  </si>
  <si>
    <t>vestavěná šatní skříň v zádveří ozn. Tb1 2000/2500 mm vč. všech předepsaných doplňků D+M</t>
  </si>
  <si>
    <t>881288686</t>
  </si>
  <si>
    <t>vestavěná skříň v komoře ozn. Tb2 2600/2500/450 mm vč. všech předepsaných doplňků D+M</t>
  </si>
  <si>
    <t>768411160</t>
  </si>
  <si>
    <t>skříň v zázemí pro personál ozn. Tb3 1300/2500/450 mm vč. všech předepsaných doplňků D+M</t>
  </si>
  <si>
    <t>-1709929187</t>
  </si>
  <si>
    <t>skříň v pokojích pro uživatele ozn. Tb4 700/1600/600 mm vč. všech předepsaných doplňků D+M</t>
  </si>
  <si>
    <t>414830007</t>
  </si>
  <si>
    <t>šatní skříň v pokojích pro uživatele ozn. Tb5 1200/1600/600 mm vč. všech předepsaných doplňků D+M</t>
  </si>
  <si>
    <t>-272760591</t>
  </si>
  <si>
    <t>koupelnová skříň ozn. Tb6 450/1600/300 mm vč. všech předepsaných doplňků D+M</t>
  </si>
  <si>
    <t>1119585093</t>
  </si>
  <si>
    <t>kuchyňská linka objektu ozn. Tb7 4145/300 mm vč. všech předepsaných doplňků a vestavěných spotřebičů a doplňků D+M</t>
  </si>
  <si>
    <t>152616026</t>
  </si>
  <si>
    <t>šatní skříň v zázemí pro personál ozn. Tb8 1300/2500/450 mm vč. všech předepsaných doplňků D+M</t>
  </si>
  <si>
    <t>1651321393</t>
  </si>
  <si>
    <t>vestavěná skříň v komoře ozn. Tb9 2600/2500/450 mm vč. všech předepsaných doplňků D+M</t>
  </si>
  <si>
    <t>402479614</t>
  </si>
  <si>
    <t>-1733730379</t>
  </si>
  <si>
    <t>352656533</t>
  </si>
  <si>
    <t>1956853187</t>
  </si>
  <si>
    <t>1481941267</t>
  </si>
  <si>
    <t>-1108016248</t>
  </si>
  <si>
    <t>1802465251</t>
  </si>
  <si>
    <t>-959127420</t>
  </si>
  <si>
    <t>1465669359</t>
  </si>
  <si>
    <t>825357739</t>
  </si>
  <si>
    <t>1415038505</t>
  </si>
  <si>
    <t>776918312</t>
  </si>
  <si>
    <t>-860233033</t>
  </si>
  <si>
    <t>-1049223397</t>
  </si>
  <si>
    <t>1377648107</t>
  </si>
  <si>
    <t>-328596450</t>
  </si>
  <si>
    <t>-463268595</t>
  </si>
  <si>
    <t>922591997</t>
  </si>
  <si>
    <t>1*10+1,5*2+0,9*4+0,7</t>
  </si>
  <si>
    <t>814051360</t>
  </si>
  <si>
    <t>19,03*1,1 'Přepočtené koeficientem množství</t>
  </si>
  <si>
    <t>2050341194</t>
  </si>
  <si>
    <t>5,5*2+3,16*2+0,3*2+2,6*2+2,5*2</t>
  </si>
  <si>
    <t>-1,5-1-0,9*3</t>
  </si>
  <si>
    <t>569485656</t>
  </si>
  <si>
    <t>9,98+6,15+6,63+4,11+8,65+10,88+7,37</t>
  </si>
  <si>
    <t>1578451431</t>
  </si>
  <si>
    <t>dl1*1,1</t>
  </si>
  <si>
    <t>1159154782</t>
  </si>
  <si>
    <t>-2084059770</t>
  </si>
  <si>
    <t>54823314</t>
  </si>
  <si>
    <t>Obklad - dokončující práce profily ukončovací lepené flexibilním lepidlem ukončovací pro sokly D+M</t>
  </si>
  <si>
    <t>268856534</t>
  </si>
  <si>
    <t>1180805907</t>
  </si>
  <si>
    <t>-1497989317</t>
  </si>
  <si>
    <t>1546078324</t>
  </si>
  <si>
    <t>-79299394</t>
  </si>
  <si>
    <t>-1895858032</t>
  </si>
  <si>
    <t>11,75+7,02+83,28+8,05</t>
  </si>
  <si>
    <t>8,87+14,28+15,36+14,69+15,97+14,84+15,05</t>
  </si>
  <si>
    <t>-827238341</t>
  </si>
  <si>
    <t>-1781307150</t>
  </si>
  <si>
    <t>2,6*4+3,41*2+4,52*2+7,66*2+1,76*2+3*2+0,14+9,61*2+0,6*2+3,025*2</t>
  </si>
  <si>
    <t>4,895*2+4,94*2+3,25*2+1,8*2+4,495*2+4,145*2+3,775*2+2,585*2+4*2</t>
  </si>
  <si>
    <t>3,485*4+3,9*4+1,8*2+3,8*2+5,6*2+2,685*2</t>
  </si>
  <si>
    <t>1425779012</t>
  </si>
  <si>
    <t>223,069*1,02 'Přepočtené koeficientem množství</t>
  </si>
  <si>
    <t>1215282171</t>
  </si>
  <si>
    <t>-219303536</t>
  </si>
  <si>
    <t>1732593870</t>
  </si>
  <si>
    <t>2,1*(6+10+4+6+4)+1,2*3</t>
  </si>
  <si>
    <t>1702289048</t>
  </si>
  <si>
    <t>-76853298</t>
  </si>
  <si>
    <t>-1245706707</t>
  </si>
  <si>
    <t>-836067947</t>
  </si>
  <si>
    <t>-1305965375</t>
  </si>
  <si>
    <t>-1257146584</t>
  </si>
  <si>
    <t>1490423645</t>
  </si>
  <si>
    <t>-230222695</t>
  </si>
  <si>
    <t>2,1*(7*2+11+6+7)</t>
  </si>
  <si>
    <t>-1985667255</t>
  </si>
  <si>
    <t>882681338</t>
  </si>
  <si>
    <t>2,6*4+2,6*2+1,66*2+1*2+2,585*2+3,485*2</t>
  </si>
  <si>
    <t>1506215045</t>
  </si>
  <si>
    <t>670371506</t>
  </si>
  <si>
    <t>1188944111</t>
  </si>
  <si>
    <t>-2012002674</t>
  </si>
  <si>
    <t>(1+2*2)*(0,15+0,05*2)*10+(1,5+2*2)*(0,15+0,05*2)*1</t>
  </si>
  <si>
    <t>-1665619414</t>
  </si>
  <si>
    <t>801285582</t>
  </si>
  <si>
    <t>2015719498</t>
  </si>
  <si>
    <t>255694368</t>
  </si>
  <si>
    <t>87605288</t>
  </si>
  <si>
    <t>ERPLAN-0106 - D.1.4. a) - zdravotně technické zařízení - DOZP A - hlavní výdaj</t>
  </si>
  <si>
    <t xml:space="preserve">    7211 - Zdravotechnické instalace </t>
  </si>
  <si>
    <t>7211</t>
  </si>
  <si>
    <t xml:space="preserve">Zdravotechnické instalace </t>
  </si>
  <si>
    <t>RR7211001</t>
  </si>
  <si>
    <t>SO01a - zdravotechnické instalace - ležaté rozvody</t>
  </si>
  <si>
    <t>kpl</t>
  </si>
  <si>
    <t>1618884382</t>
  </si>
  <si>
    <t>"kompletní cena stanovená na základě samostně oceněného soupisu prací"</t>
  </si>
  <si>
    <t>RR7211002</t>
  </si>
  <si>
    <t xml:space="preserve">SO01a - zdravotechnické instalace </t>
  </si>
  <si>
    <t>-273648106</t>
  </si>
  <si>
    <t>ERPLAN-0107 - D.1.4. a) - zdravotně technické zařízení - DOZP B - hlavní výdaj</t>
  </si>
  <si>
    <t>SO01b - zdravotechnické instalace - ležaté rozvody</t>
  </si>
  <si>
    <t>-1214620676</t>
  </si>
  <si>
    <t xml:space="preserve">SO01b - zdravotechnické instalace </t>
  </si>
  <si>
    <t>-202249830</t>
  </si>
  <si>
    <t>lože1</t>
  </si>
  <si>
    <t>1,05</t>
  </si>
  <si>
    <t>obsyp1</t>
  </si>
  <si>
    <t>2,324</t>
  </si>
  <si>
    <t>pot1</t>
  </si>
  <si>
    <t>4,375</t>
  </si>
  <si>
    <t>8,75</t>
  </si>
  <si>
    <t>3,374</t>
  </si>
  <si>
    <t>5,376</t>
  </si>
  <si>
    <t>ERPLAN-0108 - D.1.4. a) - SO02 - DOZP A - venkovní vedení vodovodu - hlavní výdaj</t>
  </si>
  <si>
    <t>483260117</t>
  </si>
  <si>
    <t>"v.č. 02 - půdorys základů DOZP A, TZ"</t>
  </si>
  <si>
    <t>7*1*1,25*0,5</t>
  </si>
  <si>
    <t>523388065</t>
  </si>
  <si>
    <t>1424531218</t>
  </si>
  <si>
    <t>-1738697231</t>
  </si>
  <si>
    <t>-1619678159</t>
  </si>
  <si>
    <t>1140616043</t>
  </si>
  <si>
    <t>-zás1</t>
  </si>
  <si>
    <t>1979597647</t>
  </si>
  <si>
    <t>399645009</t>
  </si>
  <si>
    <t>-obsyp1</t>
  </si>
  <si>
    <t>-lože1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</si>
  <si>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</si>
  <si>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</si>
  <si>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1587919046</t>
  </si>
  <si>
    <t>7*1*0,332</t>
  </si>
  <si>
    <t>58331351</t>
  </si>
  <si>
    <t>kamenivo těžené drobné frakce 0/4</t>
  </si>
  <si>
    <t>-773430655</t>
  </si>
  <si>
    <t>obsyp1*2</t>
  </si>
  <si>
    <t>451572111</t>
  </si>
  <si>
    <t>Lože pod potrubí, stoky a drobné objekty v otevřeném výkopu z kameniva drobného těženého 0 až 4 mm</t>
  </si>
  <si>
    <t>1316228043</t>
  </si>
  <si>
    <t>7*1*0,15</t>
  </si>
  <si>
    <t>871161141</t>
  </si>
  <si>
    <t>Montáž vodovodního potrubí z plastů v otevřeném výkopu z polyetylenu PE 100 svařovaných na tupo SDR 11/PN16 D 32 x 3,0 mm</t>
  </si>
  <si>
    <t>1122148934</t>
  </si>
  <si>
    <t>28613R024</t>
  </si>
  <si>
    <t xml:space="preserve">potrubí vodovodní tlakové PE100 PN16 32x3,0 </t>
  </si>
  <si>
    <t>-1496860738</t>
  </si>
  <si>
    <t>pot1*1,093</t>
  </si>
  <si>
    <t>8718R201</t>
  </si>
  <si>
    <t xml:space="preserve">kompletní vodoměrná sestava viz. v.č. 15 vč. všech souv. dodávek a prací D+M </t>
  </si>
  <si>
    <t>1036416910</t>
  </si>
  <si>
    <t>"v.č. 15 - vodoměrná sestava, TZ"</t>
  </si>
  <si>
    <t>892233122</t>
  </si>
  <si>
    <t>Proplach a dezinfekce vodovodního potrubí DN od 40 do 70</t>
  </si>
  <si>
    <t>561802516</t>
  </si>
  <si>
    <t>899712111</t>
  </si>
  <si>
    <t>Orientační tabulky na vodovodních a kanalizačních řadech na zdivu</t>
  </si>
  <si>
    <t>-796387876</t>
  </si>
  <si>
    <t>899721111</t>
  </si>
  <si>
    <t>Signalizační vodič na potrubí DN do 150 mm</t>
  </si>
  <si>
    <t>1376554712</t>
  </si>
  <si>
    <t>899722113</t>
  </si>
  <si>
    <t>Krytí potrubí z plastů výstražnou fólií z PVC šířky 34cm</t>
  </si>
  <si>
    <t>-901445844</t>
  </si>
  <si>
    <t>pot1*3</t>
  </si>
  <si>
    <t>998276101</t>
  </si>
  <si>
    <t>Přesun hmot pro trubní vedení hloubené z trub z plastických hmot nebo sklolaminátových pro vodovody nebo kanalizace v otevřeném výkopu dopravní vzdálenost do 15 m</t>
  </si>
  <si>
    <t>-1993318929</t>
  </si>
  <si>
    <t>3,116</t>
  </si>
  <si>
    <t>6,896</t>
  </si>
  <si>
    <t>20,8</t>
  </si>
  <si>
    <t>12,981</t>
  </si>
  <si>
    <t>25,962</t>
  </si>
  <si>
    <t>10,012</t>
  </si>
  <si>
    <t>15,95</t>
  </si>
  <si>
    <t>ERPLAN-0109 - D.1.4. a) - SO02 - DOZP B - venkovní vedení vodovodu - hlavní výdaj</t>
  </si>
  <si>
    <t>1181038291</t>
  </si>
  <si>
    <t>"v.č. 02 - půdorys základů DOZP B, TZ"</t>
  </si>
  <si>
    <t>(19,225+1,545)*1*1,25*0,5</t>
  </si>
  <si>
    <t>-119282052</t>
  </si>
  <si>
    <t>-2138320243</t>
  </si>
  <si>
    <t>473076112</t>
  </si>
  <si>
    <t>-1337090251</t>
  </si>
  <si>
    <t>571429224</t>
  </si>
  <si>
    <t>-1741285475</t>
  </si>
  <si>
    <t>-857094174</t>
  </si>
  <si>
    <t>-1602143368</t>
  </si>
  <si>
    <t>(19,225+1,545)*1*0,332</t>
  </si>
  <si>
    <t>456323668</t>
  </si>
  <si>
    <t>944875143</t>
  </si>
  <si>
    <t>(19,225+1,545)*1*0,15</t>
  </si>
  <si>
    <t>-1211701678</t>
  </si>
  <si>
    <t>19,255+1,545</t>
  </si>
  <si>
    <t>-579626646</t>
  </si>
  <si>
    <t>-1319947580</t>
  </si>
  <si>
    <t>-1924466341</t>
  </si>
  <si>
    <t>1676605235</t>
  </si>
  <si>
    <t>-1674481695</t>
  </si>
  <si>
    <t>-516299646</t>
  </si>
  <si>
    <t>2076514622</t>
  </si>
  <si>
    <t>1,32</t>
  </si>
  <si>
    <t>3,961</t>
  </si>
  <si>
    <t>17,846</t>
  </si>
  <si>
    <t>7,335</t>
  </si>
  <si>
    <t>5,354</t>
  </si>
  <si>
    <t>10,708</t>
  </si>
  <si>
    <t>5,281</t>
  </si>
  <si>
    <t>ERPLAN-0110 - D.1.4. a) SO03 - DOZP A venk. vedení splaš. kanalizace - hlavní výdaj</t>
  </si>
  <si>
    <t>5,427</t>
  </si>
  <si>
    <t>2140645761</t>
  </si>
  <si>
    <t>"v.č. 06 - podél. profil splaš. kanalizace, TZ"</t>
  </si>
  <si>
    <t>(4,565+2,77)*1,2*(1,3+1,133)*0,5*0,5</t>
  </si>
  <si>
    <t>1951519625</t>
  </si>
  <si>
    <t>-1821699008</t>
  </si>
  <si>
    <t>-1982426798</t>
  </si>
  <si>
    <t>151101101</t>
  </si>
  <si>
    <t>Zřízení pažení a rozepření stěn rýh pro podzemní vedení pro všechny šířky rýhy příložné pro jakoukoliv mezerovitost, hloubky do 2 m</t>
  </si>
  <si>
    <t>1886279169</t>
  </si>
  <si>
    <t>(4,565+2,77)*(1,3+1,133)*0,5*2</t>
  </si>
  <si>
    <t>151101111</t>
  </si>
  <si>
    <t>Odstranění pažení a rozepření stěn rýh pro podzemní vedení s uložením materiálu na vzdálenost do 3 m od kraje výkopu příložné, hloubky do 2 m</t>
  </si>
  <si>
    <t>-1649464024</t>
  </si>
  <si>
    <t>1779657467</t>
  </si>
  <si>
    <t>73186158</t>
  </si>
  <si>
    <t>-1472025064</t>
  </si>
  <si>
    <t>-248415170</t>
  </si>
  <si>
    <t>105009231</t>
  </si>
  <si>
    <t>(4,565+2,77)*1,2*0,45</t>
  </si>
  <si>
    <t>1506194808</t>
  </si>
  <si>
    <t>-76328115</t>
  </si>
  <si>
    <t>(4,565+2,77)*1,2*0,15</t>
  </si>
  <si>
    <t>871310310</t>
  </si>
  <si>
    <t>Montáž kanalizačního potrubí z plastů z polypropylenu PP hladkého plnostěnného SN 10 DN 150</t>
  </si>
  <si>
    <t>2138743394</t>
  </si>
  <si>
    <t>4,565+2,77</t>
  </si>
  <si>
    <t>28617003</t>
  </si>
  <si>
    <t>trubka kanalizační PP plnostěnná třívrstvá DN 150x1000 mm SN 10</t>
  </si>
  <si>
    <t>-617783397</t>
  </si>
  <si>
    <t>877310310</t>
  </si>
  <si>
    <t>Montáž tvarovek na kanalizačním plastovém potrubí z polypropylenu PP hladkého plnostěnného kolen DN 150</t>
  </si>
  <si>
    <t>1641852046</t>
  </si>
  <si>
    <t>28611896</t>
  </si>
  <si>
    <t>koleno kanalizační s hrdlem PP 160x67° SN10</t>
  </si>
  <si>
    <t>-168541611</t>
  </si>
  <si>
    <t>892351111</t>
  </si>
  <si>
    <t>Tlakové zkoušky vodou na potrubí DN 150 nebo 200</t>
  </si>
  <si>
    <t>-154230150</t>
  </si>
  <si>
    <t>892372111</t>
  </si>
  <si>
    <t>Tlakové zkoušky vodou zabezpečení konců potrubí při tlakových zkouškách DN do 300</t>
  </si>
  <si>
    <t>-1896346685</t>
  </si>
  <si>
    <t>892372R201</t>
  </si>
  <si>
    <t>kamerové zkoušky potrubí</t>
  </si>
  <si>
    <t>267076605</t>
  </si>
  <si>
    <t>8999R201</t>
  </si>
  <si>
    <t>napojení nového kanalizačního potrubí PP DN 150 na stávající šachtu vč. všech souv. dodávek a prací D+M</t>
  </si>
  <si>
    <t>-1235311833</t>
  </si>
  <si>
    <t>-1101907260</t>
  </si>
  <si>
    <t>1,605</t>
  </si>
  <si>
    <t>4,814</t>
  </si>
  <si>
    <t>21,396</t>
  </si>
  <si>
    <t>8,915</t>
  </si>
  <si>
    <t>7,756</t>
  </si>
  <si>
    <t>15,512</t>
  </si>
  <si>
    <t>6,419</t>
  </si>
  <si>
    <t>ERPLAN-0111 - D.1.4. a) - SO03 - DOZP B - venk. vedení splaš. kanalizace - hlavní výdaj</t>
  </si>
  <si>
    <t>9,093</t>
  </si>
  <si>
    <t>-1500645629</t>
  </si>
  <si>
    <t>(4+4,915)*1,2*1,45*0,5</t>
  </si>
  <si>
    <t>1284712697</t>
  </si>
  <si>
    <t>1270722334</t>
  </si>
  <si>
    <t>1380712606</t>
  </si>
  <si>
    <t>134229929</t>
  </si>
  <si>
    <t>(4+4,915)*1,2*2</t>
  </si>
  <si>
    <t>-372317487</t>
  </si>
  <si>
    <t>421600218</t>
  </si>
  <si>
    <t>-113279306</t>
  </si>
  <si>
    <t>-242750510</t>
  </si>
  <si>
    <t>1621261889</t>
  </si>
  <si>
    <t>1455030948</t>
  </si>
  <si>
    <t>(4+4,915)*1,2*0,45</t>
  </si>
  <si>
    <t>-1931082958</t>
  </si>
  <si>
    <t>-823665301</t>
  </si>
  <si>
    <t>(4+4,915)*1,2*0,15</t>
  </si>
  <si>
    <t>1991752700</t>
  </si>
  <si>
    <t>4+4,915</t>
  </si>
  <si>
    <t>-534150046</t>
  </si>
  <si>
    <t>-1712569501</t>
  </si>
  <si>
    <t>-75010610</t>
  </si>
  <si>
    <t>1136001596</t>
  </si>
  <si>
    <t>433418362</t>
  </si>
  <si>
    <t>-975054800</t>
  </si>
  <si>
    <t>-1560265480</t>
  </si>
  <si>
    <t>-1113292769</t>
  </si>
  <si>
    <t>geo1</t>
  </si>
  <si>
    <t>84,336</t>
  </si>
  <si>
    <t>17,794</t>
  </si>
  <si>
    <t>3,939</t>
  </si>
  <si>
    <t>53,437</t>
  </si>
  <si>
    <t>13,922</t>
  </si>
  <si>
    <t>39,782</t>
  </si>
  <si>
    <t>279,877</t>
  </si>
  <si>
    <t>ERPLAN-0112 - D.1.4. a) - SO04 - DOZP A - dešťová kanalizace - hlavní výdaj</t>
  </si>
  <si>
    <t>88,877</t>
  </si>
  <si>
    <t>pot2</t>
  </si>
  <si>
    <t>42,01</t>
  </si>
  <si>
    <t>pot3</t>
  </si>
  <si>
    <t>40,7</t>
  </si>
  <si>
    <t>pot4</t>
  </si>
  <si>
    <t>26,128</t>
  </si>
  <si>
    <t>pot5</t>
  </si>
  <si>
    <t>32,8</t>
  </si>
  <si>
    <t>80,427</t>
  </si>
  <si>
    <t>267,728</t>
  </si>
  <si>
    <t>ša1</t>
  </si>
  <si>
    <t>82,82</t>
  </si>
  <si>
    <t>184,908</t>
  </si>
  <si>
    <t>-1733200031</t>
  </si>
  <si>
    <t>"v.č. 05 - podél. profil dešt". kanalizace, TZ"</t>
  </si>
  <si>
    <t>3,84*3,84*3,13*0,5</t>
  </si>
  <si>
    <t>9,2*4,4*1,5*0,5</t>
  </si>
  <si>
    <t>1547919754</t>
  </si>
  <si>
    <t>1944938418</t>
  </si>
  <si>
    <t>-548598092</t>
  </si>
  <si>
    <t>-1831014973</t>
  </si>
  <si>
    <t>(14,97*1,34+8,61*1,62)*1,2*0,5</t>
  </si>
  <si>
    <t>(1,58+1,85)*2*2*0,5</t>
  </si>
  <si>
    <t>(6,08*1,55+6,5*1,49+12,95*1,4+23,99*1,22)*1,2*0,5</t>
  </si>
  <si>
    <t>(1,52+1,46+1,33+1,1)*2*2*0,5</t>
  </si>
  <si>
    <t>(1,09*1,6+0,55*1,32+1,13*1,41)*1,2*0,5</t>
  </si>
  <si>
    <t>-1847996092</t>
  </si>
  <si>
    <t>1651306479</t>
  </si>
  <si>
    <t>-483898377</t>
  </si>
  <si>
    <t>1360593368</t>
  </si>
  <si>
    <t>(14,97*1,34+8,61*1,62)*2</t>
  </si>
  <si>
    <t>(1,58+1,85)*2*4</t>
  </si>
  <si>
    <t>(6,08*1,55+6,5*1,49+12,95*1,4+23,99*1,22)*2</t>
  </si>
  <si>
    <t>(1,52+1,46+1,33+1,1)*2*4</t>
  </si>
  <si>
    <t>(1,09*1,6+0,55*1,32+1,13*1,41)*2</t>
  </si>
  <si>
    <t>-154045500</t>
  </si>
  <si>
    <t>1154724921</t>
  </si>
  <si>
    <t>(9,2+4,4)*2*1,5</t>
  </si>
  <si>
    <t>3,84*4*3,13</t>
  </si>
  <si>
    <t>504851791</t>
  </si>
  <si>
    <t>151101401</t>
  </si>
  <si>
    <t>Zřízení vzepření zapažených stěn výkopů s potřebným přepažováním při roubení příložném, hloubky do 4 m</t>
  </si>
  <si>
    <t>397537068</t>
  </si>
  <si>
    <t>151101411</t>
  </si>
  <si>
    <t>Odstranění vzepření stěn výkopů s uložením materiálu na vzdálenost do 3 m od kraje výkopu při roubení příložném, hloubky do 4 m</t>
  </si>
  <si>
    <t>1119013477</t>
  </si>
  <si>
    <t>151401601</t>
  </si>
  <si>
    <t>Přepažování vzepření zapažených stěn výkopů při roubení příložném, hloubky do 4 m</t>
  </si>
  <si>
    <t>728057607</t>
  </si>
  <si>
    <t>-111770416</t>
  </si>
  <si>
    <t>-1254842027</t>
  </si>
  <si>
    <t>-984960861</t>
  </si>
  <si>
    <t>-1176608437</t>
  </si>
  <si>
    <t>-1,5*1,0751</t>
  </si>
  <si>
    <t>-3,14*1,12*1,12*2,42</t>
  </si>
  <si>
    <t>-7,2*2,4*1,04</t>
  </si>
  <si>
    <t>1105040040</t>
  </si>
  <si>
    <t>(12,58+26,43)*1,2*0,45</t>
  </si>
  <si>
    <t>(9,7+23,1+1,13+1,09+0,55+1,13)*1,2*0,425</t>
  </si>
  <si>
    <t>1120206502</t>
  </si>
  <si>
    <t>-900208838</t>
  </si>
  <si>
    <t>3,84*3,84</t>
  </si>
  <si>
    <t>9,2*4,4</t>
  </si>
  <si>
    <t>21197R0122</t>
  </si>
  <si>
    <t>Zřízení opláštění z geotextilie voštinových bloků</t>
  </si>
  <si>
    <t>-296818171</t>
  </si>
  <si>
    <t>"v.č. 08 - uložení vsakovacího těl., TZ"</t>
  </si>
  <si>
    <t>7,2*2,4*2</t>
  </si>
  <si>
    <t>(7,2*2+3*2)*(1,64+0,4*2)</t>
  </si>
  <si>
    <t>69311R014</t>
  </si>
  <si>
    <t>geotextilie  300g/m2</t>
  </si>
  <si>
    <t>1856497325</t>
  </si>
  <si>
    <t>geo1*1,2</t>
  </si>
  <si>
    <t>271532211</t>
  </si>
  <si>
    <t>Podsyp pod základové konstrukce se zhutněním a urovnáním povrchu z kameniva hrubého, frakce 32 - 63 mm</t>
  </si>
  <si>
    <t>1433161291</t>
  </si>
  <si>
    <t>7,2*2,4*0,3*2</t>
  </si>
  <si>
    <t>271572211</t>
  </si>
  <si>
    <t>Podsyp pod základové konstrukce se zhutněním a urovnáním povrchu ze štěrkopísku netříděného</t>
  </si>
  <si>
    <t>-117007672</t>
  </si>
  <si>
    <t>7,2*2,4*0,1</t>
  </si>
  <si>
    <t>-1573859932</t>
  </si>
  <si>
    <t>(12,58+26,43)*1,2*0,15</t>
  </si>
  <si>
    <t>(9,7+23,1+1,13+1,09+0,55+1,13)*1,2*0,15</t>
  </si>
  <si>
    <t>1,4*1,4*0,15</t>
  </si>
  <si>
    <t>452311151</t>
  </si>
  <si>
    <t>Podkladní a zajišťovací konstrukce z betonu prostého v otevřeném výkopu desky pod potrubí, stoky a drobné objekty z betonu tř. C 20/25</t>
  </si>
  <si>
    <t>-1595543049</t>
  </si>
  <si>
    <t>1,4*1,4*0,2</t>
  </si>
  <si>
    <t>2,64*2,64*0,2</t>
  </si>
  <si>
    <t>452351101</t>
  </si>
  <si>
    <t>Bednění podkladních a zajišťovacích konstrukcí v otevřeném výkopu desek nebo sedlových loží pod potrubí, stoky a drobné objekty</t>
  </si>
  <si>
    <t>-1241805604</t>
  </si>
  <si>
    <t>1,4*4*0,2</t>
  </si>
  <si>
    <t>2,64*4*0,2</t>
  </si>
  <si>
    <t>871228111</t>
  </si>
  <si>
    <t>Kladení drenážního potrubí z plastických hmot do připravené rýhy z tvrdého PVC, průměru přes 90 do 150 mm</t>
  </si>
  <si>
    <t>-617412425</t>
  </si>
  <si>
    <t>7,2*2</t>
  </si>
  <si>
    <t>28613R212</t>
  </si>
  <si>
    <t>trubka drenážní  DN 100 SN8</t>
  </si>
  <si>
    <t>-523654018</t>
  </si>
  <si>
    <t>7,2*2*1,093</t>
  </si>
  <si>
    <t>871260310</t>
  </si>
  <si>
    <t>Montáž kanalizačního potrubí z plastů z polypropylenu PP hladkého plnostěnného SN 10 DN 100</t>
  </si>
  <si>
    <t>-346403940</t>
  </si>
  <si>
    <t>0,95+1,4+0,95+1,169+1,259</t>
  </si>
  <si>
    <t>1,5*4+7,2*2</t>
  </si>
  <si>
    <t>28617001</t>
  </si>
  <si>
    <t>trubka kanalizační PP plnostěnná třívrstvá DN 100x1000 mm SN 10</t>
  </si>
  <si>
    <t>-531860264</t>
  </si>
  <si>
    <t>pot4*1,093</t>
  </si>
  <si>
    <t>871270310</t>
  </si>
  <si>
    <t>Montáž kanalizačního potrubí z plastů z polypropylenu PP hladkého plnostěnného SN 10 DN 125</t>
  </si>
  <si>
    <t>-1651876563</t>
  </si>
  <si>
    <t>9,7+23,1+1,13+1,09+0,55+1,13+4</t>
  </si>
  <si>
    <t>28617002</t>
  </si>
  <si>
    <t>trubka kanalizační PP plnostěnná třívrstvá DN 125x1000 mm SN 10</t>
  </si>
  <si>
    <t>144127293</t>
  </si>
  <si>
    <t>pot3*1,093</t>
  </si>
  <si>
    <t>-125847584</t>
  </si>
  <si>
    <t>12,58+26,43+2+1</t>
  </si>
  <si>
    <t>1788839378</t>
  </si>
  <si>
    <t>pot2*1,093</t>
  </si>
  <si>
    <t>877265271</t>
  </si>
  <si>
    <t>Montáž tvarovek na kanalizačním potrubí z trub z plastu z tvrdého PVC nebo z polypropylenu v otevřeném výkopu lapačů střešních splavenin DN 100</t>
  </si>
  <si>
    <t>-251705666</t>
  </si>
  <si>
    <t>56231163</t>
  </si>
  <si>
    <t>lapač střešních splavenin se zápachovou klapkou a lapacím košem DN 125/110</t>
  </si>
  <si>
    <t>56321652</t>
  </si>
  <si>
    <t>877270310</t>
  </si>
  <si>
    <t>Montáž tvarovek na kanalizačním plastovém potrubí z polypropylenu PP hladkého plnostěnného kolen DN 125</t>
  </si>
  <si>
    <t>2106850810</t>
  </si>
  <si>
    <t>28611884</t>
  </si>
  <si>
    <t>koleno kanalizační s hrdlem PP 125x45° SN10</t>
  </si>
  <si>
    <t>-1226806749</t>
  </si>
  <si>
    <t>877270330</t>
  </si>
  <si>
    <t>Montáž tvarovek na kanalizačním plastovém potrubí z polypropylenu PP hladkého plnostěnného spojek nebo redukcí DN 125</t>
  </si>
  <si>
    <t>-1936242513</t>
  </si>
  <si>
    <t>28611502</t>
  </si>
  <si>
    <t>redukce kanalizační PVC 125/110</t>
  </si>
  <si>
    <t>-2106974614</t>
  </si>
  <si>
    <t>525666708</t>
  </si>
  <si>
    <t>28611892</t>
  </si>
  <si>
    <t>koleno kanalizační s hrdlem PP 160x30° SN10</t>
  </si>
  <si>
    <t>-848223621</t>
  </si>
  <si>
    <t>877310320</t>
  </si>
  <si>
    <t>Montáž tvarovek na kanalizačním plastovém potrubí z polypropylenu PP hladkého plnostěnného odboček DN 150</t>
  </si>
  <si>
    <t>-1399225947</t>
  </si>
  <si>
    <t>3+2</t>
  </si>
  <si>
    <t>28611914</t>
  </si>
  <si>
    <t>odbočka kanalizační plastová s hrdlem KG 160/125/45°</t>
  </si>
  <si>
    <t>1837752935</t>
  </si>
  <si>
    <t>28611916</t>
  </si>
  <si>
    <t>odbočka kanalizační plastová s hrdlem KG 160/160/45°</t>
  </si>
  <si>
    <t>695292154</t>
  </si>
  <si>
    <t>877310330</t>
  </si>
  <si>
    <t>Montáž tvarovek na kanalizačním plastovém potrubí z polypropylenu PP hladkého plnostěnného spojek nebo redukcí DN 150</t>
  </si>
  <si>
    <t>-1958316974</t>
  </si>
  <si>
    <t>28617244</t>
  </si>
  <si>
    <t>redukce kanalizační PP DN 150/DN125</t>
  </si>
  <si>
    <t>-1098523801</t>
  </si>
  <si>
    <t>879230191</t>
  </si>
  <si>
    <t>Příplatek k ceně kanalizačního potrubí za montáž v otevřeném výkopu ve sklonu přes 20 % DN od 40 do 550</t>
  </si>
  <si>
    <t>1016034724</t>
  </si>
  <si>
    <t>892271111</t>
  </si>
  <si>
    <t>Tlakové zkoušky vodou na potrubí DN 100 nebo 125</t>
  </si>
  <si>
    <t>927901516</t>
  </si>
  <si>
    <t>9,7+23,1</t>
  </si>
  <si>
    <t>680930310</t>
  </si>
  <si>
    <t>1657591254</t>
  </si>
  <si>
    <t>-269412899</t>
  </si>
  <si>
    <t>894411311</t>
  </si>
  <si>
    <t>Osazení betonových nebo železobetonových dílců pro šachty skruží rovných</t>
  </si>
  <si>
    <t>-1912788371</t>
  </si>
  <si>
    <t>59224160</t>
  </si>
  <si>
    <t>skruž kanalizační s ocelovými stupadly 100 x 25 x 12 cm</t>
  </si>
  <si>
    <t>-352472490</t>
  </si>
  <si>
    <t>894412411</t>
  </si>
  <si>
    <t>Osazení betonových nebo železobetonových dílců pro šachty skruží přechodových</t>
  </si>
  <si>
    <t>2032276993</t>
  </si>
  <si>
    <t>59224167</t>
  </si>
  <si>
    <t>skruž betonová přechodová 62,5/100x60x12 cm, stupadla poplastovaná</t>
  </si>
  <si>
    <t>640473839</t>
  </si>
  <si>
    <t>894812312</t>
  </si>
  <si>
    <t>Revizní a čistící šachta z polypropylenu PP pro hladké trouby DN 600 šachtové dno (DN šachty / DN trubního vedení) DN 600/160 průtočné 30°,60°,90°</t>
  </si>
  <si>
    <t>1155024267</t>
  </si>
  <si>
    <t>894812313</t>
  </si>
  <si>
    <t>Revizní a čistící šachta z polypropylenu PP pro hladké trouby DN 600 šachtové dno (DN šachty / DN trubního vedení) DN 600/160 s přítokem tvaru T</t>
  </si>
  <si>
    <t>-1403607447</t>
  </si>
  <si>
    <t>894812332</t>
  </si>
  <si>
    <t>Revizní a čistící šachta z polypropylenu PP pro hladké trouby DN 600 roura šachtová korugovaná, světlé hloubky 2 000 mm</t>
  </si>
  <si>
    <t>300379335</t>
  </si>
  <si>
    <t>894812339</t>
  </si>
  <si>
    <t>Revizní a čistící šachta z polypropylenu PP pro hladké trouby DN 600 Příplatek k cenám 2331 - 2334 za uříznutí šachtové roury</t>
  </si>
  <si>
    <t>59723344</t>
  </si>
  <si>
    <t>894812352</t>
  </si>
  <si>
    <t>Revizní a čistící šachta z polypropylenu PP pro hladké trouby DN 600 poklop (mříž) litinový pro třídu zatížení A15 s teleskopickým adaptérem</t>
  </si>
  <si>
    <t>-55687334</t>
  </si>
  <si>
    <t>899102112</t>
  </si>
  <si>
    <t>Osazení poklopů litinových a ocelových včetně rámů pro třídu zatížení A15, A50</t>
  </si>
  <si>
    <t>-1865454564</t>
  </si>
  <si>
    <t>28661932</t>
  </si>
  <si>
    <t>poklop šachtový litinový dno DN 600 pro třídu zatížení A15</t>
  </si>
  <si>
    <t>-1092417983</t>
  </si>
  <si>
    <t>8999R202</t>
  </si>
  <si>
    <t>kompletní ŽB rozdělovací a usazovací šachta DN 1000 mm v. 1500 mm vč. všech souv. dodávek a prací D+M</t>
  </si>
  <si>
    <t>1908626790</t>
  </si>
  <si>
    <t>8999R203</t>
  </si>
  <si>
    <t>kompletní akumulační nádrž - dvouplášťová nádrž s armováním pro vybetonování DN 2240 mm v. 2200 mm vč. výplně z betonu C 20/25 vč. všech souv. dodávek a prací D+M</t>
  </si>
  <si>
    <t>1610417908</t>
  </si>
  <si>
    <t>8999R204</t>
  </si>
  <si>
    <t>kompletní vystrojení akumulační nádrže - rozvaděč, čerpadlo, elektomag. ventil, dopouštění, výtlak vč. všech souv. dodávek a prací D+M</t>
  </si>
  <si>
    <t>-1238562321</t>
  </si>
  <si>
    <t>8999R205</t>
  </si>
  <si>
    <t>voštinové bloky 2400 x 1200 x 520 mm vč. všech souv. dodávek a prací D+M</t>
  </si>
  <si>
    <t>614281269</t>
  </si>
  <si>
    <t>-905716421</t>
  </si>
  <si>
    <t>-529500191</t>
  </si>
  <si>
    <t>3,14*1,12*1,12</t>
  </si>
  <si>
    <t>-140340860</t>
  </si>
  <si>
    <t>3,14*1*0,25+3,14*2,44*2,22</t>
  </si>
  <si>
    <t>944995070</t>
  </si>
  <si>
    <t>izo1*0,00035</t>
  </si>
  <si>
    <t>izo2*0,0003</t>
  </si>
  <si>
    <t>1579781770</t>
  </si>
  <si>
    <t>1111275926</t>
  </si>
  <si>
    <t>62832R034</t>
  </si>
  <si>
    <t xml:space="preserve">pás asfaltový natavitelný </t>
  </si>
  <si>
    <t>1305660190</t>
  </si>
  <si>
    <t>-1316482659</t>
  </si>
  <si>
    <t>52,847</t>
  </si>
  <si>
    <t>14,523</t>
  </si>
  <si>
    <t>41,366</t>
  </si>
  <si>
    <t>273,545</t>
  </si>
  <si>
    <t>ERPLAN-0113 - D.1.4. a) - SO04 - DOZP B - dešťová kanalizace - hlavní výdaj</t>
  </si>
  <si>
    <t>87,648</t>
  </si>
  <si>
    <t>37,99</t>
  </si>
  <si>
    <t>44,06</t>
  </si>
  <si>
    <t>26,1</t>
  </si>
  <si>
    <t>35,6</t>
  </si>
  <si>
    <t>79,827</t>
  </si>
  <si>
    <t>265,348</t>
  </si>
  <si>
    <t>85,005</t>
  </si>
  <si>
    <t>180,343</t>
  </si>
  <si>
    <t>-104592631</t>
  </si>
  <si>
    <t>3,84*3,84*3,05*0,5</t>
  </si>
  <si>
    <t>-823153877</t>
  </si>
  <si>
    <t>-127657036</t>
  </si>
  <si>
    <t>-1751393402</t>
  </si>
  <si>
    <t>796999576</t>
  </si>
  <si>
    <t>(6,67*1,6+18,84*1,45+7,7*1,15)*1,2*0,5</t>
  </si>
  <si>
    <t>(1,54+1,35)*2*2*0,5</t>
  </si>
  <si>
    <t>(11,49*1,47+9,8*1,25)*1,2*0,5</t>
  </si>
  <si>
    <t>1,35*2*2*0,5</t>
  </si>
  <si>
    <t>(1,09*1,34+22,9*1,22)*1,2*0,5</t>
  </si>
  <si>
    <t>(3,18*1,34+0,95*1,29+1,5*1,2+1,3*1,34)*1,2*0,5</t>
  </si>
  <si>
    <t>1228923828</t>
  </si>
  <si>
    <t>-834268971</t>
  </si>
  <si>
    <t>-6145404</t>
  </si>
  <si>
    <t>-1017021091</t>
  </si>
  <si>
    <t>(6,67*1,6+18,84*1,45+7,7*1,15)*2</t>
  </si>
  <si>
    <t>(1,54+1,35)*2*4</t>
  </si>
  <si>
    <t>(11,49*1,47+9,8*1,25)*2</t>
  </si>
  <si>
    <t>1,35*2*4</t>
  </si>
  <si>
    <t>(1,09*1,34+22,9*1,22)*2</t>
  </si>
  <si>
    <t>(3,18*1,34+0,95*1,29+1,5*1,2+1,3*1,34)*2</t>
  </si>
  <si>
    <t>722963771</t>
  </si>
  <si>
    <t>-585808636</t>
  </si>
  <si>
    <t>3,84*4*3,05</t>
  </si>
  <si>
    <t>1199940689</t>
  </si>
  <si>
    <t>1589545677</t>
  </si>
  <si>
    <t>2104158645</t>
  </si>
  <si>
    <t>612818588</t>
  </si>
  <si>
    <t>-1032952580</t>
  </si>
  <si>
    <t>1405130359</t>
  </si>
  <si>
    <t>1854649252</t>
  </si>
  <si>
    <t>1990446323</t>
  </si>
  <si>
    <t>-2132863344</t>
  </si>
  <si>
    <t>(10,8+1,09+23,1)*1,2*0,45</t>
  </si>
  <si>
    <t>(9,8+1,24+3,18+1,24+22,9+1,5+1,3+2,9)*1,2*0,425</t>
  </si>
  <si>
    <t>2095586623</t>
  </si>
  <si>
    <t>-1600641759</t>
  </si>
  <si>
    <t>-540234169</t>
  </si>
  <si>
    <t>1175456927</t>
  </si>
  <si>
    <t>286737260</t>
  </si>
  <si>
    <t>-1921720424</t>
  </si>
  <si>
    <t>1282218452</t>
  </si>
  <si>
    <t>(10,8+1,09+23,1)*1,2*0,15</t>
  </si>
  <si>
    <t>(9,8+1,24+3,18+1,24+22,9+1,5+1,3+2,9)*1,2*0,15</t>
  </si>
  <si>
    <t>-1060007161</t>
  </si>
  <si>
    <t>384230837</t>
  </si>
  <si>
    <t>-1246827448</t>
  </si>
  <si>
    <t>1218212505</t>
  </si>
  <si>
    <t>1012429448</t>
  </si>
  <si>
    <t>0,95*6</t>
  </si>
  <si>
    <t>-1843763596</t>
  </si>
  <si>
    <t>-1381233796</t>
  </si>
  <si>
    <t>9,8+1,24+3,18+1,24+22,9+1,5+1,3+2,9</t>
  </si>
  <si>
    <t>1270431899</t>
  </si>
  <si>
    <t>-2052453386</t>
  </si>
  <si>
    <t>10,8+1,09+23,1+3</t>
  </si>
  <si>
    <t>-1030710462</t>
  </si>
  <si>
    <t>109709934</t>
  </si>
  <si>
    <t>-1359243725</t>
  </si>
  <si>
    <t>-1932168468</t>
  </si>
  <si>
    <t>6*2+3</t>
  </si>
  <si>
    <t>-1284899328</t>
  </si>
  <si>
    <t>1452726836</t>
  </si>
  <si>
    <t>1054214437</t>
  </si>
  <si>
    <t>-1674738834</t>
  </si>
  <si>
    <t>28611890</t>
  </si>
  <si>
    <t>koleno kanalizační s hrdlem PP 160x15° SN10</t>
  </si>
  <si>
    <t>987387554</t>
  </si>
  <si>
    <t>1214553969</t>
  </si>
  <si>
    <t>28611894</t>
  </si>
  <si>
    <t>koleno kanalizační s hrdlem PP 160x45° SN10</t>
  </si>
  <si>
    <t>-625306321</t>
  </si>
  <si>
    <t>2112484271</t>
  </si>
  <si>
    <t>-291285165</t>
  </si>
  <si>
    <t>4+2</t>
  </si>
  <si>
    <t>-1160991251</t>
  </si>
  <si>
    <t>-85290948</t>
  </si>
  <si>
    <t>-1430009503</t>
  </si>
  <si>
    <t>709203532</t>
  </si>
  <si>
    <t>1550445894</t>
  </si>
  <si>
    <t>1545623299</t>
  </si>
  <si>
    <t>9,8+22,9+2,9</t>
  </si>
  <si>
    <t>348950378</t>
  </si>
  <si>
    <t>882496146</t>
  </si>
  <si>
    <t>2080304076</t>
  </si>
  <si>
    <t>-670986989</t>
  </si>
  <si>
    <t>1755607630</t>
  </si>
  <si>
    <t>-1382927901</t>
  </si>
  <si>
    <t>-1365486280</t>
  </si>
  <si>
    <t>309565469</t>
  </si>
  <si>
    <t>385371614</t>
  </si>
  <si>
    <t>-39430896</t>
  </si>
  <si>
    <t>-1573598585</t>
  </si>
  <si>
    <t>-175764026</t>
  </si>
  <si>
    <t>1839307106</t>
  </si>
  <si>
    <t>1317798682</t>
  </si>
  <si>
    <t>-957526753</t>
  </si>
  <si>
    <t>-706408250</t>
  </si>
  <si>
    <t>1291669160</t>
  </si>
  <si>
    <t>-1688909293</t>
  </si>
  <si>
    <t>713076912</t>
  </si>
  <si>
    <t>-518829407</t>
  </si>
  <si>
    <t>-920857865</t>
  </si>
  <si>
    <t>1969377877</t>
  </si>
  <si>
    <t>753117288</t>
  </si>
  <si>
    <t>1241856209</t>
  </si>
  <si>
    <t>-643049151</t>
  </si>
  <si>
    <t>1877138354</t>
  </si>
  <si>
    <t>ERPLAN-0114 - D.1.4. b) - vzduchotechnika a vytápění - DOZP A - hlavní výdaj</t>
  </si>
  <si>
    <t xml:space="preserve">    7351 - Ústřední vytápění </t>
  </si>
  <si>
    <t xml:space="preserve">    751 - Vzduchotechnika</t>
  </si>
  <si>
    <t>7351</t>
  </si>
  <si>
    <t xml:space="preserve">Ústřední vytápění </t>
  </si>
  <si>
    <t>R735001</t>
  </si>
  <si>
    <t>vytápění - DOZP A</t>
  </si>
  <si>
    <t>-1224832701</t>
  </si>
  <si>
    <t>751</t>
  </si>
  <si>
    <t>Vzduchotechnika</t>
  </si>
  <si>
    <t>R7510001</t>
  </si>
  <si>
    <t>vzduchotechnika - DOZP A</t>
  </si>
  <si>
    <t>656287867</t>
  </si>
  <si>
    <t>ERPLAN-0115 - D.1.4. b) - vzduchotechnika a vytápění - DOZP B - hlavní výdaj</t>
  </si>
  <si>
    <t>vytápění - DOZP B</t>
  </si>
  <si>
    <t>-1690191384</t>
  </si>
  <si>
    <t>vzduchotechnika - DOZP B</t>
  </si>
  <si>
    <t>1283119939</t>
  </si>
  <si>
    <t>ERPLAN-0116 - D.1.4. c) - silnoproudá a slaboproudá elektrotechnika - DOZP A - hlavní výdaj</t>
  </si>
  <si>
    <t>7401 - Elektromontáže</t>
  </si>
  <si>
    <t>7401</t>
  </si>
  <si>
    <t>Elektromontáže</t>
  </si>
  <si>
    <t>R7401001</t>
  </si>
  <si>
    <t>silnoproudá a slaboproudá elektrotechnika - DOZP A</t>
  </si>
  <si>
    <t>-247225760</t>
  </si>
  <si>
    <t xml:space="preserve">ERPLAN-0117 - D.1.4. c) - silnoprodá a slaboproudá elektrotechnika - DOZP B - hlavní výdaj </t>
  </si>
  <si>
    <t>silnoproudá a slaboproudá elektrotechnika - DOZP B</t>
  </si>
  <si>
    <t>1082003590</t>
  </si>
  <si>
    <t>ERPLAN-0119 - D.1.4. c) - SO05 - DOZP A - venkovní vedení NN - hlavní výdaj</t>
  </si>
  <si>
    <t>R7401002</t>
  </si>
  <si>
    <t>DOZP A - venkovní vedení NN</t>
  </si>
  <si>
    <t>988697716</t>
  </si>
  <si>
    <t>ERPLAN-0120 - D.1.4. c) - SO05 - DOZP B - venkovní vedení NN</t>
  </si>
  <si>
    <t>DOZP B - venkovní vedení NN</t>
  </si>
  <si>
    <t>-575694221</t>
  </si>
  <si>
    <t>ERPLAN-0121 - vedlejší a ostatní náklady</t>
  </si>
  <si>
    <t>OST - Ostatní</t>
  </si>
  <si>
    <t xml:space="preserve">    O01 - Ostatní</t>
  </si>
  <si>
    <t xml:space="preserve">    O02 - Vedlejší náklady</t>
  </si>
  <si>
    <t>OST</t>
  </si>
  <si>
    <t>Ostatní</t>
  </si>
  <si>
    <t>O01</t>
  </si>
  <si>
    <t>R10001</t>
  </si>
  <si>
    <t>geodetické vytyčení</t>
  </si>
  <si>
    <t>512</t>
  </si>
  <si>
    <t>-1791935316</t>
  </si>
  <si>
    <t>vytyčení nově budovaných inženýrských sítí a stavebních objektů, vytyčení hranice pozemku,</t>
  </si>
  <si>
    <t>vytyčení stávajících inženýrských sítí, kontrolní měřění</t>
  </si>
  <si>
    <t>R10002</t>
  </si>
  <si>
    <t>projektová dokumentace skutečného provedení</t>
  </si>
  <si>
    <t>-113314121</t>
  </si>
  <si>
    <t>"náklady na vyhotovení dokumentace skutečného provedení stavby"</t>
  </si>
  <si>
    <t>"předání objednateli v 3 x v tištěné podobě, 1 x v digitální podobě na CD - formát xls, doc, pdf a zároveň dwg"</t>
  </si>
  <si>
    <t>R10003</t>
  </si>
  <si>
    <t>geometrický plán</t>
  </si>
  <si>
    <t>-1100728457</t>
  </si>
  <si>
    <t>geometrický plán objektů podléhající vkladu do katastru nemovitostí (budovy, inženýrské sítě, věcná břemena k částem pozemků</t>
  </si>
  <si>
    <t>v 6ti tištěných vyhotoveních + 1 x elektronicky CD</t>
  </si>
  <si>
    <t>R10004</t>
  </si>
  <si>
    <t xml:space="preserve">geodetické zaměření řešených stavebních objektů po dokončení díla </t>
  </si>
  <si>
    <t>914202687</t>
  </si>
  <si>
    <t>geodetické zaměření řešených stavebních objektů (zpevněné plochy, parkoviště, chodníky...)</t>
  </si>
  <si>
    <t>ve 3 tištěných vyhotoveních + 1 x elektronicky CD</t>
  </si>
  <si>
    <t>R100041</t>
  </si>
  <si>
    <t xml:space="preserve">geodetické zaměření řešených inženýrských objektů po dokončení díla </t>
  </si>
  <si>
    <t>-862426439</t>
  </si>
  <si>
    <t>geodetické zaměření řešených inženýrských objektů</t>
  </si>
  <si>
    <t>R100072</t>
  </si>
  <si>
    <t>kompletace dokladové části stavby k předání a převzetí a kolaudaci</t>
  </si>
  <si>
    <t>1870707297</t>
  </si>
  <si>
    <t>doklady o vlastnostech materiálů, o provedených zkouškách a měření, o výchozích kontrolách provozuschopnosti</t>
  </si>
  <si>
    <t>o zaškolení obsluhy, revizní zprávy - bez závad, doklady o oprávnění k provádění prací, doklady o likvidaci odpadů</t>
  </si>
  <si>
    <t>návody k obsluze, kopie záručních listů</t>
  </si>
  <si>
    <t>3 x tištěné + 1 x na CD nosiči</t>
  </si>
  <si>
    <t>R100073</t>
  </si>
  <si>
    <t>zpracování a předložení harmonogramů před podpisem smlouvy</t>
  </si>
  <si>
    <t>-879625963</t>
  </si>
  <si>
    <t>"náklady na předložení podrobného časového harmonogramu prací a plnění, termín před podpisem smlouvy"</t>
  </si>
  <si>
    <t>R100074</t>
  </si>
  <si>
    <t>měření radonu v budovách</t>
  </si>
  <si>
    <t>318505032</t>
  </si>
  <si>
    <t>měření radonu v budovách po dokončení stavby, před kolaudací</t>
  </si>
  <si>
    <t>R1000741</t>
  </si>
  <si>
    <t>měření intenzity umělého osvětlení</t>
  </si>
  <si>
    <t>-2000379399</t>
  </si>
  <si>
    <t>náklady spojené s ověrením navržených parametrů intenzity umělého osvětlení  po dokončení stavby, před kolaudací</t>
  </si>
  <si>
    <t>v případě, že bude vyžadováno toto ověrení krajskou hygienickou stanicí u kolaudace</t>
  </si>
  <si>
    <t>R100075</t>
  </si>
  <si>
    <t>zábory veřejných prostranství, vč. komunikací</t>
  </si>
  <si>
    <t>1977798952</t>
  </si>
  <si>
    <t>náklady spojené se zábory veřejných prostranství, vč. komunikací (poplatky za zřízení záboru a nájemné za užívání veřejných ploch)</t>
  </si>
  <si>
    <t>R100076</t>
  </si>
  <si>
    <t xml:space="preserve">soubor zimních opatření </t>
  </si>
  <si>
    <t>-1152086269</t>
  </si>
  <si>
    <t>náklady spojené s prováděním prací v zimním období (přísady do malt a betonů, ochrana proti zamrznutí malt a betonů - dosažení zmrazovacích pevností</t>
  </si>
  <si>
    <t>zakrývání konstrukcí, zazimování stavby, temperování staveb, odklízení sněhu</t>
  </si>
  <si>
    <t>nedestruktivní a destruktivní zkoušky konstrukcí</t>
  </si>
  <si>
    <t>O02</t>
  </si>
  <si>
    <t>Vedlejší náklady</t>
  </si>
  <si>
    <t>R20001</t>
  </si>
  <si>
    <t>zařízení staveniště</t>
  </si>
  <si>
    <t>1989191988</t>
  </si>
  <si>
    <t>"veškeré náklady a činnosti související s vybudováním a likvidací staveniště"</t>
  </si>
  <si>
    <t>"včetně zajištění připojení na elektrickou energii, vodu a odvodnění staveniště"</t>
  </si>
  <si>
    <t>"včetně provádění každodenního hrubého úklidu staveniště"</t>
  </si>
  <si>
    <t>"včetně průběžné likvidace vznikajících odpadů oprávněnou osobou"</t>
  </si>
  <si>
    <t>"jedná se standartní prvky BOZP (mobilní oplocení, výstražné označení, přechody výkopů, vč. oplocení, zábradlí atd,"</t>
  </si>
  <si>
    <t>"včetně jejich dodávky, montáže, údržby a demontáže, resp. likvidace a povinosti vyplývající z plánu BOZP, vč. připomínek příslušných úřadů"</t>
  </si>
  <si>
    <t>R20002</t>
  </si>
  <si>
    <t>poskytnutí zařízení staveniště (jeho části) pro umožnění činnosti TDS, AD, SÚ pro konání</t>
  </si>
  <si>
    <t>-521835243</t>
  </si>
  <si>
    <t xml:space="preserve">poskytnutí krytého, čistého prostoru včetně vybavení pracovním stolem a 4 židlemi </t>
  </si>
  <si>
    <t>(např. stavební buňka - kancelář stavby, místnost objektu ...)</t>
  </si>
  <si>
    <t>R20005</t>
  </si>
  <si>
    <t>dočasná dopravní opatření</t>
  </si>
  <si>
    <t>-1289624549</t>
  </si>
  <si>
    <t>náklady na vyhotovení návrhu dočasného dopravního značení a zvláštního užívání komunikace, jeho projednání s dotčenými orgány a organizacemi</t>
  </si>
  <si>
    <t>zajištění správních rozhodnutí</t>
  </si>
  <si>
    <t>dodání dopravních značek a světelné signal., jejich rozmístění, přemisťování a údržba v průběhu stavby vč. následného odstranění po skončení stavby</t>
  </si>
  <si>
    <t>poplatky za správní řízení, splnění podmínek správních rozhodnutí a orgánů DOSS</t>
  </si>
  <si>
    <t>R20006</t>
  </si>
  <si>
    <t>kompletní úklid ploch dotčených stavebním provozem</t>
  </si>
  <si>
    <t>1231128210</t>
  </si>
  <si>
    <t xml:space="preserve">"kompletní úklid ploch dotčených stavebním provozem"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</si>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</sst>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12"/>
      <color rgb="FF000000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51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ERPLAN-0011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Záměr výstavby zařízení pro zdravotně postižené v Třebechovicích p. Orebem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Třebechovice pod Orebem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3. 12. 2019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7.9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Královehradecký kraj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ERPLAN s.r.o., Havlíčkův Brod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ROUND(SUM(AG55:AG71),2)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28</v>
      </c>
      <c r="AR54" s="106"/>
      <c r="AS54" s="107">
        <f>ROUND(SUM(AS55:AS71),2)</f>
        <v>0</v>
      </c>
      <c r="AT54" s="108">
        <f>ROUND(SUM(AV54:AW54),2)</f>
        <v>0</v>
      </c>
      <c r="AU54" s="109">
        <f>ROUND(SUM(AU55:AU71),5)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ROUND(SUM(AZ55:AZ71),2)</f>
        <v>0</v>
      </c>
      <c r="BA54" s="108">
        <f>ROUND(SUM(BA55:BA71),2)</f>
        <v>0</v>
      </c>
      <c r="BB54" s="108">
        <f>ROUND(SUM(BB55:BB71),2)</f>
        <v>0</v>
      </c>
      <c r="BC54" s="108">
        <f>ROUND(SUM(BC55:BC71),2)</f>
        <v>0</v>
      </c>
      <c r="BD54" s="110">
        <f>ROUND(SUM(BD55:BD71),2)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27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'ERPLAN-0101 - D.1.1, D.1....'!J30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'ERPLAN-0101 - D.1.1, D.1....'!P106</f>
        <v>0</v>
      </c>
      <c r="AV55" s="122">
        <f>'ERPLAN-0101 - D.1.1, D.1....'!J33</f>
        <v>0</v>
      </c>
      <c r="AW55" s="122">
        <f>'ERPLAN-0101 - D.1.1, D.1....'!J34</f>
        <v>0</v>
      </c>
      <c r="AX55" s="122">
        <f>'ERPLAN-0101 - D.1.1, D.1....'!J35</f>
        <v>0</v>
      </c>
      <c r="AY55" s="122">
        <f>'ERPLAN-0101 - D.1.1, D.1....'!J36</f>
        <v>0</v>
      </c>
      <c r="AZ55" s="122">
        <f>'ERPLAN-0101 - D.1.1, D.1....'!F33</f>
        <v>0</v>
      </c>
      <c r="BA55" s="122">
        <f>'ERPLAN-0101 - D.1.1, D.1....'!F34</f>
        <v>0</v>
      </c>
      <c r="BB55" s="122">
        <f>'ERPLAN-0101 - D.1.1, D.1....'!F35</f>
        <v>0</v>
      </c>
      <c r="BC55" s="122">
        <f>'ERPLAN-0101 - D.1.1, D.1....'!F36</f>
        <v>0</v>
      </c>
      <c r="BD55" s="124">
        <f>'ERPLAN-0101 - D.1.1, D.1....'!F37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27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'ERPLAN-0102 - D.1.1, D.1....'!J30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1">
        <v>0</v>
      </c>
      <c r="AT56" s="122">
        <f>ROUND(SUM(AV56:AW56),2)</f>
        <v>0</v>
      </c>
      <c r="AU56" s="123">
        <f>'ERPLAN-0102 - D.1.1, D.1....'!P106</f>
        <v>0</v>
      </c>
      <c r="AV56" s="122">
        <f>'ERPLAN-0102 - D.1.1, D.1....'!J33</f>
        <v>0</v>
      </c>
      <c r="AW56" s="122">
        <f>'ERPLAN-0102 - D.1.1, D.1....'!J34</f>
        <v>0</v>
      </c>
      <c r="AX56" s="122">
        <f>'ERPLAN-0102 - D.1.1, D.1....'!J35</f>
        <v>0</v>
      </c>
      <c r="AY56" s="122">
        <f>'ERPLAN-0102 - D.1.1, D.1....'!J36</f>
        <v>0</v>
      </c>
      <c r="AZ56" s="122">
        <f>'ERPLAN-0102 - D.1.1, D.1....'!F33</f>
        <v>0</v>
      </c>
      <c r="BA56" s="122">
        <f>'ERPLAN-0102 - D.1.1, D.1....'!F34</f>
        <v>0</v>
      </c>
      <c r="BB56" s="122">
        <f>'ERPLAN-0102 - D.1.1, D.1....'!F35</f>
        <v>0</v>
      </c>
      <c r="BC56" s="122">
        <f>'ERPLAN-0102 - D.1.1, D.1....'!F36</f>
        <v>0</v>
      </c>
      <c r="BD56" s="124">
        <f>'ERPLAN-0102 - D.1.1, D.1....'!F37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91" s="7" customFormat="1" ht="27" customHeight="1">
      <c r="A57" s="113" t="s">
        <v>78</v>
      </c>
      <c r="B57" s="114"/>
      <c r="C57" s="115"/>
      <c r="D57" s="116" t="s">
        <v>88</v>
      </c>
      <c r="E57" s="116"/>
      <c r="F57" s="116"/>
      <c r="G57" s="116"/>
      <c r="H57" s="116"/>
      <c r="I57" s="117"/>
      <c r="J57" s="116" t="s">
        <v>89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'ERPLAN-0106 - D.1.4. a) -...'!J30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81</v>
      </c>
      <c r="AR57" s="120"/>
      <c r="AS57" s="121">
        <v>0</v>
      </c>
      <c r="AT57" s="122">
        <f>ROUND(SUM(AV57:AW57),2)</f>
        <v>0</v>
      </c>
      <c r="AU57" s="123">
        <f>'ERPLAN-0106 - D.1.4. a) -...'!P81</f>
        <v>0</v>
      </c>
      <c r="AV57" s="122">
        <f>'ERPLAN-0106 - D.1.4. a) -...'!J33</f>
        <v>0</v>
      </c>
      <c r="AW57" s="122">
        <f>'ERPLAN-0106 - D.1.4. a) -...'!J34</f>
        <v>0</v>
      </c>
      <c r="AX57" s="122">
        <f>'ERPLAN-0106 - D.1.4. a) -...'!J35</f>
        <v>0</v>
      </c>
      <c r="AY57" s="122">
        <f>'ERPLAN-0106 - D.1.4. a) -...'!J36</f>
        <v>0</v>
      </c>
      <c r="AZ57" s="122">
        <f>'ERPLAN-0106 - D.1.4. a) -...'!F33</f>
        <v>0</v>
      </c>
      <c r="BA57" s="122">
        <f>'ERPLAN-0106 - D.1.4. a) -...'!F34</f>
        <v>0</v>
      </c>
      <c r="BB57" s="122">
        <f>'ERPLAN-0106 - D.1.4. a) -...'!F35</f>
        <v>0</v>
      </c>
      <c r="BC57" s="122">
        <f>'ERPLAN-0106 - D.1.4. a) -...'!F36</f>
        <v>0</v>
      </c>
      <c r="BD57" s="124">
        <f>'ERPLAN-0106 - D.1.4. a) -...'!F37</f>
        <v>0</v>
      </c>
      <c r="BE57" s="7"/>
      <c r="BT57" s="125" t="s">
        <v>82</v>
      </c>
      <c r="BV57" s="125" t="s">
        <v>76</v>
      </c>
      <c r="BW57" s="125" t="s">
        <v>90</v>
      </c>
      <c r="BX57" s="125" t="s">
        <v>5</v>
      </c>
      <c r="CL57" s="125" t="s">
        <v>19</v>
      </c>
      <c r="CM57" s="125" t="s">
        <v>84</v>
      </c>
    </row>
    <row r="58" spans="1:91" s="7" customFormat="1" ht="27" customHeight="1">
      <c r="A58" s="113" t="s">
        <v>78</v>
      </c>
      <c r="B58" s="114"/>
      <c r="C58" s="115"/>
      <c r="D58" s="116" t="s">
        <v>91</v>
      </c>
      <c r="E58" s="116"/>
      <c r="F58" s="116"/>
      <c r="G58" s="116"/>
      <c r="H58" s="116"/>
      <c r="I58" s="117"/>
      <c r="J58" s="116" t="s">
        <v>92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'ERPLAN-0107 - D.1.4. a) -...'!J30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81</v>
      </c>
      <c r="AR58" s="120"/>
      <c r="AS58" s="121">
        <v>0</v>
      </c>
      <c r="AT58" s="122">
        <f>ROUND(SUM(AV58:AW58),2)</f>
        <v>0</v>
      </c>
      <c r="AU58" s="123">
        <f>'ERPLAN-0107 - D.1.4. a) -...'!P81</f>
        <v>0</v>
      </c>
      <c r="AV58" s="122">
        <f>'ERPLAN-0107 - D.1.4. a) -...'!J33</f>
        <v>0</v>
      </c>
      <c r="AW58" s="122">
        <f>'ERPLAN-0107 - D.1.4. a) -...'!J34</f>
        <v>0</v>
      </c>
      <c r="AX58" s="122">
        <f>'ERPLAN-0107 - D.1.4. a) -...'!J35</f>
        <v>0</v>
      </c>
      <c r="AY58" s="122">
        <f>'ERPLAN-0107 - D.1.4. a) -...'!J36</f>
        <v>0</v>
      </c>
      <c r="AZ58" s="122">
        <f>'ERPLAN-0107 - D.1.4. a) -...'!F33</f>
        <v>0</v>
      </c>
      <c r="BA58" s="122">
        <f>'ERPLAN-0107 - D.1.4. a) -...'!F34</f>
        <v>0</v>
      </c>
      <c r="BB58" s="122">
        <f>'ERPLAN-0107 - D.1.4. a) -...'!F35</f>
        <v>0</v>
      </c>
      <c r="BC58" s="122">
        <f>'ERPLAN-0107 - D.1.4. a) -...'!F36</f>
        <v>0</v>
      </c>
      <c r="BD58" s="124">
        <f>'ERPLAN-0107 - D.1.4. a) -...'!F37</f>
        <v>0</v>
      </c>
      <c r="BE58" s="7"/>
      <c r="BT58" s="125" t="s">
        <v>82</v>
      </c>
      <c r="BV58" s="125" t="s">
        <v>76</v>
      </c>
      <c r="BW58" s="125" t="s">
        <v>93</v>
      </c>
      <c r="BX58" s="125" t="s">
        <v>5</v>
      </c>
      <c r="CL58" s="125" t="s">
        <v>19</v>
      </c>
      <c r="CM58" s="125" t="s">
        <v>84</v>
      </c>
    </row>
    <row r="59" spans="1:91" s="7" customFormat="1" ht="27" customHeight="1">
      <c r="A59" s="113" t="s">
        <v>78</v>
      </c>
      <c r="B59" s="114"/>
      <c r="C59" s="115"/>
      <c r="D59" s="116" t="s">
        <v>94</v>
      </c>
      <c r="E59" s="116"/>
      <c r="F59" s="116"/>
      <c r="G59" s="116"/>
      <c r="H59" s="116"/>
      <c r="I59" s="117"/>
      <c r="J59" s="116" t="s">
        <v>95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'ERPLAN-0108 - D.1.4. a) -...'!J30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96</v>
      </c>
      <c r="AR59" s="120"/>
      <c r="AS59" s="121">
        <v>0</v>
      </c>
      <c r="AT59" s="122">
        <f>ROUND(SUM(AV59:AW59),2)</f>
        <v>0</v>
      </c>
      <c r="AU59" s="123">
        <f>'ERPLAN-0108 - D.1.4. a) -...'!P84</f>
        <v>0</v>
      </c>
      <c r="AV59" s="122">
        <f>'ERPLAN-0108 - D.1.4. a) -...'!J33</f>
        <v>0</v>
      </c>
      <c r="AW59" s="122">
        <f>'ERPLAN-0108 - D.1.4. a) -...'!J34</f>
        <v>0</v>
      </c>
      <c r="AX59" s="122">
        <f>'ERPLAN-0108 - D.1.4. a) -...'!J35</f>
        <v>0</v>
      </c>
      <c r="AY59" s="122">
        <f>'ERPLAN-0108 - D.1.4. a) -...'!J36</f>
        <v>0</v>
      </c>
      <c r="AZ59" s="122">
        <f>'ERPLAN-0108 - D.1.4. a) -...'!F33</f>
        <v>0</v>
      </c>
      <c r="BA59" s="122">
        <f>'ERPLAN-0108 - D.1.4. a) -...'!F34</f>
        <v>0</v>
      </c>
      <c r="BB59" s="122">
        <f>'ERPLAN-0108 - D.1.4. a) -...'!F35</f>
        <v>0</v>
      </c>
      <c r="BC59" s="122">
        <f>'ERPLAN-0108 - D.1.4. a) -...'!F36</f>
        <v>0</v>
      </c>
      <c r="BD59" s="124">
        <f>'ERPLAN-0108 - D.1.4. a) -...'!F37</f>
        <v>0</v>
      </c>
      <c r="BE59" s="7"/>
      <c r="BT59" s="125" t="s">
        <v>82</v>
      </c>
      <c r="BV59" s="125" t="s">
        <v>76</v>
      </c>
      <c r="BW59" s="125" t="s">
        <v>97</v>
      </c>
      <c r="BX59" s="125" t="s">
        <v>5</v>
      </c>
      <c r="CL59" s="125" t="s">
        <v>19</v>
      </c>
      <c r="CM59" s="125" t="s">
        <v>84</v>
      </c>
    </row>
    <row r="60" spans="1:91" s="7" customFormat="1" ht="27" customHeight="1">
      <c r="A60" s="113" t="s">
        <v>78</v>
      </c>
      <c r="B60" s="114"/>
      <c r="C60" s="115"/>
      <c r="D60" s="116" t="s">
        <v>98</v>
      </c>
      <c r="E60" s="116"/>
      <c r="F60" s="116"/>
      <c r="G60" s="116"/>
      <c r="H60" s="116"/>
      <c r="I60" s="117"/>
      <c r="J60" s="116" t="s">
        <v>99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'ERPLAN-0109 - D.1.4. a) -...'!J30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96</v>
      </c>
      <c r="AR60" s="120"/>
      <c r="AS60" s="121">
        <v>0</v>
      </c>
      <c r="AT60" s="122">
        <f>ROUND(SUM(AV60:AW60),2)</f>
        <v>0</v>
      </c>
      <c r="AU60" s="123">
        <f>'ERPLAN-0109 - D.1.4. a) -...'!P84</f>
        <v>0</v>
      </c>
      <c r="AV60" s="122">
        <f>'ERPLAN-0109 - D.1.4. a) -...'!J33</f>
        <v>0</v>
      </c>
      <c r="AW60" s="122">
        <f>'ERPLAN-0109 - D.1.4. a) -...'!J34</f>
        <v>0</v>
      </c>
      <c r="AX60" s="122">
        <f>'ERPLAN-0109 - D.1.4. a) -...'!J35</f>
        <v>0</v>
      </c>
      <c r="AY60" s="122">
        <f>'ERPLAN-0109 - D.1.4. a) -...'!J36</f>
        <v>0</v>
      </c>
      <c r="AZ60" s="122">
        <f>'ERPLAN-0109 - D.1.4. a) -...'!F33</f>
        <v>0</v>
      </c>
      <c r="BA60" s="122">
        <f>'ERPLAN-0109 - D.1.4. a) -...'!F34</f>
        <v>0</v>
      </c>
      <c r="BB60" s="122">
        <f>'ERPLAN-0109 - D.1.4. a) -...'!F35</f>
        <v>0</v>
      </c>
      <c r="BC60" s="122">
        <f>'ERPLAN-0109 - D.1.4. a) -...'!F36</f>
        <v>0</v>
      </c>
      <c r="BD60" s="124">
        <f>'ERPLAN-0109 - D.1.4. a) -...'!F37</f>
        <v>0</v>
      </c>
      <c r="BE60" s="7"/>
      <c r="BT60" s="125" t="s">
        <v>82</v>
      </c>
      <c r="BV60" s="125" t="s">
        <v>76</v>
      </c>
      <c r="BW60" s="125" t="s">
        <v>100</v>
      </c>
      <c r="BX60" s="125" t="s">
        <v>5</v>
      </c>
      <c r="CL60" s="125" t="s">
        <v>19</v>
      </c>
      <c r="CM60" s="125" t="s">
        <v>84</v>
      </c>
    </row>
    <row r="61" spans="1:91" s="7" customFormat="1" ht="27" customHeight="1">
      <c r="A61" s="113" t="s">
        <v>78</v>
      </c>
      <c r="B61" s="114"/>
      <c r="C61" s="115"/>
      <c r="D61" s="116" t="s">
        <v>101</v>
      </c>
      <c r="E61" s="116"/>
      <c r="F61" s="116"/>
      <c r="G61" s="116"/>
      <c r="H61" s="116"/>
      <c r="I61" s="117"/>
      <c r="J61" s="116" t="s">
        <v>102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'ERPLAN-0110 - D.1.4. a) S...'!J30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96</v>
      </c>
      <c r="AR61" s="120"/>
      <c r="AS61" s="121">
        <v>0</v>
      </c>
      <c r="AT61" s="122">
        <f>ROUND(SUM(AV61:AW61),2)</f>
        <v>0</v>
      </c>
      <c r="AU61" s="123">
        <f>'ERPLAN-0110 - D.1.4. a) S...'!P84</f>
        <v>0</v>
      </c>
      <c r="AV61" s="122">
        <f>'ERPLAN-0110 - D.1.4. a) S...'!J33</f>
        <v>0</v>
      </c>
      <c r="AW61" s="122">
        <f>'ERPLAN-0110 - D.1.4. a) S...'!J34</f>
        <v>0</v>
      </c>
      <c r="AX61" s="122">
        <f>'ERPLAN-0110 - D.1.4. a) S...'!J35</f>
        <v>0</v>
      </c>
      <c r="AY61" s="122">
        <f>'ERPLAN-0110 - D.1.4. a) S...'!J36</f>
        <v>0</v>
      </c>
      <c r="AZ61" s="122">
        <f>'ERPLAN-0110 - D.1.4. a) S...'!F33</f>
        <v>0</v>
      </c>
      <c r="BA61" s="122">
        <f>'ERPLAN-0110 - D.1.4. a) S...'!F34</f>
        <v>0</v>
      </c>
      <c r="BB61" s="122">
        <f>'ERPLAN-0110 - D.1.4. a) S...'!F35</f>
        <v>0</v>
      </c>
      <c r="BC61" s="122">
        <f>'ERPLAN-0110 - D.1.4. a) S...'!F36</f>
        <v>0</v>
      </c>
      <c r="BD61" s="124">
        <f>'ERPLAN-0110 - D.1.4. a) S...'!F37</f>
        <v>0</v>
      </c>
      <c r="BE61" s="7"/>
      <c r="BT61" s="125" t="s">
        <v>82</v>
      </c>
      <c r="BV61" s="125" t="s">
        <v>76</v>
      </c>
      <c r="BW61" s="125" t="s">
        <v>103</v>
      </c>
      <c r="BX61" s="125" t="s">
        <v>5</v>
      </c>
      <c r="CL61" s="125" t="s">
        <v>19</v>
      </c>
      <c r="CM61" s="125" t="s">
        <v>84</v>
      </c>
    </row>
    <row r="62" spans="1:91" s="7" customFormat="1" ht="27" customHeight="1">
      <c r="A62" s="113" t="s">
        <v>78</v>
      </c>
      <c r="B62" s="114"/>
      <c r="C62" s="115"/>
      <c r="D62" s="116" t="s">
        <v>104</v>
      </c>
      <c r="E62" s="116"/>
      <c r="F62" s="116"/>
      <c r="G62" s="116"/>
      <c r="H62" s="116"/>
      <c r="I62" s="117"/>
      <c r="J62" s="116" t="s">
        <v>105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'ERPLAN-0111 - D.1.4. a) -...'!J30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96</v>
      </c>
      <c r="AR62" s="120"/>
      <c r="AS62" s="121">
        <v>0</v>
      </c>
      <c r="AT62" s="122">
        <f>ROUND(SUM(AV62:AW62),2)</f>
        <v>0</v>
      </c>
      <c r="AU62" s="123">
        <f>'ERPLAN-0111 - D.1.4. a) -...'!P84</f>
        <v>0</v>
      </c>
      <c r="AV62" s="122">
        <f>'ERPLAN-0111 - D.1.4. a) -...'!J33</f>
        <v>0</v>
      </c>
      <c r="AW62" s="122">
        <f>'ERPLAN-0111 - D.1.4. a) -...'!J34</f>
        <v>0</v>
      </c>
      <c r="AX62" s="122">
        <f>'ERPLAN-0111 - D.1.4. a) -...'!J35</f>
        <v>0</v>
      </c>
      <c r="AY62" s="122">
        <f>'ERPLAN-0111 - D.1.4. a) -...'!J36</f>
        <v>0</v>
      </c>
      <c r="AZ62" s="122">
        <f>'ERPLAN-0111 - D.1.4. a) -...'!F33</f>
        <v>0</v>
      </c>
      <c r="BA62" s="122">
        <f>'ERPLAN-0111 - D.1.4. a) -...'!F34</f>
        <v>0</v>
      </c>
      <c r="BB62" s="122">
        <f>'ERPLAN-0111 - D.1.4. a) -...'!F35</f>
        <v>0</v>
      </c>
      <c r="BC62" s="122">
        <f>'ERPLAN-0111 - D.1.4. a) -...'!F36</f>
        <v>0</v>
      </c>
      <c r="BD62" s="124">
        <f>'ERPLAN-0111 - D.1.4. a) -...'!F37</f>
        <v>0</v>
      </c>
      <c r="BE62" s="7"/>
      <c r="BT62" s="125" t="s">
        <v>82</v>
      </c>
      <c r="BV62" s="125" t="s">
        <v>76</v>
      </c>
      <c r="BW62" s="125" t="s">
        <v>106</v>
      </c>
      <c r="BX62" s="125" t="s">
        <v>5</v>
      </c>
      <c r="CL62" s="125" t="s">
        <v>19</v>
      </c>
      <c r="CM62" s="125" t="s">
        <v>84</v>
      </c>
    </row>
    <row r="63" spans="1:91" s="7" customFormat="1" ht="27" customHeight="1">
      <c r="A63" s="113" t="s">
        <v>78</v>
      </c>
      <c r="B63" s="114"/>
      <c r="C63" s="115"/>
      <c r="D63" s="116" t="s">
        <v>107</v>
      </c>
      <c r="E63" s="116"/>
      <c r="F63" s="116"/>
      <c r="G63" s="116"/>
      <c r="H63" s="116"/>
      <c r="I63" s="117"/>
      <c r="J63" s="116" t="s">
        <v>108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'ERPLAN-0112 - D.1.4. a) -...'!J30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96</v>
      </c>
      <c r="AR63" s="120"/>
      <c r="AS63" s="121">
        <v>0</v>
      </c>
      <c r="AT63" s="122">
        <f>ROUND(SUM(AV63:AW63),2)</f>
        <v>0</v>
      </c>
      <c r="AU63" s="123">
        <f>'ERPLAN-0112 - D.1.4. a) -...'!P87</f>
        <v>0</v>
      </c>
      <c r="AV63" s="122">
        <f>'ERPLAN-0112 - D.1.4. a) -...'!J33</f>
        <v>0</v>
      </c>
      <c r="AW63" s="122">
        <f>'ERPLAN-0112 - D.1.4. a) -...'!J34</f>
        <v>0</v>
      </c>
      <c r="AX63" s="122">
        <f>'ERPLAN-0112 - D.1.4. a) -...'!J35</f>
        <v>0</v>
      </c>
      <c r="AY63" s="122">
        <f>'ERPLAN-0112 - D.1.4. a) -...'!J36</f>
        <v>0</v>
      </c>
      <c r="AZ63" s="122">
        <f>'ERPLAN-0112 - D.1.4. a) -...'!F33</f>
        <v>0</v>
      </c>
      <c r="BA63" s="122">
        <f>'ERPLAN-0112 - D.1.4. a) -...'!F34</f>
        <v>0</v>
      </c>
      <c r="BB63" s="122">
        <f>'ERPLAN-0112 - D.1.4. a) -...'!F35</f>
        <v>0</v>
      </c>
      <c r="BC63" s="122">
        <f>'ERPLAN-0112 - D.1.4. a) -...'!F36</f>
        <v>0</v>
      </c>
      <c r="BD63" s="124">
        <f>'ERPLAN-0112 - D.1.4. a) -...'!F37</f>
        <v>0</v>
      </c>
      <c r="BE63" s="7"/>
      <c r="BT63" s="125" t="s">
        <v>82</v>
      </c>
      <c r="BV63" s="125" t="s">
        <v>76</v>
      </c>
      <c r="BW63" s="125" t="s">
        <v>109</v>
      </c>
      <c r="BX63" s="125" t="s">
        <v>5</v>
      </c>
      <c r="CL63" s="125" t="s">
        <v>19</v>
      </c>
      <c r="CM63" s="125" t="s">
        <v>84</v>
      </c>
    </row>
    <row r="64" spans="1:91" s="7" customFormat="1" ht="27" customHeight="1">
      <c r="A64" s="113" t="s">
        <v>78</v>
      </c>
      <c r="B64" s="114"/>
      <c r="C64" s="115"/>
      <c r="D64" s="116" t="s">
        <v>110</v>
      </c>
      <c r="E64" s="116"/>
      <c r="F64" s="116"/>
      <c r="G64" s="116"/>
      <c r="H64" s="116"/>
      <c r="I64" s="117"/>
      <c r="J64" s="116" t="s">
        <v>111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'ERPLAN-0113 - D.1.4. a) -...'!J30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96</v>
      </c>
      <c r="AR64" s="120"/>
      <c r="AS64" s="121">
        <v>0</v>
      </c>
      <c r="AT64" s="122">
        <f>ROUND(SUM(AV64:AW64),2)</f>
        <v>0</v>
      </c>
      <c r="AU64" s="123">
        <f>'ERPLAN-0113 - D.1.4. a) -...'!P87</f>
        <v>0</v>
      </c>
      <c r="AV64" s="122">
        <f>'ERPLAN-0113 - D.1.4. a) -...'!J33</f>
        <v>0</v>
      </c>
      <c r="AW64" s="122">
        <f>'ERPLAN-0113 - D.1.4. a) -...'!J34</f>
        <v>0</v>
      </c>
      <c r="AX64" s="122">
        <f>'ERPLAN-0113 - D.1.4. a) -...'!J35</f>
        <v>0</v>
      </c>
      <c r="AY64" s="122">
        <f>'ERPLAN-0113 - D.1.4. a) -...'!J36</f>
        <v>0</v>
      </c>
      <c r="AZ64" s="122">
        <f>'ERPLAN-0113 - D.1.4. a) -...'!F33</f>
        <v>0</v>
      </c>
      <c r="BA64" s="122">
        <f>'ERPLAN-0113 - D.1.4. a) -...'!F34</f>
        <v>0</v>
      </c>
      <c r="BB64" s="122">
        <f>'ERPLAN-0113 - D.1.4. a) -...'!F35</f>
        <v>0</v>
      </c>
      <c r="BC64" s="122">
        <f>'ERPLAN-0113 - D.1.4. a) -...'!F36</f>
        <v>0</v>
      </c>
      <c r="BD64" s="124">
        <f>'ERPLAN-0113 - D.1.4. a) -...'!F37</f>
        <v>0</v>
      </c>
      <c r="BE64" s="7"/>
      <c r="BT64" s="125" t="s">
        <v>82</v>
      </c>
      <c r="BV64" s="125" t="s">
        <v>76</v>
      </c>
      <c r="BW64" s="125" t="s">
        <v>112</v>
      </c>
      <c r="BX64" s="125" t="s">
        <v>5</v>
      </c>
      <c r="CL64" s="125" t="s">
        <v>19</v>
      </c>
      <c r="CM64" s="125" t="s">
        <v>84</v>
      </c>
    </row>
    <row r="65" spans="1:91" s="7" customFormat="1" ht="27" customHeight="1">
      <c r="A65" s="113" t="s">
        <v>78</v>
      </c>
      <c r="B65" s="114"/>
      <c r="C65" s="115"/>
      <c r="D65" s="116" t="s">
        <v>113</v>
      </c>
      <c r="E65" s="116"/>
      <c r="F65" s="116"/>
      <c r="G65" s="116"/>
      <c r="H65" s="116"/>
      <c r="I65" s="117"/>
      <c r="J65" s="116" t="s">
        <v>114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'ERPLAN-0114 - D.1.4. b) -...'!J30</f>
        <v>0</v>
      </c>
      <c r="AH65" s="117"/>
      <c r="AI65" s="117"/>
      <c r="AJ65" s="117"/>
      <c r="AK65" s="117"/>
      <c r="AL65" s="117"/>
      <c r="AM65" s="117"/>
      <c r="AN65" s="118">
        <f>SUM(AG65,AT65)</f>
        <v>0</v>
      </c>
      <c r="AO65" s="117"/>
      <c r="AP65" s="117"/>
      <c r="AQ65" s="119" t="s">
        <v>81</v>
      </c>
      <c r="AR65" s="120"/>
      <c r="AS65" s="121">
        <v>0</v>
      </c>
      <c r="AT65" s="122">
        <f>ROUND(SUM(AV65:AW65),2)</f>
        <v>0</v>
      </c>
      <c r="AU65" s="123">
        <f>'ERPLAN-0114 - D.1.4. b) -...'!P82</f>
        <v>0</v>
      </c>
      <c r="AV65" s="122">
        <f>'ERPLAN-0114 - D.1.4. b) -...'!J33</f>
        <v>0</v>
      </c>
      <c r="AW65" s="122">
        <f>'ERPLAN-0114 - D.1.4. b) -...'!J34</f>
        <v>0</v>
      </c>
      <c r="AX65" s="122">
        <f>'ERPLAN-0114 - D.1.4. b) -...'!J35</f>
        <v>0</v>
      </c>
      <c r="AY65" s="122">
        <f>'ERPLAN-0114 - D.1.4. b) -...'!J36</f>
        <v>0</v>
      </c>
      <c r="AZ65" s="122">
        <f>'ERPLAN-0114 - D.1.4. b) -...'!F33</f>
        <v>0</v>
      </c>
      <c r="BA65" s="122">
        <f>'ERPLAN-0114 - D.1.4. b) -...'!F34</f>
        <v>0</v>
      </c>
      <c r="BB65" s="122">
        <f>'ERPLAN-0114 - D.1.4. b) -...'!F35</f>
        <v>0</v>
      </c>
      <c r="BC65" s="122">
        <f>'ERPLAN-0114 - D.1.4. b) -...'!F36</f>
        <v>0</v>
      </c>
      <c r="BD65" s="124">
        <f>'ERPLAN-0114 - D.1.4. b) -...'!F37</f>
        <v>0</v>
      </c>
      <c r="BE65" s="7"/>
      <c r="BT65" s="125" t="s">
        <v>82</v>
      </c>
      <c r="BV65" s="125" t="s">
        <v>76</v>
      </c>
      <c r="BW65" s="125" t="s">
        <v>115</v>
      </c>
      <c r="BX65" s="125" t="s">
        <v>5</v>
      </c>
      <c r="CL65" s="125" t="s">
        <v>19</v>
      </c>
      <c r="CM65" s="125" t="s">
        <v>84</v>
      </c>
    </row>
    <row r="66" spans="1:91" s="7" customFormat="1" ht="27" customHeight="1">
      <c r="A66" s="113" t="s">
        <v>78</v>
      </c>
      <c r="B66" s="114"/>
      <c r="C66" s="115"/>
      <c r="D66" s="116" t="s">
        <v>116</v>
      </c>
      <c r="E66" s="116"/>
      <c r="F66" s="116"/>
      <c r="G66" s="116"/>
      <c r="H66" s="116"/>
      <c r="I66" s="117"/>
      <c r="J66" s="116" t="s">
        <v>117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'ERPLAN-0115 - D.1.4. b) -...'!J30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81</v>
      </c>
      <c r="AR66" s="120"/>
      <c r="AS66" s="121">
        <v>0</v>
      </c>
      <c r="AT66" s="122">
        <f>ROUND(SUM(AV66:AW66),2)</f>
        <v>0</v>
      </c>
      <c r="AU66" s="123">
        <f>'ERPLAN-0115 - D.1.4. b) -...'!P82</f>
        <v>0</v>
      </c>
      <c r="AV66" s="122">
        <f>'ERPLAN-0115 - D.1.4. b) -...'!J33</f>
        <v>0</v>
      </c>
      <c r="AW66" s="122">
        <f>'ERPLAN-0115 - D.1.4. b) -...'!J34</f>
        <v>0</v>
      </c>
      <c r="AX66" s="122">
        <f>'ERPLAN-0115 - D.1.4. b) -...'!J35</f>
        <v>0</v>
      </c>
      <c r="AY66" s="122">
        <f>'ERPLAN-0115 - D.1.4. b) -...'!J36</f>
        <v>0</v>
      </c>
      <c r="AZ66" s="122">
        <f>'ERPLAN-0115 - D.1.4. b) -...'!F33</f>
        <v>0</v>
      </c>
      <c r="BA66" s="122">
        <f>'ERPLAN-0115 - D.1.4. b) -...'!F34</f>
        <v>0</v>
      </c>
      <c r="BB66" s="122">
        <f>'ERPLAN-0115 - D.1.4. b) -...'!F35</f>
        <v>0</v>
      </c>
      <c r="BC66" s="122">
        <f>'ERPLAN-0115 - D.1.4. b) -...'!F36</f>
        <v>0</v>
      </c>
      <c r="BD66" s="124">
        <f>'ERPLAN-0115 - D.1.4. b) -...'!F37</f>
        <v>0</v>
      </c>
      <c r="BE66" s="7"/>
      <c r="BT66" s="125" t="s">
        <v>82</v>
      </c>
      <c r="BV66" s="125" t="s">
        <v>76</v>
      </c>
      <c r="BW66" s="125" t="s">
        <v>118</v>
      </c>
      <c r="BX66" s="125" t="s">
        <v>5</v>
      </c>
      <c r="CL66" s="125" t="s">
        <v>19</v>
      </c>
      <c r="CM66" s="125" t="s">
        <v>84</v>
      </c>
    </row>
    <row r="67" spans="1:91" s="7" customFormat="1" ht="40.5" customHeight="1">
      <c r="A67" s="113" t="s">
        <v>78</v>
      </c>
      <c r="B67" s="114"/>
      <c r="C67" s="115"/>
      <c r="D67" s="116" t="s">
        <v>119</v>
      </c>
      <c r="E67" s="116"/>
      <c r="F67" s="116"/>
      <c r="G67" s="116"/>
      <c r="H67" s="116"/>
      <c r="I67" s="117"/>
      <c r="J67" s="116" t="s">
        <v>120</v>
      </c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8">
        <f>'ERPLAN-0116 - D.1.4. c) -...'!J30</f>
        <v>0</v>
      </c>
      <c r="AH67" s="117"/>
      <c r="AI67" s="117"/>
      <c r="AJ67" s="117"/>
      <c r="AK67" s="117"/>
      <c r="AL67" s="117"/>
      <c r="AM67" s="117"/>
      <c r="AN67" s="118">
        <f>SUM(AG67,AT67)</f>
        <v>0</v>
      </c>
      <c r="AO67" s="117"/>
      <c r="AP67" s="117"/>
      <c r="AQ67" s="119" t="s">
        <v>81</v>
      </c>
      <c r="AR67" s="120"/>
      <c r="AS67" s="121">
        <v>0</v>
      </c>
      <c r="AT67" s="122">
        <f>ROUND(SUM(AV67:AW67),2)</f>
        <v>0</v>
      </c>
      <c r="AU67" s="123">
        <f>'ERPLAN-0116 - D.1.4. c) -...'!P80</f>
        <v>0</v>
      </c>
      <c r="AV67" s="122">
        <f>'ERPLAN-0116 - D.1.4. c) -...'!J33</f>
        <v>0</v>
      </c>
      <c r="AW67" s="122">
        <f>'ERPLAN-0116 - D.1.4. c) -...'!J34</f>
        <v>0</v>
      </c>
      <c r="AX67" s="122">
        <f>'ERPLAN-0116 - D.1.4. c) -...'!J35</f>
        <v>0</v>
      </c>
      <c r="AY67" s="122">
        <f>'ERPLAN-0116 - D.1.4. c) -...'!J36</f>
        <v>0</v>
      </c>
      <c r="AZ67" s="122">
        <f>'ERPLAN-0116 - D.1.4. c) -...'!F33</f>
        <v>0</v>
      </c>
      <c r="BA67" s="122">
        <f>'ERPLAN-0116 - D.1.4. c) -...'!F34</f>
        <v>0</v>
      </c>
      <c r="BB67" s="122">
        <f>'ERPLAN-0116 - D.1.4. c) -...'!F35</f>
        <v>0</v>
      </c>
      <c r="BC67" s="122">
        <f>'ERPLAN-0116 - D.1.4. c) -...'!F36</f>
        <v>0</v>
      </c>
      <c r="BD67" s="124">
        <f>'ERPLAN-0116 - D.1.4. c) -...'!F37</f>
        <v>0</v>
      </c>
      <c r="BE67" s="7"/>
      <c r="BT67" s="125" t="s">
        <v>82</v>
      </c>
      <c r="BV67" s="125" t="s">
        <v>76</v>
      </c>
      <c r="BW67" s="125" t="s">
        <v>121</v>
      </c>
      <c r="BX67" s="125" t="s">
        <v>5</v>
      </c>
      <c r="CL67" s="125" t="s">
        <v>19</v>
      </c>
      <c r="CM67" s="125" t="s">
        <v>84</v>
      </c>
    </row>
    <row r="68" spans="1:91" s="7" customFormat="1" ht="40.5" customHeight="1">
      <c r="A68" s="113" t="s">
        <v>78</v>
      </c>
      <c r="B68" s="114"/>
      <c r="C68" s="115"/>
      <c r="D68" s="116" t="s">
        <v>122</v>
      </c>
      <c r="E68" s="116"/>
      <c r="F68" s="116"/>
      <c r="G68" s="116"/>
      <c r="H68" s="116"/>
      <c r="I68" s="117"/>
      <c r="J68" s="116" t="s">
        <v>123</v>
      </c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8">
        <f>'ERPLAN-0117 - D.1.4. c) -...'!J30</f>
        <v>0</v>
      </c>
      <c r="AH68" s="117"/>
      <c r="AI68" s="117"/>
      <c r="AJ68" s="117"/>
      <c r="AK68" s="117"/>
      <c r="AL68" s="117"/>
      <c r="AM68" s="117"/>
      <c r="AN68" s="118">
        <f>SUM(AG68,AT68)</f>
        <v>0</v>
      </c>
      <c r="AO68" s="117"/>
      <c r="AP68" s="117"/>
      <c r="AQ68" s="119" t="s">
        <v>81</v>
      </c>
      <c r="AR68" s="120"/>
      <c r="AS68" s="121">
        <v>0</v>
      </c>
      <c r="AT68" s="122">
        <f>ROUND(SUM(AV68:AW68),2)</f>
        <v>0</v>
      </c>
      <c r="AU68" s="123">
        <f>'ERPLAN-0117 - D.1.4. c) -...'!P80</f>
        <v>0</v>
      </c>
      <c r="AV68" s="122">
        <f>'ERPLAN-0117 - D.1.4. c) -...'!J33</f>
        <v>0</v>
      </c>
      <c r="AW68" s="122">
        <f>'ERPLAN-0117 - D.1.4. c) -...'!J34</f>
        <v>0</v>
      </c>
      <c r="AX68" s="122">
        <f>'ERPLAN-0117 - D.1.4. c) -...'!J35</f>
        <v>0</v>
      </c>
      <c r="AY68" s="122">
        <f>'ERPLAN-0117 - D.1.4. c) -...'!J36</f>
        <v>0</v>
      </c>
      <c r="AZ68" s="122">
        <f>'ERPLAN-0117 - D.1.4. c) -...'!F33</f>
        <v>0</v>
      </c>
      <c r="BA68" s="122">
        <f>'ERPLAN-0117 - D.1.4. c) -...'!F34</f>
        <v>0</v>
      </c>
      <c r="BB68" s="122">
        <f>'ERPLAN-0117 - D.1.4. c) -...'!F35</f>
        <v>0</v>
      </c>
      <c r="BC68" s="122">
        <f>'ERPLAN-0117 - D.1.4. c) -...'!F36</f>
        <v>0</v>
      </c>
      <c r="BD68" s="124">
        <f>'ERPLAN-0117 - D.1.4. c) -...'!F37</f>
        <v>0</v>
      </c>
      <c r="BE68" s="7"/>
      <c r="BT68" s="125" t="s">
        <v>82</v>
      </c>
      <c r="BV68" s="125" t="s">
        <v>76</v>
      </c>
      <c r="BW68" s="125" t="s">
        <v>124</v>
      </c>
      <c r="BX68" s="125" t="s">
        <v>5</v>
      </c>
      <c r="CL68" s="125" t="s">
        <v>19</v>
      </c>
      <c r="CM68" s="125" t="s">
        <v>84</v>
      </c>
    </row>
    <row r="69" spans="1:91" s="7" customFormat="1" ht="27" customHeight="1">
      <c r="A69" s="113" t="s">
        <v>78</v>
      </c>
      <c r="B69" s="114"/>
      <c r="C69" s="115"/>
      <c r="D69" s="116" t="s">
        <v>125</v>
      </c>
      <c r="E69" s="116"/>
      <c r="F69" s="116"/>
      <c r="G69" s="116"/>
      <c r="H69" s="116"/>
      <c r="I69" s="117"/>
      <c r="J69" s="116" t="s">
        <v>126</v>
      </c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8">
        <f>'ERPLAN-0119 - D.1.4. c) -...'!J30</f>
        <v>0</v>
      </c>
      <c r="AH69" s="117"/>
      <c r="AI69" s="117"/>
      <c r="AJ69" s="117"/>
      <c r="AK69" s="117"/>
      <c r="AL69" s="117"/>
      <c r="AM69" s="117"/>
      <c r="AN69" s="118">
        <f>SUM(AG69,AT69)</f>
        <v>0</v>
      </c>
      <c r="AO69" s="117"/>
      <c r="AP69" s="117"/>
      <c r="AQ69" s="119" t="s">
        <v>96</v>
      </c>
      <c r="AR69" s="120"/>
      <c r="AS69" s="121">
        <v>0</v>
      </c>
      <c r="AT69" s="122">
        <f>ROUND(SUM(AV69:AW69),2)</f>
        <v>0</v>
      </c>
      <c r="AU69" s="123">
        <f>'ERPLAN-0119 - D.1.4. c) -...'!P80</f>
        <v>0</v>
      </c>
      <c r="AV69" s="122">
        <f>'ERPLAN-0119 - D.1.4. c) -...'!J33</f>
        <v>0</v>
      </c>
      <c r="AW69" s="122">
        <f>'ERPLAN-0119 - D.1.4. c) -...'!J34</f>
        <v>0</v>
      </c>
      <c r="AX69" s="122">
        <f>'ERPLAN-0119 - D.1.4. c) -...'!J35</f>
        <v>0</v>
      </c>
      <c r="AY69" s="122">
        <f>'ERPLAN-0119 - D.1.4. c) -...'!J36</f>
        <v>0</v>
      </c>
      <c r="AZ69" s="122">
        <f>'ERPLAN-0119 - D.1.4. c) -...'!F33</f>
        <v>0</v>
      </c>
      <c r="BA69" s="122">
        <f>'ERPLAN-0119 - D.1.4. c) -...'!F34</f>
        <v>0</v>
      </c>
      <c r="BB69" s="122">
        <f>'ERPLAN-0119 - D.1.4. c) -...'!F35</f>
        <v>0</v>
      </c>
      <c r="BC69" s="122">
        <f>'ERPLAN-0119 - D.1.4. c) -...'!F36</f>
        <v>0</v>
      </c>
      <c r="BD69" s="124">
        <f>'ERPLAN-0119 - D.1.4. c) -...'!F37</f>
        <v>0</v>
      </c>
      <c r="BE69" s="7"/>
      <c r="BT69" s="125" t="s">
        <v>82</v>
      </c>
      <c r="BV69" s="125" t="s">
        <v>76</v>
      </c>
      <c r="BW69" s="125" t="s">
        <v>127</v>
      </c>
      <c r="BX69" s="125" t="s">
        <v>5</v>
      </c>
      <c r="CL69" s="125" t="s">
        <v>19</v>
      </c>
      <c r="CM69" s="125" t="s">
        <v>84</v>
      </c>
    </row>
    <row r="70" spans="1:91" s="7" customFormat="1" ht="27" customHeight="1">
      <c r="A70" s="113" t="s">
        <v>78</v>
      </c>
      <c r="B70" s="114"/>
      <c r="C70" s="115"/>
      <c r="D70" s="116" t="s">
        <v>128</v>
      </c>
      <c r="E70" s="116"/>
      <c r="F70" s="116"/>
      <c r="G70" s="116"/>
      <c r="H70" s="116"/>
      <c r="I70" s="117"/>
      <c r="J70" s="116" t="s">
        <v>129</v>
      </c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8">
        <f>'ERPLAN-0120 - D.1.4. c) -...'!J30</f>
        <v>0</v>
      </c>
      <c r="AH70" s="117"/>
      <c r="AI70" s="117"/>
      <c r="AJ70" s="117"/>
      <c r="AK70" s="117"/>
      <c r="AL70" s="117"/>
      <c r="AM70" s="117"/>
      <c r="AN70" s="118">
        <f>SUM(AG70,AT70)</f>
        <v>0</v>
      </c>
      <c r="AO70" s="117"/>
      <c r="AP70" s="117"/>
      <c r="AQ70" s="119" t="s">
        <v>96</v>
      </c>
      <c r="AR70" s="120"/>
      <c r="AS70" s="121">
        <v>0</v>
      </c>
      <c r="AT70" s="122">
        <f>ROUND(SUM(AV70:AW70),2)</f>
        <v>0</v>
      </c>
      <c r="AU70" s="123">
        <f>'ERPLAN-0120 - D.1.4. c) -...'!P80</f>
        <v>0</v>
      </c>
      <c r="AV70" s="122">
        <f>'ERPLAN-0120 - D.1.4. c) -...'!J33</f>
        <v>0</v>
      </c>
      <c r="AW70" s="122">
        <f>'ERPLAN-0120 - D.1.4. c) -...'!J34</f>
        <v>0</v>
      </c>
      <c r="AX70" s="122">
        <f>'ERPLAN-0120 - D.1.4. c) -...'!J35</f>
        <v>0</v>
      </c>
      <c r="AY70" s="122">
        <f>'ERPLAN-0120 - D.1.4. c) -...'!J36</f>
        <v>0</v>
      </c>
      <c r="AZ70" s="122">
        <f>'ERPLAN-0120 - D.1.4. c) -...'!F33</f>
        <v>0</v>
      </c>
      <c r="BA70" s="122">
        <f>'ERPLAN-0120 - D.1.4. c) -...'!F34</f>
        <v>0</v>
      </c>
      <c r="BB70" s="122">
        <f>'ERPLAN-0120 - D.1.4. c) -...'!F35</f>
        <v>0</v>
      </c>
      <c r="BC70" s="122">
        <f>'ERPLAN-0120 - D.1.4. c) -...'!F36</f>
        <v>0</v>
      </c>
      <c r="BD70" s="124">
        <f>'ERPLAN-0120 - D.1.4. c) -...'!F37</f>
        <v>0</v>
      </c>
      <c r="BE70" s="7"/>
      <c r="BT70" s="125" t="s">
        <v>82</v>
      </c>
      <c r="BV70" s="125" t="s">
        <v>76</v>
      </c>
      <c r="BW70" s="125" t="s">
        <v>130</v>
      </c>
      <c r="BX70" s="125" t="s">
        <v>5</v>
      </c>
      <c r="CL70" s="125" t="s">
        <v>19</v>
      </c>
      <c r="CM70" s="125" t="s">
        <v>84</v>
      </c>
    </row>
    <row r="71" spans="1:91" s="7" customFormat="1" ht="27" customHeight="1">
      <c r="A71" s="113" t="s">
        <v>78</v>
      </c>
      <c r="B71" s="114"/>
      <c r="C71" s="115"/>
      <c r="D71" s="116" t="s">
        <v>131</v>
      </c>
      <c r="E71" s="116"/>
      <c r="F71" s="116"/>
      <c r="G71" s="116"/>
      <c r="H71" s="116"/>
      <c r="I71" s="117"/>
      <c r="J71" s="116" t="s">
        <v>132</v>
      </c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8">
        <f>'ERPLAN-0121 - vedlejší a ...'!J30</f>
        <v>0</v>
      </c>
      <c r="AH71" s="117"/>
      <c r="AI71" s="117"/>
      <c r="AJ71" s="117"/>
      <c r="AK71" s="117"/>
      <c r="AL71" s="117"/>
      <c r="AM71" s="117"/>
      <c r="AN71" s="118">
        <f>SUM(AG71,AT71)</f>
        <v>0</v>
      </c>
      <c r="AO71" s="117"/>
      <c r="AP71" s="117"/>
      <c r="AQ71" s="119" t="s">
        <v>133</v>
      </c>
      <c r="AR71" s="120"/>
      <c r="AS71" s="126">
        <v>0</v>
      </c>
      <c r="AT71" s="127">
        <f>ROUND(SUM(AV71:AW71),2)</f>
        <v>0</v>
      </c>
      <c r="AU71" s="128">
        <f>'ERPLAN-0121 - vedlejší a ...'!P82</f>
        <v>0</v>
      </c>
      <c r="AV71" s="127">
        <f>'ERPLAN-0121 - vedlejší a ...'!J33</f>
        <v>0</v>
      </c>
      <c r="AW71" s="127">
        <f>'ERPLAN-0121 - vedlejší a ...'!J34</f>
        <v>0</v>
      </c>
      <c r="AX71" s="127">
        <f>'ERPLAN-0121 - vedlejší a ...'!J35</f>
        <v>0</v>
      </c>
      <c r="AY71" s="127">
        <f>'ERPLAN-0121 - vedlejší a ...'!J36</f>
        <v>0</v>
      </c>
      <c r="AZ71" s="127">
        <f>'ERPLAN-0121 - vedlejší a ...'!F33</f>
        <v>0</v>
      </c>
      <c r="BA71" s="127">
        <f>'ERPLAN-0121 - vedlejší a ...'!F34</f>
        <v>0</v>
      </c>
      <c r="BB71" s="127">
        <f>'ERPLAN-0121 - vedlejší a ...'!F35</f>
        <v>0</v>
      </c>
      <c r="BC71" s="127">
        <f>'ERPLAN-0121 - vedlejší a ...'!F36</f>
        <v>0</v>
      </c>
      <c r="BD71" s="129">
        <f>'ERPLAN-0121 - vedlejší a ...'!F37</f>
        <v>0</v>
      </c>
      <c r="BE71" s="7"/>
      <c r="BT71" s="125" t="s">
        <v>82</v>
      </c>
      <c r="BV71" s="125" t="s">
        <v>76</v>
      </c>
      <c r="BW71" s="125" t="s">
        <v>134</v>
      </c>
      <c r="BX71" s="125" t="s">
        <v>5</v>
      </c>
      <c r="CL71" s="125" t="s">
        <v>19</v>
      </c>
      <c r="CM71" s="125" t="s">
        <v>84</v>
      </c>
    </row>
    <row r="72" spans="1:57" s="2" customFormat="1" ht="30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6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46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</sheetData>
  <sheetProtection password="CC35" sheet="1" objects="1" scenarios="1" formatColumns="0" formatRows="0"/>
  <mergeCells count="10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D71:H71"/>
    <mergeCell ref="D70:H70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AG71:AM71"/>
    <mergeCell ref="J69:AF69"/>
    <mergeCell ref="J68:AF68"/>
    <mergeCell ref="J70:AF70"/>
    <mergeCell ref="J71:AF7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J65:AF65"/>
    <mergeCell ref="J66:AF66"/>
    <mergeCell ref="J67:AF67"/>
    <mergeCell ref="D55:H55"/>
    <mergeCell ref="D62:H62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D66:H66"/>
    <mergeCell ref="D67:H67"/>
    <mergeCell ref="D68:H68"/>
    <mergeCell ref="D69:H69"/>
  </mergeCells>
  <hyperlinks>
    <hyperlink ref="A55" location="'ERPLAN-0101 - D.1.1, D.1....'!C2" display="/"/>
    <hyperlink ref="A56" location="'ERPLAN-0102 - D.1.1, D.1....'!C2" display="/"/>
    <hyperlink ref="A57" location="'ERPLAN-0106 - D.1.4. a) -...'!C2" display="/"/>
    <hyperlink ref="A58" location="'ERPLAN-0107 - D.1.4. a) -...'!C2" display="/"/>
    <hyperlink ref="A59" location="'ERPLAN-0108 - D.1.4. a) -...'!C2" display="/"/>
    <hyperlink ref="A60" location="'ERPLAN-0109 - D.1.4. a) -...'!C2" display="/"/>
    <hyperlink ref="A61" location="'ERPLAN-0110 - D.1.4. a) S...'!C2" display="/"/>
    <hyperlink ref="A62" location="'ERPLAN-0111 - D.1.4. a) -...'!C2" display="/"/>
    <hyperlink ref="A63" location="'ERPLAN-0112 - D.1.4. a) -...'!C2" display="/"/>
    <hyperlink ref="A64" location="'ERPLAN-0113 - D.1.4. a) -...'!C2" display="/"/>
    <hyperlink ref="A65" location="'ERPLAN-0114 - D.1.4. b) -...'!C2" display="/"/>
    <hyperlink ref="A66" location="'ERPLAN-0115 - D.1.4. b) -...'!C2" display="/"/>
    <hyperlink ref="A67" location="'ERPLAN-0116 - D.1.4. c) -...'!C2" display="/"/>
    <hyperlink ref="A68" location="'ERPLAN-0117 - D.1.4. c) -...'!C2" display="/"/>
    <hyperlink ref="A69" location="'ERPLAN-0119 - D.1.4. c) -...'!C2" display="/"/>
    <hyperlink ref="A70" location="'ERPLAN-0120 - D.1.4. c) -...'!C2" display="/"/>
    <hyperlink ref="A71" location="'ERPLAN-0121 - vedlejší 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  <c r="AZ2" s="131" t="s">
        <v>2650</v>
      </c>
      <c r="BA2" s="131" t="s">
        <v>28</v>
      </c>
      <c r="BB2" s="131" t="s">
        <v>28</v>
      </c>
      <c r="BC2" s="131" t="s">
        <v>2651</v>
      </c>
      <c r="BD2" s="131" t="s">
        <v>84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  <c r="AZ3" s="131" t="s">
        <v>144</v>
      </c>
      <c r="BA3" s="131" t="s">
        <v>28</v>
      </c>
      <c r="BB3" s="131" t="s">
        <v>28</v>
      </c>
      <c r="BC3" s="131" t="s">
        <v>2652</v>
      </c>
      <c r="BD3" s="131" t="s">
        <v>84</v>
      </c>
    </row>
    <row r="4" spans="2:5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  <c r="AZ4" s="131" t="s">
        <v>146</v>
      </c>
      <c r="BA4" s="131" t="s">
        <v>146</v>
      </c>
      <c r="BB4" s="131" t="s">
        <v>28</v>
      </c>
      <c r="BC4" s="131" t="s">
        <v>2653</v>
      </c>
      <c r="BD4" s="131" t="s">
        <v>84</v>
      </c>
    </row>
    <row r="5" spans="2:56" s="1" customFormat="1" ht="6.95" customHeight="1">
      <c r="B5" s="22"/>
      <c r="I5" s="130"/>
      <c r="L5" s="22"/>
      <c r="AZ5" s="131" t="s">
        <v>149</v>
      </c>
      <c r="BA5" s="131" t="s">
        <v>28</v>
      </c>
      <c r="BB5" s="131" t="s">
        <v>28</v>
      </c>
      <c r="BC5" s="131" t="s">
        <v>2654</v>
      </c>
      <c r="BD5" s="131" t="s">
        <v>84</v>
      </c>
    </row>
    <row r="6" spans="2:56" s="1" customFormat="1" ht="12" customHeight="1">
      <c r="B6" s="22"/>
      <c r="D6" s="137" t="s">
        <v>16</v>
      </c>
      <c r="I6" s="130"/>
      <c r="L6" s="22"/>
      <c r="AZ6" s="131" t="s">
        <v>2463</v>
      </c>
      <c r="BA6" s="131" t="s">
        <v>28</v>
      </c>
      <c r="BB6" s="131" t="s">
        <v>28</v>
      </c>
      <c r="BC6" s="131" t="s">
        <v>2655</v>
      </c>
      <c r="BD6" s="131" t="s">
        <v>84</v>
      </c>
    </row>
    <row r="7" spans="2:56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  <c r="AZ7" s="131" t="s">
        <v>2465</v>
      </c>
      <c r="BA7" s="131" t="s">
        <v>2465</v>
      </c>
      <c r="BB7" s="131" t="s">
        <v>28</v>
      </c>
      <c r="BC7" s="131" t="s">
        <v>2656</v>
      </c>
      <c r="BD7" s="131" t="s">
        <v>84</v>
      </c>
    </row>
    <row r="8" spans="1:56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1" t="s">
        <v>196</v>
      </c>
      <c r="BA8" s="131" t="s">
        <v>196</v>
      </c>
      <c r="BB8" s="131" t="s">
        <v>28</v>
      </c>
      <c r="BC8" s="131" t="s">
        <v>2657</v>
      </c>
      <c r="BD8" s="131" t="s">
        <v>84</v>
      </c>
    </row>
    <row r="9" spans="1:56" s="2" customFormat="1" ht="16.5" customHeight="1">
      <c r="A9" s="40"/>
      <c r="B9" s="46"/>
      <c r="C9" s="40"/>
      <c r="D9" s="40"/>
      <c r="E9" s="141" t="s">
        <v>2658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1" t="s">
        <v>198</v>
      </c>
      <c r="BA9" s="131" t="s">
        <v>198</v>
      </c>
      <c r="BB9" s="131" t="s">
        <v>28</v>
      </c>
      <c r="BC9" s="131" t="s">
        <v>2659</v>
      </c>
      <c r="BD9" s="131" t="s">
        <v>84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1" t="s">
        <v>2467</v>
      </c>
      <c r="BA10" s="131" t="s">
        <v>28</v>
      </c>
      <c r="BB10" s="131" t="s">
        <v>28</v>
      </c>
      <c r="BC10" s="131" t="s">
        <v>2560</v>
      </c>
      <c r="BD10" s="131" t="s">
        <v>314</v>
      </c>
    </row>
    <row r="11" spans="1:56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1" t="s">
        <v>2660</v>
      </c>
      <c r="BA11" s="131" t="s">
        <v>2660</v>
      </c>
      <c r="BB11" s="131" t="s">
        <v>28</v>
      </c>
      <c r="BC11" s="131" t="s">
        <v>2661</v>
      </c>
      <c r="BD11" s="131" t="s">
        <v>84</v>
      </c>
    </row>
    <row r="12" spans="1:56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1" t="s">
        <v>2662</v>
      </c>
      <c r="BA12" s="131" t="s">
        <v>2662</v>
      </c>
      <c r="BB12" s="131" t="s">
        <v>28</v>
      </c>
      <c r="BC12" s="131" t="s">
        <v>2663</v>
      </c>
      <c r="BD12" s="131" t="s">
        <v>84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1" t="s">
        <v>2664</v>
      </c>
      <c r="BA13" s="131" t="s">
        <v>28</v>
      </c>
      <c r="BB13" s="131" t="s">
        <v>28</v>
      </c>
      <c r="BC13" s="131" t="s">
        <v>2665</v>
      </c>
      <c r="BD13" s="131" t="s">
        <v>84</v>
      </c>
    </row>
    <row r="14" spans="1:56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1" t="s">
        <v>2666</v>
      </c>
      <c r="BA14" s="131" t="s">
        <v>28</v>
      </c>
      <c r="BB14" s="131" t="s">
        <v>28</v>
      </c>
      <c r="BC14" s="131" t="s">
        <v>2667</v>
      </c>
      <c r="BD14" s="131" t="s">
        <v>84</v>
      </c>
    </row>
    <row r="15" spans="1:56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1" t="s">
        <v>212</v>
      </c>
      <c r="BA15" s="131" t="s">
        <v>28</v>
      </c>
      <c r="BB15" s="131" t="s">
        <v>28</v>
      </c>
      <c r="BC15" s="131" t="s">
        <v>2668</v>
      </c>
      <c r="BD15" s="131" t="s">
        <v>84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1" t="s">
        <v>233</v>
      </c>
      <c r="BA16" s="131" t="s">
        <v>28</v>
      </c>
      <c r="BB16" s="131" t="s">
        <v>28</v>
      </c>
      <c r="BC16" s="131" t="s">
        <v>2669</v>
      </c>
      <c r="BD16" s="131" t="s">
        <v>84</v>
      </c>
    </row>
    <row r="17" spans="1:56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1" t="s">
        <v>2670</v>
      </c>
      <c r="BA17" s="131" t="s">
        <v>28</v>
      </c>
      <c r="BB17" s="131" t="s">
        <v>28</v>
      </c>
      <c r="BC17" s="131" t="s">
        <v>303</v>
      </c>
      <c r="BD17" s="131" t="s">
        <v>84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1" t="s">
        <v>2045</v>
      </c>
      <c r="BA18" s="131" t="s">
        <v>28</v>
      </c>
      <c r="BB18" s="131" t="s">
        <v>28</v>
      </c>
      <c r="BC18" s="131" t="s">
        <v>2671</v>
      </c>
      <c r="BD18" s="131" t="s">
        <v>84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1" t="s">
        <v>249</v>
      </c>
      <c r="BA19" s="131" t="s">
        <v>28</v>
      </c>
      <c r="BB19" s="131" t="s">
        <v>28</v>
      </c>
      <c r="BC19" s="131" t="s">
        <v>2672</v>
      </c>
      <c r="BD19" s="131" t="s">
        <v>84</v>
      </c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91.25" customHeight="1">
      <c r="A27" s="145"/>
      <c r="B27" s="146"/>
      <c r="C27" s="145"/>
      <c r="D27" s="145"/>
      <c r="E27" s="147" t="s">
        <v>187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ROUND(J87,2)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ROUND((SUM(BE87:BE407)),2)</f>
        <v>0</v>
      </c>
      <c r="G33" s="40"/>
      <c r="H33" s="40"/>
      <c r="I33" s="159">
        <v>0.21</v>
      </c>
      <c r="J33" s="158">
        <f>ROUND(((SUM(BE87:BE407))*I33),2)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ROUND((SUM(BF87:BF407)),2)</f>
        <v>0</v>
      </c>
      <c r="G34" s="40"/>
      <c r="H34" s="40"/>
      <c r="I34" s="159">
        <v>0.15</v>
      </c>
      <c r="J34" s="158">
        <f>ROUND(((SUM(BF87:BF407))*I34),2)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ROUND((SUM(BG87:BG407)),2)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ROUND((SUM(BH87:BH407)),2)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ROUND((SUM(BI87:BI407)),2)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ERPLAN-0112 - D.1.4. a) - SO04 - DOZP A - dešťová kanalizace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J87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254</v>
      </c>
      <c r="E60" s="183"/>
      <c r="F60" s="183"/>
      <c r="G60" s="183"/>
      <c r="H60" s="183"/>
      <c r="I60" s="184"/>
      <c r="J60" s="185">
        <f>J88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7"/>
      <c r="C61" s="188"/>
      <c r="D61" s="189" t="s">
        <v>255</v>
      </c>
      <c r="E61" s="190"/>
      <c r="F61" s="190"/>
      <c r="G61" s="190"/>
      <c r="H61" s="190"/>
      <c r="I61" s="191"/>
      <c r="J61" s="192">
        <f>J89</f>
        <v>0</v>
      </c>
      <c r="K61" s="188"/>
      <c r="L61" s="19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7"/>
      <c r="C62" s="188"/>
      <c r="D62" s="189" t="s">
        <v>256</v>
      </c>
      <c r="E62" s="190"/>
      <c r="F62" s="190"/>
      <c r="G62" s="190"/>
      <c r="H62" s="190"/>
      <c r="I62" s="191"/>
      <c r="J62" s="192">
        <f>J174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7"/>
      <c r="C63" s="188"/>
      <c r="D63" s="189" t="s">
        <v>258</v>
      </c>
      <c r="E63" s="190"/>
      <c r="F63" s="190"/>
      <c r="G63" s="190"/>
      <c r="H63" s="190"/>
      <c r="I63" s="191"/>
      <c r="J63" s="192">
        <f>J194</f>
        <v>0</v>
      </c>
      <c r="K63" s="188"/>
      <c r="L63" s="19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7"/>
      <c r="C64" s="188"/>
      <c r="D64" s="189" t="s">
        <v>261</v>
      </c>
      <c r="E64" s="190"/>
      <c r="F64" s="190"/>
      <c r="G64" s="190"/>
      <c r="H64" s="190"/>
      <c r="I64" s="191"/>
      <c r="J64" s="192">
        <f>J216</f>
        <v>0</v>
      </c>
      <c r="K64" s="188"/>
      <c r="L64" s="19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7"/>
      <c r="C65" s="188"/>
      <c r="D65" s="189" t="s">
        <v>265</v>
      </c>
      <c r="E65" s="190"/>
      <c r="F65" s="190"/>
      <c r="G65" s="190"/>
      <c r="H65" s="190"/>
      <c r="I65" s="191"/>
      <c r="J65" s="192">
        <f>J381</f>
        <v>0</v>
      </c>
      <c r="K65" s="188"/>
      <c r="L65" s="19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80"/>
      <c r="C66" s="181"/>
      <c r="D66" s="182" t="s">
        <v>266</v>
      </c>
      <c r="E66" s="183"/>
      <c r="F66" s="183"/>
      <c r="G66" s="183"/>
      <c r="H66" s="183"/>
      <c r="I66" s="184"/>
      <c r="J66" s="185">
        <f>J383</f>
        <v>0</v>
      </c>
      <c r="K66" s="181"/>
      <c r="L66" s="18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7"/>
      <c r="C67" s="188"/>
      <c r="D67" s="189" t="s">
        <v>267</v>
      </c>
      <c r="E67" s="190"/>
      <c r="F67" s="190"/>
      <c r="G67" s="190"/>
      <c r="H67" s="190"/>
      <c r="I67" s="191"/>
      <c r="J67" s="192">
        <f>J384</f>
        <v>0</v>
      </c>
      <c r="K67" s="188"/>
      <c r="L67" s="19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139"/>
      <c r="J68" s="42"/>
      <c r="K68" s="42"/>
      <c r="L68" s="1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170"/>
      <c r="J69" s="62"/>
      <c r="K69" s="62"/>
      <c r="L69" s="1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173"/>
      <c r="J73" s="64"/>
      <c r="K73" s="64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281</v>
      </c>
      <c r="D74" s="42"/>
      <c r="E74" s="42"/>
      <c r="F74" s="42"/>
      <c r="G74" s="42"/>
      <c r="H74" s="42"/>
      <c r="I74" s="139"/>
      <c r="J74" s="42"/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9"/>
      <c r="J75" s="42"/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139"/>
      <c r="J76" s="42"/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4" t="str">
        <f>E7</f>
        <v>Záměr výstavby zařízení pro zdravotně postižené v Třebechovicích p. Orebem</v>
      </c>
      <c r="F77" s="34"/>
      <c r="G77" s="34"/>
      <c r="H77" s="34"/>
      <c r="I77" s="139"/>
      <c r="J77" s="42"/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148</v>
      </c>
      <c r="D78" s="42"/>
      <c r="E78" s="42"/>
      <c r="F78" s="42"/>
      <c r="G78" s="42"/>
      <c r="H78" s="42"/>
      <c r="I78" s="139"/>
      <c r="J78" s="42"/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ERPLAN-0112 - D.1.4. a) - SO04 - DOZP A - dešťová kanalizace - hlavní výdaj</v>
      </c>
      <c r="F79" s="42"/>
      <c r="G79" s="42"/>
      <c r="H79" s="42"/>
      <c r="I79" s="139"/>
      <c r="J79" s="42"/>
      <c r="K79" s="42"/>
      <c r="L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39"/>
      <c r="J80" s="42"/>
      <c r="K80" s="42"/>
      <c r="L80" s="1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22</v>
      </c>
      <c r="D81" s="42"/>
      <c r="E81" s="42"/>
      <c r="F81" s="29" t="str">
        <f>F12</f>
        <v>Třebechovice pod Orebem</v>
      </c>
      <c r="G81" s="42"/>
      <c r="H81" s="42"/>
      <c r="I81" s="143" t="s">
        <v>24</v>
      </c>
      <c r="J81" s="74" t="str">
        <f>IF(J12="","",J12)</f>
        <v>3. 12. 2019</v>
      </c>
      <c r="K81" s="42"/>
      <c r="L81" s="1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39"/>
      <c r="J82" s="42"/>
      <c r="K82" s="42"/>
      <c r="L82" s="1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7.9" customHeight="1">
      <c r="A83" s="40"/>
      <c r="B83" s="41"/>
      <c r="C83" s="34" t="s">
        <v>26</v>
      </c>
      <c r="D83" s="42"/>
      <c r="E83" s="42"/>
      <c r="F83" s="29" t="str">
        <f>E15</f>
        <v>Královehradecký kraj</v>
      </c>
      <c r="G83" s="42"/>
      <c r="H83" s="42"/>
      <c r="I83" s="143" t="s">
        <v>33</v>
      </c>
      <c r="J83" s="38" t="str">
        <f>E21</f>
        <v>ERPLAN s.r.o., Havlíčkův Brod</v>
      </c>
      <c r="K83" s="42"/>
      <c r="L83" s="1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143" t="s">
        <v>36</v>
      </c>
      <c r="J84" s="38" t="str">
        <f>E24</f>
        <v xml:space="preserve"> </v>
      </c>
      <c r="K84" s="42"/>
      <c r="L84" s="1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39"/>
      <c r="J85" s="42"/>
      <c r="K85" s="42"/>
      <c r="L85" s="1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94"/>
      <c r="B86" s="195"/>
      <c r="C86" s="196" t="s">
        <v>282</v>
      </c>
      <c r="D86" s="197" t="s">
        <v>59</v>
      </c>
      <c r="E86" s="197" t="s">
        <v>55</v>
      </c>
      <c r="F86" s="197" t="s">
        <v>56</v>
      </c>
      <c r="G86" s="197" t="s">
        <v>283</v>
      </c>
      <c r="H86" s="197" t="s">
        <v>284</v>
      </c>
      <c r="I86" s="198" t="s">
        <v>285</v>
      </c>
      <c r="J86" s="197" t="s">
        <v>248</v>
      </c>
      <c r="K86" s="199" t="s">
        <v>286</v>
      </c>
      <c r="L86" s="200"/>
      <c r="M86" s="94" t="s">
        <v>28</v>
      </c>
      <c r="N86" s="95" t="s">
        <v>44</v>
      </c>
      <c r="O86" s="95" t="s">
        <v>287</v>
      </c>
      <c r="P86" s="95" t="s">
        <v>288</v>
      </c>
      <c r="Q86" s="95" t="s">
        <v>289</v>
      </c>
      <c r="R86" s="95" t="s">
        <v>290</v>
      </c>
      <c r="S86" s="95" t="s">
        <v>291</v>
      </c>
      <c r="T86" s="96" t="s">
        <v>292</v>
      </c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</row>
    <row r="87" spans="1:63" s="2" customFormat="1" ht="22.8" customHeight="1">
      <c r="A87" s="40"/>
      <c r="B87" s="41"/>
      <c r="C87" s="101" t="s">
        <v>293</v>
      </c>
      <c r="D87" s="42"/>
      <c r="E87" s="42"/>
      <c r="F87" s="42"/>
      <c r="G87" s="42"/>
      <c r="H87" s="42"/>
      <c r="I87" s="139"/>
      <c r="J87" s="201">
        <f>BK87</f>
        <v>0</v>
      </c>
      <c r="K87" s="42"/>
      <c r="L87" s="46"/>
      <c r="M87" s="97"/>
      <c r="N87" s="202"/>
      <c r="O87" s="98"/>
      <c r="P87" s="203">
        <f>P88+P383</f>
        <v>0</v>
      </c>
      <c r="Q87" s="98"/>
      <c r="R87" s="203">
        <f>R88+R383</f>
        <v>144.39980681</v>
      </c>
      <c r="S87" s="98"/>
      <c r="T87" s="204">
        <f>T88+T383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73</v>
      </c>
      <c r="AU87" s="19" t="s">
        <v>253</v>
      </c>
      <c r="BK87" s="205">
        <f>BK88+BK383</f>
        <v>0</v>
      </c>
    </row>
    <row r="88" spans="1:63" s="12" customFormat="1" ht="25.9" customHeight="1">
      <c r="A88" s="12"/>
      <c r="B88" s="206"/>
      <c r="C88" s="207"/>
      <c r="D88" s="208" t="s">
        <v>73</v>
      </c>
      <c r="E88" s="209" t="s">
        <v>294</v>
      </c>
      <c r="F88" s="209" t="s">
        <v>295</v>
      </c>
      <c r="G88" s="207"/>
      <c r="H88" s="207"/>
      <c r="I88" s="210"/>
      <c r="J88" s="211">
        <f>BK88</f>
        <v>0</v>
      </c>
      <c r="K88" s="207"/>
      <c r="L88" s="212"/>
      <c r="M88" s="213"/>
      <c r="N88" s="214"/>
      <c r="O88" s="214"/>
      <c r="P88" s="215">
        <f>P89+P174+P194+P216+P381</f>
        <v>0</v>
      </c>
      <c r="Q88" s="214"/>
      <c r="R88" s="215">
        <f>R89+R174+R194+R216+R381</f>
        <v>144.28215885</v>
      </c>
      <c r="S88" s="214"/>
      <c r="T88" s="216">
        <f>T89+T174+T194+T216+T381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7" t="s">
        <v>82</v>
      </c>
      <c r="AT88" s="218" t="s">
        <v>73</v>
      </c>
      <c r="AU88" s="218" t="s">
        <v>74</v>
      </c>
      <c r="AY88" s="217" t="s">
        <v>296</v>
      </c>
      <c r="BK88" s="219">
        <f>BK89+BK174+BK194+BK216+BK381</f>
        <v>0</v>
      </c>
    </row>
    <row r="89" spans="1:63" s="12" customFormat="1" ht="22.8" customHeight="1">
      <c r="A89" s="12"/>
      <c r="B89" s="206"/>
      <c r="C89" s="207"/>
      <c r="D89" s="208" t="s">
        <v>73</v>
      </c>
      <c r="E89" s="220" t="s">
        <v>82</v>
      </c>
      <c r="F89" s="220" t="s">
        <v>297</v>
      </c>
      <c r="G89" s="207"/>
      <c r="H89" s="207"/>
      <c r="I89" s="210"/>
      <c r="J89" s="221">
        <f>BK89</f>
        <v>0</v>
      </c>
      <c r="K89" s="207"/>
      <c r="L89" s="212"/>
      <c r="M89" s="213"/>
      <c r="N89" s="214"/>
      <c r="O89" s="214"/>
      <c r="P89" s="215">
        <f>SUM(P90:P173)</f>
        <v>0</v>
      </c>
      <c r="Q89" s="214"/>
      <c r="R89" s="215">
        <f>SUM(R90:R173)</f>
        <v>79.93152341</v>
      </c>
      <c r="S89" s="214"/>
      <c r="T89" s="216">
        <f>SUM(T90:T173)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7" t="s">
        <v>82</v>
      </c>
      <c r="AT89" s="218" t="s">
        <v>73</v>
      </c>
      <c r="AU89" s="218" t="s">
        <v>82</v>
      </c>
      <c r="AY89" s="217" t="s">
        <v>296</v>
      </c>
      <c r="BK89" s="219">
        <f>SUM(BK90:BK173)</f>
        <v>0</v>
      </c>
    </row>
    <row r="90" spans="1:65" s="2" customFormat="1" ht="24" customHeight="1">
      <c r="A90" s="40"/>
      <c r="B90" s="41"/>
      <c r="C90" s="222" t="s">
        <v>82</v>
      </c>
      <c r="D90" s="222" t="s">
        <v>298</v>
      </c>
      <c r="E90" s="223" t="s">
        <v>299</v>
      </c>
      <c r="F90" s="224" t="s">
        <v>300</v>
      </c>
      <c r="G90" s="225" t="s">
        <v>301</v>
      </c>
      <c r="H90" s="226">
        <v>53.437</v>
      </c>
      <c r="I90" s="227"/>
      <c r="J90" s="228">
        <f>ROUND(I90*H90,2)</f>
        <v>0</v>
      </c>
      <c r="K90" s="224" t="s">
        <v>302</v>
      </c>
      <c r="L90" s="46"/>
      <c r="M90" s="229" t="s">
        <v>28</v>
      </c>
      <c r="N90" s="230" t="s">
        <v>45</v>
      </c>
      <c r="O90" s="86"/>
      <c r="P90" s="231">
        <f>O90*H90</f>
        <v>0</v>
      </c>
      <c r="Q90" s="231">
        <v>0</v>
      </c>
      <c r="R90" s="231">
        <f>Q90*H90</f>
        <v>0</v>
      </c>
      <c r="S90" s="231">
        <v>0</v>
      </c>
      <c r="T90" s="232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3" t="s">
        <v>303</v>
      </c>
      <c r="AT90" s="233" t="s">
        <v>298</v>
      </c>
      <c r="AU90" s="233" t="s">
        <v>84</v>
      </c>
      <c r="AY90" s="19" t="s">
        <v>296</v>
      </c>
      <c r="BE90" s="234">
        <f>IF(N90="základní",J90,0)</f>
        <v>0</v>
      </c>
      <c r="BF90" s="234">
        <f>IF(N90="snížená",J90,0)</f>
        <v>0</v>
      </c>
      <c r="BG90" s="234">
        <f>IF(N90="zákl. přenesená",J90,0)</f>
        <v>0</v>
      </c>
      <c r="BH90" s="234">
        <f>IF(N90="sníž. přenesená",J90,0)</f>
        <v>0</v>
      </c>
      <c r="BI90" s="234">
        <f>IF(N90="nulová",J90,0)</f>
        <v>0</v>
      </c>
      <c r="BJ90" s="19" t="s">
        <v>82</v>
      </c>
      <c r="BK90" s="234">
        <f>ROUND(I90*H90,2)</f>
        <v>0</v>
      </c>
      <c r="BL90" s="19" t="s">
        <v>303</v>
      </c>
      <c r="BM90" s="233" t="s">
        <v>2673</v>
      </c>
    </row>
    <row r="91" spans="1:51" s="13" customFormat="1" ht="12">
      <c r="A91" s="13"/>
      <c r="B91" s="235"/>
      <c r="C91" s="236"/>
      <c r="D91" s="237" t="s">
        <v>305</v>
      </c>
      <c r="E91" s="238" t="s">
        <v>28</v>
      </c>
      <c r="F91" s="239" t="s">
        <v>2474</v>
      </c>
      <c r="G91" s="236"/>
      <c r="H91" s="238" t="s">
        <v>28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305</v>
      </c>
      <c r="AU91" s="245" t="s">
        <v>84</v>
      </c>
      <c r="AV91" s="13" t="s">
        <v>82</v>
      </c>
      <c r="AW91" s="13" t="s">
        <v>35</v>
      </c>
      <c r="AX91" s="13" t="s">
        <v>74</v>
      </c>
      <c r="AY91" s="245" t="s">
        <v>296</v>
      </c>
    </row>
    <row r="92" spans="1:51" s="13" customFormat="1" ht="12">
      <c r="A92" s="13"/>
      <c r="B92" s="235"/>
      <c r="C92" s="236"/>
      <c r="D92" s="237" t="s">
        <v>305</v>
      </c>
      <c r="E92" s="238" t="s">
        <v>28</v>
      </c>
      <c r="F92" s="239" t="s">
        <v>2674</v>
      </c>
      <c r="G92" s="236"/>
      <c r="H92" s="238" t="s">
        <v>28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305</v>
      </c>
      <c r="AU92" s="245" t="s">
        <v>84</v>
      </c>
      <c r="AV92" s="13" t="s">
        <v>82</v>
      </c>
      <c r="AW92" s="13" t="s">
        <v>35</v>
      </c>
      <c r="AX92" s="13" t="s">
        <v>74</v>
      </c>
      <c r="AY92" s="245" t="s">
        <v>296</v>
      </c>
    </row>
    <row r="93" spans="1:51" s="14" customFormat="1" ht="12">
      <c r="A93" s="14"/>
      <c r="B93" s="246"/>
      <c r="C93" s="247"/>
      <c r="D93" s="237" t="s">
        <v>305</v>
      </c>
      <c r="E93" s="248" t="s">
        <v>28</v>
      </c>
      <c r="F93" s="249" t="s">
        <v>2675</v>
      </c>
      <c r="G93" s="247"/>
      <c r="H93" s="250">
        <v>23.077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6" t="s">
        <v>305</v>
      </c>
      <c r="AU93" s="256" t="s">
        <v>84</v>
      </c>
      <c r="AV93" s="14" t="s">
        <v>84</v>
      </c>
      <c r="AW93" s="14" t="s">
        <v>35</v>
      </c>
      <c r="AX93" s="14" t="s">
        <v>74</v>
      </c>
      <c r="AY93" s="256" t="s">
        <v>296</v>
      </c>
    </row>
    <row r="94" spans="1:51" s="14" customFormat="1" ht="12">
      <c r="A94" s="14"/>
      <c r="B94" s="246"/>
      <c r="C94" s="247"/>
      <c r="D94" s="237" t="s">
        <v>305</v>
      </c>
      <c r="E94" s="248" t="s">
        <v>28</v>
      </c>
      <c r="F94" s="249" t="s">
        <v>2676</v>
      </c>
      <c r="G94" s="247"/>
      <c r="H94" s="250">
        <v>30.36</v>
      </c>
      <c r="I94" s="251"/>
      <c r="J94" s="247"/>
      <c r="K94" s="247"/>
      <c r="L94" s="252"/>
      <c r="M94" s="253"/>
      <c r="N94" s="254"/>
      <c r="O94" s="254"/>
      <c r="P94" s="254"/>
      <c r="Q94" s="254"/>
      <c r="R94" s="254"/>
      <c r="S94" s="254"/>
      <c r="T94" s="25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6" t="s">
        <v>305</v>
      </c>
      <c r="AU94" s="256" t="s">
        <v>84</v>
      </c>
      <c r="AV94" s="14" t="s">
        <v>84</v>
      </c>
      <c r="AW94" s="14" t="s">
        <v>35</v>
      </c>
      <c r="AX94" s="14" t="s">
        <v>74</v>
      </c>
      <c r="AY94" s="256" t="s">
        <v>296</v>
      </c>
    </row>
    <row r="95" spans="1:51" s="15" customFormat="1" ht="12">
      <c r="A95" s="15"/>
      <c r="B95" s="257"/>
      <c r="C95" s="258"/>
      <c r="D95" s="237" t="s">
        <v>305</v>
      </c>
      <c r="E95" s="259" t="s">
        <v>149</v>
      </c>
      <c r="F95" s="260" t="s">
        <v>310</v>
      </c>
      <c r="G95" s="258"/>
      <c r="H95" s="261">
        <v>53.437</v>
      </c>
      <c r="I95" s="262"/>
      <c r="J95" s="258"/>
      <c r="K95" s="258"/>
      <c r="L95" s="263"/>
      <c r="M95" s="264"/>
      <c r="N95" s="265"/>
      <c r="O95" s="265"/>
      <c r="P95" s="265"/>
      <c r="Q95" s="265"/>
      <c r="R95" s="265"/>
      <c r="S95" s="265"/>
      <c r="T95" s="266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7" t="s">
        <v>305</v>
      </c>
      <c r="AU95" s="267" t="s">
        <v>84</v>
      </c>
      <c r="AV95" s="15" t="s">
        <v>303</v>
      </c>
      <c r="AW95" s="15" t="s">
        <v>35</v>
      </c>
      <c r="AX95" s="15" t="s">
        <v>82</v>
      </c>
      <c r="AY95" s="267" t="s">
        <v>296</v>
      </c>
    </row>
    <row r="96" spans="1:65" s="2" customFormat="1" ht="24" customHeight="1">
      <c r="A96" s="40"/>
      <c r="B96" s="41"/>
      <c r="C96" s="222" t="s">
        <v>84</v>
      </c>
      <c r="D96" s="222" t="s">
        <v>298</v>
      </c>
      <c r="E96" s="223" t="s">
        <v>311</v>
      </c>
      <c r="F96" s="224" t="s">
        <v>312</v>
      </c>
      <c r="G96" s="225" t="s">
        <v>301</v>
      </c>
      <c r="H96" s="226">
        <v>53.437</v>
      </c>
      <c r="I96" s="227"/>
      <c r="J96" s="228">
        <f>ROUND(I96*H96,2)</f>
        <v>0</v>
      </c>
      <c r="K96" s="224" t="s">
        <v>302</v>
      </c>
      <c r="L96" s="46"/>
      <c r="M96" s="229" t="s">
        <v>28</v>
      </c>
      <c r="N96" s="230" t="s">
        <v>45</v>
      </c>
      <c r="O96" s="86"/>
      <c r="P96" s="231">
        <f>O96*H96</f>
        <v>0</v>
      </c>
      <c r="Q96" s="231">
        <v>0</v>
      </c>
      <c r="R96" s="231">
        <f>Q96*H96</f>
        <v>0</v>
      </c>
      <c r="S96" s="231">
        <v>0</v>
      </c>
      <c r="T96" s="232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3" t="s">
        <v>303</v>
      </c>
      <c r="AT96" s="233" t="s">
        <v>298</v>
      </c>
      <c r="AU96" s="233" t="s">
        <v>84</v>
      </c>
      <c r="AY96" s="19" t="s">
        <v>296</v>
      </c>
      <c r="BE96" s="234">
        <f>IF(N96="základní",J96,0)</f>
        <v>0</v>
      </c>
      <c r="BF96" s="234">
        <f>IF(N96="snížená",J96,0)</f>
        <v>0</v>
      </c>
      <c r="BG96" s="234">
        <f>IF(N96="zákl. přenesená",J96,0)</f>
        <v>0</v>
      </c>
      <c r="BH96" s="234">
        <f>IF(N96="sníž. přenesená",J96,0)</f>
        <v>0</v>
      </c>
      <c r="BI96" s="234">
        <f>IF(N96="nulová",J96,0)</f>
        <v>0</v>
      </c>
      <c r="BJ96" s="19" t="s">
        <v>82</v>
      </c>
      <c r="BK96" s="234">
        <f>ROUND(I96*H96,2)</f>
        <v>0</v>
      </c>
      <c r="BL96" s="19" t="s">
        <v>303</v>
      </c>
      <c r="BM96" s="233" t="s">
        <v>2677</v>
      </c>
    </row>
    <row r="97" spans="1:51" s="14" customFormat="1" ht="12">
      <c r="A97" s="14"/>
      <c r="B97" s="246"/>
      <c r="C97" s="247"/>
      <c r="D97" s="237" t="s">
        <v>305</v>
      </c>
      <c r="E97" s="248" t="s">
        <v>28</v>
      </c>
      <c r="F97" s="249" t="s">
        <v>149</v>
      </c>
      <c r="G97" s="247"/>
      <c r="H97" s="250">
        <v>53.437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6" t="s">
        <v>305</v>
      </c>
      <c r="AU97" s="256" t="s">
        <v>84</v>
      </c>
      <c r="AV97" s="14" t="s">
        <v>84</v>
      </c>
      <c r="AW97" s="14" t="s">
        <v>35</v>
      </c>
      <c r="AX97" s="14" t="s">
        <v>82</v>
      </c>
      <c r="AY97" s="256" t="s">
        <v>296</v>
      </c>
    </row>
    <row r="98" spans="1:65" s="2" customFormat="1" ht="24" customHeight="1">
      <c r="A98" s="40"/>
      <c r="B98" s="41"/>
      <c r="C98" s="222" t="s">
        <v>314</v>
      </c>
      <c r="D98" s="222" t="s">
        <v>298</v>
      </c>
      <c r="E98" s="223" t="s">
        <v>315</v>
      </c>
      <c r="F98" s="224" t="s">
        <v>316</v>
      </c>
      <c r="G98" s="225" t="s">
        <v>301</v>
      </c>
      <c r="H98" s="226">
        <v>53.437</v>
      </c>
      <c r="I98" s="227"/>
      <c r="J98" s="228">
        <f>ROUND(I98*H98,2)</f>
        <v>0</v>
      </c>
      <c r="K98" s="224" t="s">
        <v>302</v>
      </c>
      <c r="L98" s="46"/>
      <c r="M98" s="229" t="s">
        <v>28</v>
      </c>
      <c r="N98" s="230" t="s">
        <v>45</v>
      </c>
      <c r="O98" s="86"/>
      <c r="P98" s="231">
        <f>O98*H98</f>
        <v>0</v>
      </c>
      <c r="Q98" s="231">
        <v>0</v>
      </c>
      <c r="R98" s="231">
        <f>Q98*H98</f>
        <v>0</v>
      </c>
      <c r="S98" s="231">
        <v>0</v>
      </c>
      <c r="T98" s="232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3" t="s">
        <v>303</v>
      </c>
      <c r="AT98" s="233" t="s">
        <v>298</v>
      </c>
      <c r="AU98" s="233" t="s">
        <v>84</v>
      </c>
      <c r="AY98" s="19" t="s">
        <v>296</v>
      </c>
      <c r="BE98" s="234">
        <f>IF(N98="základní",J98,0)</f>
        <v>0</v>
      </c>
      <c r="BF98" s="234">
        <f>IF(N98="snížená",J98,0)</f>
        <v>0</v>
      </c>
      <c r="BG98" s="234">
        <f>IF(N98="zákl. přenesená",J98,0)</f>
        <v>0</v>
      </c>
      <c r="BH98" s="234">
        <f>IF(N98="sníž. přenesená",J98,0)</f>
        <v>0</v>
      </c>
      <c r="BI98" s="234">
        <f>IF(N98="nulová",J98,0)</f>
        <v>0</v>
      </c>
      <c r="BJ98" s="19" t="s">
        <v>82</v>
      </c>
      <c r="BK98" s="234">
        <f>ROUND(I98*H98,2)</f>
        <v>0</v>
      </c>
      <c r="BL98" s="19" t="s">
        <v>303</v>
      </c>
      <c r="BM98" s="233" t="s">
        <v>2678</v>
      </c>
    </row>
    <row r="99" spans="1:51" s="14" customFormat="1" ht="12">
      <c r="A99" s="14"/>
      <c r="B99" s="246"/>
      <c r="C99" s="247"/>
      <c r="D99" s="237" t="s">
        <v>305</v>
      </c>
      <c r="E99" s="248" t="s">
        <v>28</v>
      </c>
      <c r="F99" s="249" t="s">
        <v>149</v>
      </c>
      <c r="G99" s="247"/>
      <c r="H99" s="250">
        <v>53.437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6" t="s">
        <v>305</v>
      </c>
      <c r="AU99" s="256" t="s">
        <v>84</v>
      </c>
      <c r="AV99" s="14" t="s">
        <v>84</v>
      </c>
      <c r="AW99" s="14" t="s">
        <v>35</v>
      </c>
      <c r="AX99" s="14" t="s">
        <v>82</v>
      </c>
      <c r="AY99" s="256" t="s">
        <v>296</v>
      </c>
    </row>
    <row r="100" spans="1:65" s="2" customFormat="1" ht="24" customHeight="1">
      <c r="A100" s="40"/>
      <c r="B100" s="41"/>
      <c r="C100" s="222" t="s">
        <v>303</v>
      </c>
      <c r="D100" s="222" t="s">
        <v>298</v>
      </c>
      <c r="E100" s="223" t="s">
        <v>318</v>
      </c>
      <c r="F100" s="224" t="s">
        <v>319</v>
      </c>
      <c r="G100" s="225" t="s">
        <v>301</v>
      </c>
      <c r="H100" s="226">
        <v>53.437</v>
      </c>
      <c r="I100" s="227"/>
      <c r="J100" s="228">
        <f>ROUND(I100*H100,2)</f>
        <v>0</v>
      </c>
      <c r="K100" s="224" t="s">
        <v>302</v>
      </c>
      <c r="L100" s="46"/>
      <c r="M100" s="229" t="s">
        <v>28</v>
      </c>
      <c r="N100" s="230" t="s">
        <v>45</v>
      </c>
      <c r="O100" s="86"/>
      <c r="P100" s="231">
        <f>O100*H100</f>
        <v>0</v>
      </c>
      <c r="Q100" s="231">
        <v>0</v>
      </c>
      <c r="R100" s="231">
        <f>Q100*H100</f>
        <v>0</v>
      </c>
      <c r="S100" s="231">
        <v>0</v>
      </c>
      <c r="T100" s="232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3" t="s">
        <v>303</v>
      </c>
      <c r="AT100" s="233" t="s">
        <v>298</v>
      </c>
      <c r="AU100" s="233" t="s">
        <v>84</v>
      </c>
      <c r="AY100" s="19" t="s">
        <v>296</v>
      </c>
      <c r="BE100" s="234">
        <f>IF(N100="základní",J100,0)</f>
        <v>0</v>
      </c>
      <c r="BF100" s="234">
        <f>IF(N100="snížená",J100,0)</f>
        <v>0</v>
      </c>
      <c r="BG100" s="234">
        <f>IF(N100="zákl. přenesená",J100,0)</f>
        <v>0</v>
      </c>
      <c r="BH100" s="234">
        <f>IF(N100="sníž. přenesená",J100,0)</f>
        <v>0</v>
      </c>
      <c r="BI100" s="234">
        <f>IF(N100="nulová",J100,0)</f>
        <v>0</v>
      </c>
      <c r="BJ100" s="19" t="s">
        <v>82</v>
      </c>
      <c r="BK100" s="234">
        <f>ROUND(I100*H100,2)</f>
        <v>0</v>
      </c>
      <c r="BL100" s="19" t="s">
        <v>303</v>
      </c>
      <c r="BM100" s="233" t="s">
        <v>2679</v>
      </c>
    </row>
    <row r="101" spans="1:51" s="14" customFormat="1" ht="12">
      <c r="A101" s="14"/>
      <c r="B101" s="246"/>
      <c r="C101" s="247"/>
      <c r="D101" s="237" t="s">
        <v>305</v>
      </c>
      <c r="E101" s="248" t="s">
        <v>28</v>
      </c>
      <c r="F101" s="249" t="s">
        <v>149</v>
      </c>
      <c r="G101" s="247"/>
      <c r="H101" s="250">
        <v>53.437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6" t="s">
        <v>305</v>
      </c>
      <c r="AU101" s="256" t="s">
        <v>84</v>
      </c>
      <c r="AV101" s="14" t="s">
        <v>84</v>
      </c>
      <c r="AW101" s="14" t="s">
        <v>35</v>
      </c>
      <c r="AX101" s="14" t="s">
        <v>82</v>
      </c>
      <c r="AY101" s="256" t="s">
        <v>296</v>
      </c>
    </row>
    <row r="102" spans="1:65" s="2" customFormat="1" ht="24" customHeight="1">
      <c r="A102" s="40"/>
      <c r="B102" s="41"/>
      <c r="C102" s="222" t="s">
        <v>321</v>
      </c>
      <c r="D102" s="222" t="s">
        <v>298</v>
      </c>
      <c r="E102" s="223" t="s">
        <v>322</v>
      </c>
      <c r="F102" s="224" t="s">
        <v>323</v>
      </c>
      <c r="G102" s="225" t="s">
        <v>301</v>
      </c>
      <c r="H102" s="226">
        <v>80.427</v>
      </c>
      <c r="I102" s="227"/>
      <c r="J102" s="228">
        <f>ROUND(I102*H102,2)</f>
        <v>0</v>
      </c>
      <c r="K102" s="224" t="s">
        <v>302</v>
      </c>
      <c r="L102" s="46"/>
      <c r="M102" s="229" t="s">
        <v>28</v>
      </c>
      <c r="N102" s="230" t="s">
        <v>45</v>
      </c>
      <c r="O102" s="86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3" t="s">
        <v>303</v>
      </c>
      <c r="AT102" s="233" t="s">
        <v>298</v>
      </c>
      <c r="AU102" s="233" t="s">
        <v>84</v>
      </c>
      <c r="AY102" s="19" t="s">
        <v>296</v>
      </c>
      <c r="BE102" s="234">
        <f>IF(N102="základní",J102,0)</f>
        <v>0</v>
      </c>
      <c r="BF102" s="234">
        <f>IF(N102="snížená",J102,0)</f>
        <v>0</v>
      </c>
      <c r="BG102" s="234">
        <f>IF(N102="zákl. přenesená",J102,0)</f>
        <v>0</v>
      </c>
      <c r="BH102" s="234">
        <f>IF(N102="sníž. přenesená",J102,0)</f>
        <v>0</v>
      </c>
      <c r="BI102" s="234">
        <f>IF(N102="nulová",J102,0)</f>
        <v>0</v>
      </c>
      <c r="BJ102" s="19" t="s">
        <v>82</v>
      </c>
      <c r="BK102" s="234">
        <f>ROUND(I102*H102,2)</f>
        <v>0</v>
      </c>
      <c r="BL102" s="19" t="s">
        <v>303</v>
      </c>
      <c r="BM102" s="233" t="s">
        <v>2680</v>
      </c>
    </row>
    <row r="103" spans="1:51" s="13" customFormat="1" ht="12">
      <c r="A103" s="13"/>
      <c r="B103" s="235"/>
      <c r="C103" s="236"/>
      <c r="D103" s="237" t="s">
        <v>305</v>
      </c>
      <c r="E103" s="238" t="s">
        <v>28</v>
      </c>
      <c r="F103" s="239" t="s">
        <v>2474</v>
      </c>
      <c r="G103" s="236"/>
      <c r="H103" s="238" t="s">
        <v>28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305</v>
      </c>
      <c r="AU103" s="245" t="s">
        <v>84</v>
      </c>
      <c r="AV103" s="13" t="s">
        <v>82</v>
      </c>
      <c r="AW103" s="13" t="s">
        <v>35</v>
      </c>
      <c r="AX103" s="13" t="s">
        <v>74</v>
      </c>
      <c r="AY103" s="245" t="s">
        <v>296</v>
      </c>
    </row>
    <row r="104" spans="1:51" s="13" customFormat="1" ht="12">
      <c r="A104" s="13"/>
      <c r="B104" s="235"/>
      <c r="C104" s="236"/>
      <c r="D104" s="237" t="s">
        <v>305</v>
      </c>
      <c r="E104" s="238" t="s">
        <v>28</v>
      </c>
      <c r="F104" s="239" t="s">
        <v>2674</v>
      </c>
      <c r="G104" s="236"/>
      <c r="H104" s="238" t="s">
        <v>28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305</v>
      </c>
      <c r="AU104" s="245" t="s">
        <v>84</v>
      </c>
      <c r="AV104" s="13" t="s">
        <v>82</v>
      </c>
      <c r="AW104" s="13" t="s">
        <v>35</v>
      </c>
      <c r="AX104" s="13" t="s">
        <v>74</v>
      </c>
      <c r="AY104" s="245" t="s">
        <v>296</v>
      </c>
    </row>
    <row r="105" spans="1:51" s="14" customFormat="1" ht="12">
      <c r="A105" s="14"/>
      <c r="B105" s="246"/>
      <c r="C105" s="247"/>
      <c r="D105" s="237" t="s">
        <v>305</v>
      </c>
      <c r="E105" s="248" t="s">
        <v>28</v>
      </c>
      <c r="F105" s="249" t="s">
        <v>2681</v>
      </c>
      <c r="G105" s="247"/>
      <c r="H105" s="250">
        <v>20.405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305</v>
      </c>
      <c r="AU105" s="256" t="s">
        <v>84</v>
      </c>
      <c r="AV105" s="14" t="s">
        <v>84</v>
      </c>
      <c r="AW105" s="14" t="s">
        <v>35</v>
      </c>
      <c r="AX105" s="14" t="s">
        <v>74</v>
      </c>
      <c r="AY105" s="256" t="s">
        <v>296</v>
      </c>
    </row>
    <row r="106" spans="1:51" s="14" customFormat="1" ht="12">
      <c r="A106" s="14"/>
      <c r="B106" s="246"/>
      <c r="C106" s="247"/>
      <c r="D106" s="237" t="s">
        <v>305</v>
      </c>
      <c r="E106" s="248" t="s">
        <v>28</v>
      </c>
      <c r="F106" s="249" t="s">
        <v>2682</v>
      </c>
      <c r="G106" s="247"/>
      <c r="H106" s="250">
        <v>6.86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305</v>
      </c>
      <c r="AU106" s="256" t="s">
        <v>84</v>
      </c>
      <c r="AV106" s="14" t="s">
        <v>84</v>
      </c>
      <c r="AW106" s="14" t="s">
        <v>35</v>
      </c>
      <c r="AX106" s="14" t="s">
        <v>74</v>
      </c>
      <c r="AY106" s="256" t="s">
        <v>296</v>
      </c>
    </row>
    <row r="107" spans="1:51" s="14" customFormat="1" ht="12">
      <c r="A107" s="14"/>
      <c r="B107" s="246"/>
      <c r="C107" s="247"/>
      <c r="D107" s="237" t="s">
        <v>305</v>
      </c>
      <c r="E107" s="248" t="s">
        <v>28</v>
      </c>
      <c r="F107" s="249" t="s">
        <v>2683</v>
      </c>
      <c r="G107" s="247"/>
      <c r="H107" s="250">
        <v>39.904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305</v>
      </c>
      <c r="AU107" s="256" t="s">
        <v>84</v>
      </c>
      <c r="AV107" s="14" t="s">
        <v>84</v>
      </c>
      <c r="AW107" s="14" t="s">
        <v>35</v>
      </c>
      <c r="AX107" s="14" t="s">
        <v>74</v>
      </c>
      <c r="AY107" s="256" t="s">
        <v>296</v>
      </c>
    </row>
    <row r="108" spans="1:51" s="14" customFormat="1" ht="12">
      <c r="A108" s="14"/>
      <c r="B108" s="246"/>
      <c r="C108" s="247"/>
      <c r="D108" s="237" t="s">
        <v>305</v>
      </c>
      <c r="E108" s="248" t="s">
        <v>28</v>
      </c>
      <c r="F108" s="249" t="s">
        <v>2684</v>
      </c>
      <c r="G108" s="247"/>
      <c r="H108" s="250">
        <v>10.82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305</v>
      </c>
      <c r="AU108" s="256" t="s">
        <v>84</v>
      </c>
      <c r="AV108" s="14" t="s">
        <v>84</v>
      </c>
      <c r="AW108" s="14" t="s">
        <v>35</v>
      </c>
      <c r="AX108" s="14" t="s">
        <v>74</v>
      </c>
      <c r="AY108" s="256" t="s">
        <v>296</v>
      </c>
    </row>
    <row r="109" spans="1:51" s="14" customFormat="1" ht="12">
      <c r="A109" s="14"/>
      <c r="B109" s="246"/>
      <c r="C109" s="247"/>
      <c r="D109" s="237" t="s">
        <v>305</v>
      </c>
      <c r="E109" s="248" t="s">
        <v>28</v>
      </c>
      <c r="F109" s="249" t="s">
        <v>2685</v>
      </c>
      <c r="G109" s="247"/>
      <c r="H109" s="250">
        <v>2.438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6" t="s">
        <v>305</v>
      </c>
      <c r="AU109" s="256" t="s">
        <v>84</v>
      </c>
      <c r="AV109" s="14" t="s">
        <v>84</v>
      </c>
      <c r="AW109" s="14" t="s">
        <v>35</v>
      </c>
      <c r="AX109" s="14" t="s">
        <v>74</v>
      </c>
      <c r="AY109" s="256" t="s">
        <v>296</v>
      </c>
    </row>
    <row r="110" spans="1:51" s="15" customFormat="1" ht="12">
      <c r="A110" s="15"/>
      <c r="B110" s="257"/>
      <c r="C110" s="258"/>
      <c r="D110" s="237" t="s">
        <v>305</v>
      </c>
      <c r="E110" s="259" t="s">
        <v>212</v>
      </c>
      <c r="F110" s="260" t="s">
        <v>310</v>
      </c>
      <c r="G110" s="258"/>
      <c r="H110" s="261">
        <v>80.427</v>
      </c>
      <c r="I110" s="262"/>
      <c r="J110" s="258"/>
      <c r="K110" s="258"/>
      <c r="L110" s="263"/>
      <c r="M110" s="264"/>
      <c r="N110" s="265"/>
      <c r="O110" s="265"/>
      <c r="P110" s="265"/>
      <c r="Q110" s="265"/>
      <c r="R110" s="265"/>
      <c r="S110" s="265"/>
      <c r="T110" s="26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7" t="s">
        <v>305</v>
      </c>
      <c r="AU110" s="267" t="s">
        <v>84</v>
      </c>
      <c r="AV110" s="15" t="s">
        <v>303</v>
      </c>
      <c r="AW110" s="15" t="s">
        <v>35</v>
      </c>
      <c r="AX110" s="15" t="s">
        <v>82</v>
      </c>
      <c r="AY110" s="267" t="s">
        <v>296</v>
      </c>
    </row>
    <row r="111" spans="1:65" s="2" customFormat="1" ht="24" customHeight="1">
      <c r="A111" s="40"/>
      <c r="B111" s="41"/>
      <c r="C111" s="222" t="s">
        <v>329</v>
      </c>
      <c r="D111" s="222" t="s">
        <v>298</v>
      </c>
      <c r="E111" s="223" t="s">
        <v>330</v>
      </c>
      <c r="F111" s="224" t="s">
        <v>331</v>
      </c>
      <c r="G111" s="225" t="s">
        <v>301</v>
      </c>
      <c r="H111" s="226">
        <v>80.427</v>
      </c>
      <c r="I111" s="227"/>
      <c r="J111" s="228">
        <f>ROUND(I111*H111,2)</f>
        <v>0</v>
      </c>
      <c r="K111" s="224" t="s">
        <v>302</v>
      </c>
      <c r="L111" s="46"/>
      <c r="M111" s="229" t="s">
        <v>28</v>
      </c>
      <c r="N111" s="230" t="s">
        <v>45</v>
      </c>
      <c r="O111" s="86"/>
      <c r="P111" s="231">
        <f>O111*H111</f>
        <v>0</v>
      </c>
      <c r="Q111" s="231">
        <v>0</v>
      </c>
      <c r="R111" s="231">
        <f>Q111*H111</f>
        <v>0</v>
      </c>
      <c r="S111" s="231">
        <v>0</v>
      </c>
      <c r="T111" s="232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3" t="s">
        <v>303</v>
      </c>
      <c r="AT111" s="233" t="s">
        <v>298</v>
      </c>
      <c r="AU111" s="233" t="s">
        <v>84</v>
      </c>
      <c r="AY111" s="19" t="s">
        <v>296</v>
      </c>
      <c r="BE111" s="234">
        <f>IF(N111="základní",J111,0)</f>
        <v>0</v>
      </c>
      <c r="BF111" s="234">
        <f>IF(N111="snížená",J111,0)</f>
        <v>0</v>
      </c>
      <c r="BG111" s="234">
        <f>IF(N111="zákl. přenesená",J111,0)</f>
        <v>0</v>
      </c>
      <c r="BH111" s="234">
        <f>IF(N111="sníž. přenesená",J111,0)</f>
        <v>0</v>
      </c>
      <c r="BI111" s="234">
        <f>IF(N111="nulová",J111,0)</f>
        <v>0</v>
      </c>
      <c r="BJ111" s="19" t="s">
        <v>82</v>
      </c>
      <c r="BK111" s="234">
        <f>ROUND(I111*H111,2)</f>
        <v>0</v>
      </c>
      <c r="BL111" s="19" t="s">
        <v>303</v>
      </c>
      <c r="BM111" s="233" t="s">
        <v>2686</v>
      </c>
    </row>
    <row r="112" spans="1:51" s="14" customFormat="1" ht="12">
      <c r="A112" s="14"/>
      <c r="B112" s="246"/>
      <c r="C112" s="247"/>
      <c r="D112" s="237" t="s">
        <v>305</v>
      </c>
      <c r="E112" s="248" t="s">
        <v>28</v>
      </c>
      <c r="F112" s="249" t="s">
        <v>212</v>
      </c>
      <c r="G112" s="247"/>
      <c r="H112" s="250">
        <v>80.427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6" t="s">
        <v>305</v>
      </c>
      <c r="AU112" s="256" t="s">
        <v>84</v>
      </c>
      <c r="AV112" s="14" t="s">
        <v>84</v>
      </c>
      <c r="AW112" s="14" t="s">
        <v>35</v>
      </c>
      <c r="AX112" s="14" t="s">
        <v>82</v>
      </c>
      <c r="AY112" s="256" t="s">
        <v>296</v>
      </c>
    </row>
    <row r="113" spans="1:65" s="2" customFormat="1" ht="24" customHeight="1">
      <c r="A113" s="40"/>
      <c r="B113" s="41"/>
      <c r="C113" s="222" t="s">
        <v>333</v>
      </c>
      <c r="D113" s="222" t="s">
        <v>298</v>
      </c>
      <c r="E113" s="223" t="s">
        <v>334</v>
      </c>
      <c r="F113" s="224" t="s">
        <v>335</v>
      </c>
      <c r="G113" s="225" t="s">
        <v>301</v>
      </c>
      <c r="H113" s="226">
        <v>80.427</v>
      </c>
      <c r="I113" s="227"/>
      <c r="J113" s="228">
        <f>ROUND(I113*H113,2)</f>
        <v>0</v>
      </c>
      <c r="K113" s="224" t="s">
        <v>302</v>
      </c>
      <c r="L113" s="46"/>
      <c r="M113" s="229" t="s">
        <v>28</v>
      </c>
      <c r="N113" s="230" t="s">
        <v>45</v>
      </c>
      <c r="O113" s="86"/>
      <c r="P113" s="231">
        <f>O113*H113</f>
        <v>0</v>
      </c>
      <c r="Q113" s="231">
        <v>0</v>
      </c>
      <c r="R113" s="231">
        <f>Q113*H113</f>
        <v>0</v>
      </c>
      <c r="S113" s="231">
        <v>0</v>
      </c>
      <c r="T113" s="232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3" t="s">
        <v>303</v>
      </c>
      <c r="AT113" s="233" t="s">
        <v>298</v>
      </c>
      <c r="AU113" s="233" t="s">
        <v>84</v>
      </c>
      <c r="AY113" s="19" t="s">
        <v>296</v>
      </c>
      <c r="BE113" s="234">
        <f>IF(N113="základní",J113,0)</f>
        <v>0</v>
      </c>
      <c r="BF113" s="234">
        <f>IF(N113="snížená",J113,0)</f>
        <v>0</v>
      </c>
      <c r="BG113" s="234">
        <f>IF(N113="zákl. přenesená",J113,0)</f>
        <v>0</v>
      </c>
      <c r="BH113" s="234">
        <f>IF(N113="sníž. přenesená",J113,0)</f>
        <v>0</v>
      </c>
      <c r="BI113" s="234">
        <f>IF(N113="nulová",J113,0)</f>
        <v>0</v>
      </c>
      <c r="BJ113" s="19" t="s">
        <v>82</v>
      </c>
      <c r="BK113" s="234">
        <f>ROUND(I113*H113,2)</f>
        <v>0</v>
      </c>
      <c r="BL113" s="19" t="s">
        <v>303</v>
      </c>
      <c r="BM113" s="233" t="s">
        <v>2687</v>
      </c>
    </row>
    <row r="114" spans="1:51" s="14" customFormat="1" ht="12">
      <c r="A114" s="14"/>
      <c r="B114" s="246"/>
      <c r="C114" s="247"/>
      <c r="D114" s="237" t="s">
        <v>305</v>
      </c>
      <c r="E114" s="248" t="s">
        <v>28</v>
      </c>
      <c r="F114" s="249" t="s">
        <v>212</v>
      </c>
      <c r="G114" s="247"/>
      <c r="H114" s="250">
        <v>80.427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305</v>
      </c>
      <c r="AU114" s="256" t="s">
        <v>84</v>
      </c>
      <c r="AV114" s="14" t="s">
        <v>84</v>
      </c>
      <c r="AW114" s="14" t="s">
        <v>35</v>
      </c>
      <c r="AX114" s="14" t="s">
        <v>82</v>
      </c>
      <c r="AY114" s="256" t="s">
        <v>296</v>
      </c>
    </row>
    <row r="115" spans="1:65" s="2" customFormat="1" ht="24" customHeight="1">
      <c r="A115" s="40"/>
      <c r="B115" s="41"/>
      <c r="C115" s="222" t="s">
        <v>337</v>
      </c>
      <c r="D115" s="222" t="s">
        <v>298</v>
      </c>
      <c r="E115" s="223" t="s">
        <v>338</v>
      </c>
      <c r="F115" s="224" t="s">
        <v>339</v>
      </c>
      <c r="G115" s="225" t="s">
        <v>301</v>
      </c>
      <c r="H115" s="226">
        <v>80.427</v>
      </c>
      <c r="I115" s="227"/>
      <c r="J115" s="228">
        <f>ROUND(I115*H115,2)</f>
        <v>0</v>
      </c>
      <c r="K115" s="224" t="s">
        <v>302</v>
      </c>
      <c r="L115" s="46"/>
      <c r="M115" s="229" t="s">
        <v>28</v>
      </c>
      <c r="N115" s="230" t="s">
        <v>45</v>
      </c>
      <c r="O115" s="86"/>
      <c r="P115" s="231">
        <f>O115*H115</f>
        <v>0</v>
      </c>
      <c r="Q115" s="231">
        <v>0</v>
      </c>
      <c r="R115" s="231">
        <f>Q115*H115</f>
        <v>0</v>
      </c>
      <c r="S115" s="231">
        <v>0</v>
      </c>
      <c r="T115" s="232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3" t="s">
        <v>303</v>
      </c>
      <c r="AT115" s="233" t="s">
        <v>298</v>
      </c>
      <c r="AU115" s="233" t="s">
        <v>84</v>
      </c>
      <c r="AY115" s="19" t="s">
        <v>296</v>
      </c>
      <c r="BE115" s="234">
        <f>IF(N115="základní",J115,0)</f>
        <v>0</v>
      </c>
      <c r="BF115" s="234">
        <f>IF(N115="snížená",J115,0)</f>
        <v>0</v>
      </c>
      <c r="BG115" s="234">
        <f>IF(N115="zákl. přenesená",J115,0)</f>
        <v>0</v>
      </c>
      <c r="BH115" s="234">
        <f>IF(N115="sníž. přenesená",J115,0)</f>
        <v>0</v>
      </c>
      <c r="BI115" s="234">
        <f>IF(N115="nulová",J115,0)</f>
        <v>0</v>
      </c>
      <c r="BJ115" s="19" t="s">
        <v>82</v>
      </c>
      <c r="BK115" s="234">
        <f>ROUND(I115*H115,2)</f>
        <v>0</v>
      </c>
      <c r="BL115" s="19" t="s">
        <v>303</v>
      </c>
      <c r="BM115" s="233" t="s">
        <v>2688</v>
      </c>
    </row>
    <row r="116" spans="1:51" s="14" customFormat="1" ht="12">
      <c r="A116" s="14"/>
      <c r="B116" s="246"/>
      <c r="C116" s="247"/>
      <c r="D116" s="237" t="s">
        <v>305</v>
      </c>
      <c r="E116" s="248" t="s">
        <v>28</v>
      </c>
      <c r="F116" s="249" t="s">
        <v>212</v>
      </c>
      <c r="G116" s="247"/>
      <c r="H116" s="250">
        <v>80.427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305</v>
      </c>
      <c r="AU116" s="256" t="s">
        <v>84</v>
      </c>
      <c r="AV116" s="14" t="s">
        <v>84</v>
      </c>
      <c r="AW116" s="14" t="s">
        <v>35</v>
      </c>
      <c r="AX116" s="14" t="s">
        <v>82</v>
      </c>
      <c r="AY116" s="256" t="s">
        <v>296</v>
      </c>
    </row>
    <row r="117" spans="1:65" s="2" customFormat="1" ht="24" customHeight="1">
      <c r="A117" s="40"/>
      <c r="B117" s="41"/>
      <c r="C117" s="222" t="s">
        <v>341</v>
      </c>
      <c r="D117" s="222" t="s">
        <v>298</v>
      </c>
      <c r="E117" s="223" t="s">
        <v>2572</v>
      </c>
      <c r="F117" s="224" t="s">
        <v>2573</v>
      </c>
      <c r="G117" s="225" t="s">
        <v>362</v>
      </c>
      <c r="H117" s="226">
        <v>279.877</v>
      </c>
      <c r="I117" s="227"/>
      <c r="J117" s="228">
        <f>ROUND(I117*H117,2)</f>
        <v>0</v>
      </c>
      <c r="K117" s="224" t="s">
        <v>302</v>
      </c>
      <c r="L117" s="46"/>
      <c r="M117" s="229" t="s">
        <v>28</v>
      </c>
      <c r="N117" s="230" t="s">
        <v>45</v>
      </c>
      <c r="O117" s="86"/>
      <c r="P117" s="231">
        <f>O117*H117</f>
        <v>0</v>
      </c>
      <c r="Q117" s="231">
        <v>0.00084</v>
      </c>
      <c r="R117" s="231">
        <f>Q117*H117</f>
        <v>0.23509668000000003</v>
      </c>
      <c r="S117" s="231">
        <v>0</v>
      </c>
      <c r="T117" s="232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3" t="s">
        <v>303</v>
      </c>
      <c r="AT117" s="233" t="s">
        <v>298</v>
      </c>
      <c r="AU117" s="233" t="s">
        <v>84</v>
      </c>
      <c r="AY117" s="19" t="s">
        <v>296</v>
      </c>
      <c r="BE117" s="234">
        <f>IF(N117="základní",J117,0)</f>
        <v>0</v>
      </c>
      <c r="BF117" s="234">
        <f>IF(N117="snížená",J117,0)</f>
        <v>0</v>
      </c>
      <c r="BG117" s="234">
        <f>IF(N117="zákl. přenesená",J117,0)</f>
        <v>0</v>
      </c>
      <c r="BH117" s="234">
        <f>IF(N117="sníž. přenesená",J117,0)</f>
        <v>0</v>
      </c>
      <c r="BI117" s="234">
        <f>IF(N117="nulová",J117,0)</f>
        <v>0</v>
      </c>
      <c r="BJ117" s="19" t="s">
        <v>82</v>
      </c>
      <c r="BK117" s="234">
        <f>ROUND(I117*H117,2)</f>
        <v>0</v>
      </c>
      <c r="BL117" s="19" t="s">
        <v>303</v>
      </c>
      <c r="BM117" s="233" t="s">
        <v>2689</v>
      </c>
    </row>
    <row r="118" spans="1:51" s="13" customFormat="1" ht="12">
      <c r="A118" s="13"/>
      <c r="B118" s="235"/>
      <c r="C118" s="236"/>
      <c r="D118" s="237" t="s">
        <v>305</v>
      </c>
      <c r="E118" s="238" t="s">
        <v>28</v>
      </c>
      <c r="F118" s="239" t="s">
        <v>2474</v>
      </c>
      <c r="G118" s="236"/>
      <c r="H118" s="238" t="s">
        <v>28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305</v>
      </c>
      <c r="AU118" s="245" t="s">
        <v>84</v>
      </c>
      <c r="AV118" s="13" t="s">
        <v>82</v>
      </c>
      <c r="AW118" s="13" t="s">
        <v>35</v>
      </c>
      <c r="AX118" s="13" t="s">
        <v>74</v>
      </c>
      <c r="AY118" s="245" t="s">
        <v>296</v>
      </c>
    </row>
    <row r="119" spans="1:51" s="13" customFormat="1" ht="12">
      <c r="A119" s="13"/>
      <c r="B119" s="235"/>
      <c r="C119" s="236"/>
      <c r="D119" s="237" t="s">
        <v>305</v>
      </c>
      <c r="E119" s="238" t="s">
        <v>28</v>
      </c>
      <c r="F119" s="239" t="s">
        <v>2674</v>
      </c>
      <c r="G119" s="236"/>
      <c r="H119" s="238" t="s">
        <v>28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305</v>
      </c>
      <c r="AU119" s="245" t="s">
        <v>84</v>
      </c>
      <c r="AV119" s="13" t="s">
        <v>82</v>
      </c>
      <c r="AW119" s="13" t="s">
        <v>35</v>
      </c>
      <c r="AX119" s="13" t="s">
        <v>74</v>
      </c>
      <c r="AY119" s="245" t="s">
        <v>296</v>
      </c>
    </row>
    <row r="120" spans="1:51" s="14" customFormat="1" ht="12">
      <c r="A120" s="14"/>
      <c r="B120" s="246"/>
      <c r="C120" s="247"/>
      <c r="D120" s="237" t="s">
        <v>305</v>
      </c>
      <c r="E120" s="248" t="s">
        <v>28</v>
      </c>
      <c r="F120" s="249" t="s">
        <v>2690</v>
      </c>
      <c r="G120" s="247"/>
      <c r="H120" s="250">
        <v>68.016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6" t="s">
        <v>305</v>
      </c>
      <c r="AU120" s="256" t="s">
        <v>84</v>
      </c>
      <c r="AV120" s="14" t="s">
        <v>84</v>
      </c>
      <c r="AW120" s="14" t="s">
        <v>35</v>
      </c>
      <c r="AX120" s="14" t="s">
        <v>74</v>
      </c>
      <c r="AY120" s="256" t="s">
        <v>296</v>
      </c>
    </row>
    <row r="121" spans="1:51" s="14" customFormat="1" ht="12">
      <c r="A121" s="14"/>
      <c r="B121" s="246"/>
      <c r="C121" s="247"/>
      <c r="D121" s="237" t="s">
        <v>305</v>
      </c>
      <c r="E121" s="248" t="s">
        <v>28</v>
      </c>
      <c r="F121" s="249" t="s">
        <v>2691</v>
      </c>
      <c r="G121" s="247"/>
      <c r="H121" s="250">
        <v>27.44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6" t="s">
        <v>305</v>
      </c>
      <c r="AU121" s="256" t="s">
        <v>84</v>
      </c>
      <c r="AV121" s="14" t="s">
        <v>84</v>
      </c>
      <c r="AW121" s="14" t="s">
        <v>35</v>
      </c>
      <c r="AX121" s="14" t="s">
        <v>74</v>
      </c>
      <c r="AY121" s="256" t="s">
        <v>296</v>
      </c>
    </row>
    <row r="122" spans="1:51" s="14" customFormat="1" ht="12">
      <c r="A122" s="14"/>
      <c r="B122" s="246"/>
      <c r="C122" s="247"/>
      <c r="D122" s="237" t="s">
        <v>305</v>
      </c>
      <c r="E122" s="248" t="s">
        <v>28</v>
      </c>
      <c r="F122" s="249" t="s">
        <v>2692</v>
      </c>
      <c r="G122" s="247"/>
      <c r="H122" s="250">
        <v>133.014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6" t="s">
        <v>305</v>
      </c>
      <c r="AU122" s="256" t="s">
        <v>84</v>
      </c>
      <c r="AV122" s="14" t="s">
        <v>84</v>
      </c>
      <c r="AW122" s="14" t="s">
        <v>35</v>
      </c>
      <c r="AX122" s="14" t="s">
        <v>74</v>
      </c>
      <c r="AY122" s="256" t="s">
        <v>296</v>
      </c>
    </row>
    <row r="123" spans="1:51" s="14" customFormat="1" ht="12">
      <c r="A123" s="14"/>
      <c r="B123" s="246"/>
      <c r="C123" s="247"/>
      <c r="D123" s="237" t="s">
        <v>305</v>
      </c>
      <c r="E123" s="248" t="s">
        <v>28</v>
      </c>
      <c r="F123" s="249" t="s">
        <v>2693</v>
      </c>
      <c r="G123" s="247"/>
      <c r="H123" s="250">
        <v>43.28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305</v>
      </c>
      <c r="AU123" s="256" t="s">
        <v>84</v>
      </c>
      <c r="AV123" s="14" t="s">
        <v>84</v>
      </c>
      <c r="AW123" s="14" t="s">
        <v>35</v>
      </c>
      <c r="AX123" s="14" t="s">
        <v>74</v>
      </c>
      <c r="AY123" s="256" t="s">
        <v>296</v>
      </c>
    </row>
    <row r="124" spans="1:51" s="14" customFormat="1" ht="12">
      <c r="A124" s="14"/>
      <c r="B124" s="246"/>
      <c r="C124" s="247"/>
      <c r="D124" s="237" t="s">
        <v>305</v>
      </c>
      <c r="E124" s="248" t="s">
        <v>28</v>
      </c>
      <c r="F124" s="249" t="s">
        <v>2694</v>
      </c>
      <c r="G124" s="247"/>
      <c r="H124" s="250">
        <v>8.127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305</v>
      </c>
      <c r="AU124" s="256" t="s">
        <v>84</v>
      </c>
      <c r="AV124" s="14" t="s">
        <v>84</v>
      </c>
      <c r="AW124" s="14" t="s">
        <v>35</v>
      </c>
      <c r="AX124" s="14" t="s">
        <v>74</v>
      </c>
      <c r="AY124" s="256" t="s">
        <v>296</v>
      </c>
    </row>
    <row r="125" spans="1:51" s="15" customFormat="1" ht="12">
      <c r="A125" s="15"/>
      <c r="B125" s="257"/>
      <c r="C125" s="258"/>
      <c r="D125" s="237" t="s">
        <v>305</v>
      </c>
      <c r="E125" s="259" t="s">
        <v>196</v>
      </c>
      <c r="F125" s="260" t="s">
        <v>310</v>
      </c>
      <c r="G125" s="258"/>
      <c r="H125" s="261">
        <v>279.877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7" t="s">
        <v>305</v>
      </c>
      <c r="AU125" s="267" t="s">
        <v>84</v>
      </c>
      <c r="AV125" s="15" t="s">
        <v>303</v>
      </c>
      <c r="AW125" s="15" t="s">
        <v>35</v>
      </c>
      <c r="AX125" s="15" t="s">
        <v>82</v>
      </c>
      <c r="AY125" s="267" t="s">
        <v>296</v>
      </c>
    </row>
    <row r="126" spans="1:65" s="2" customFormat="1" ht="24" customHeight="1">
      <c r="A126" s="40"/>
      <c r="B126" s="41"/>
      <c r="C126" s="222" t="s">
        <v>347</v>
      </c>
      <c r="D126" s="222" t="s">
        <v>298</v>
      </c>
      <c r="E126" s="223" t="s">
        <v>2576</v>
      </c>
      <c r="F126" s="224" t="s">
        <v>2577</v>
      </c>
      <c r="G126" s="225" t="s">
        <v>362</v>
      </c>
      <c r="H126" s="226">
        <v>279.877</v>
      </c>
      <c r="I126" s="227"/>
      <c r="J126" s="228">
        <f>ROUND(I126*H126,2)</f>
        <v>0</v>
      </c>
      <c r="K126" s="224" t="s">
        <v>302</v>
      </c>
      <c r="L126" s="46"/>
      <c r="M126" s="229" t="s">
        <v>28</v>
      </c>
      <c r="N126" s="230" t="s">
        <v>45</v>
      </c>
      <c r="O126" s="86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3" t="s">
        <v>303</v>
      </c>
      <c r="AT126" s="233" t="s">
        <v>298</v>
      </c>
      <c r="AU126" s="233" t="s">
        <v>84</v>
      </c>
      <c r="AY126" s="19" t="s">
        <v>296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9" t="s">
        <v>82</v>
      </c>
      <c r="BK126" s="234">
        <f>ROUND(I126*H126,2)</f>
        <v>0</v>
      </c>
      <c r="BL126" s="19" t="s">
        <v>303</v>
      </c>
      <c r="BM126" s="233" t="s">
        <v>2695</v>
      </c>
    </row>
    <row r="127" spans="1:51" s="14" customFormat="1" ht="12">
      <c r="A127" s="14"/>
      <c r="B127" s="246"/>
      <c r="C127" s="247"/>
      <c r="D127" s="237" t="s">
        <v>305</v>
      </c>
      <c r="E127" s="248" t="s">
        <v>28</v>
      </c>
      <c r="F127" s="249" t="s">
        <v>196</v>
      </c>
      <c r="G127" s="247"/>
      <c r="H127" s="250">
        <v>279.877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305</v>
      </c>
      <c r="AU127" s="256" t="s">
        <v>84</v>
      </c>
      <c r="AV127" s="14" t="s">
        <v>84</v>
      </c>
      <c r="AW127" s="14" t="s">
        <v>35</v>
      </c>
      <c r="AX127" s="14" t="s">
        <v>82</v>
      </c>
      <c r="AY127" s="256" t="s">
        <v>296</v>
      </c>
    </row>
    <row r="128" spans="1:65" s="2" customFormat="1" ht="16.5" customHeight="1">
      <c r="A128" s="40"/>
      <c r="B128" s="41"/>
      <c r="C128" s="222" t="s">
        <v>351</v>
      </c>
      <c r="D128" s="222" t="s">
        <v>298</v>
      </c>
      <c r="E128" s="223" t="s">
        <v>360</v>
      </c>
      <c r="F128" s="224" t="s">
        <v>361</v>
      </c>
      <c r="G128" s="225" t="s">
        <v>362</v>
      </c>
      <c r="H128" s="226">
        <v>88.877</v>
      </c>
      <c r="I128" s="227"/>
      <c r="J128" s="228">
        <f>ROUND(I128*H128,2)</f>
        <v>0</v>
      </c>
      <c r="K128" s="224" t="s">
        <v>302</v>
      </c>
      <c r="L128" s="46"/>
      <c r="M128" s="229" t="s">
        <v>28</v>
      </c>
      <c r="N128" s="230" t="s">
        <v>45</v>
      </c>
      <c r="O128" s="86"/>
      <c r="P128" s="231">
        <f>O128*H128</f>
        <v>0</v>
      </c>
      <c r="Q128" s="231">
        <v>0.0007</v>
      </c>
      <c r="R128" s="231">
        <f>Q128*H128</f>
        <v>0.062213899999999996</v>
      </c>
      <c r="S128" s="231">
        <v>0</v>
      </c>
      <c r="T128" s="232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3" t="s">
        <v>303</v>
      </c>
      <c r="AT128" s="233" t="s">
        <v>298</v>
      </c>
      <c r="AU128" s="233" t="s">
        <v>84</v>
      </c>
      <c r="AY128" s="19" t="s">
        <v>296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9" t="s">
        <v>82</v>
      </c>
      <c r="BK128" s="234">
        <f>ROUND(I128*H128,2)</f>
        <v>0</v>
      </c>
      <c r="BL128" s="19" t="s">
        <v>303</v>
      </c>
      <c r="BM128" s="233" t="s">
        <v>2696</v>
      </c>
    </row>
    <row r="129" spans="1:51" s="13" customFormat="1" ht="12">
      <c r="A129" s="13"/>
      <c r="B129" s="235"/>
      <c r="C129" s="236"/>
      <c r="D129" s="237" t="s">
        <v>305</v>
      </c>
      <c r="E129" s="238" t="s">
        <v>28</v>
      </c>
      <c r="F129" s="239" t="s">
        <v>2474</v>
      </c>
      <c r="G129" s="236"/>
      <c r="H129" s="238" t="s">
        <v>28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305</v>
      </c>
      <c r="AU129" s="245" t="s">
        <v>84</v>
      </c>
      <c r="AV129" s="13" t="s">
        <v>82</v>
      </c>
      <c r="AW129" s="13" t="s">
        <v>35</v>
      </c>
      <c r="AX129" s="13" t="s">
        <v>74</v>
      </c>
      <c r="AY129" s="245" t="s">
        <v>296</v>
      </c>
    </row>
    <row r="130" spans="1:51" s="13" customFormat="1" ht="12">
      <c r="A130" s="13"/>
      <c r="B130" s="235"/>
      <c r="C130" s="236"/>
      <c r="D130" s="237" t="s">
        <v>305</v>
      </c>
      <c r="E130" s="238" t="s">
        <v>28</v>
      </c>
      <c r="F130" s="239" t="s">
        <v>2674</v>
      </c>
      <c r="G130" s="236"/>
      <c r="H130" s="238" t="s">
        <v>28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305</v>
      </c>
      <c r="AU130" s="245" t="s">
        <v>84</v>
      </c>
      <c r="AV130" s="13" t="s">
        <v>82</v>
      </c>
      <c r="AW130" s="13" t="s">
        <v>35</v>
      </c>
      <c r="AX130" s="13" t="s">
        <v>74</v>
      </c>
      <c r="AY130" s="245" t="s">
        <v>296</v>
      </c>
    </row>
    <row r="131" spans="1:51" s="14" customFormat="1" ht="12">
      <c r="A131" s="14"/>
      <c r="B131" s="246"/>
      <c r="C131" s="247"/>
      <c r="D131" s="237" t="s">
        <v>305</v>
      </c>
      <c r="E131" s="248" t="s">
        <v>28</v>
      </c>
      <c r="F131" s="249" t="s">
        <v>2697</v>
      </c>
      <c r="G131" s="247"/>
      <c r="H131" s="250">
        <v>40.8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305</v>
      </c>
      <c r="AU131" s="256" t="s">
        <v>84</v>
      </c>
      <c r="AV131" s="14" t="s">
        <v>84</v>
      </c>
      <c r="AW131" s="14" t="s">
        <v>35</v>
      </c>
      <c r="AX131" s="14" t="s">
        <v>74</v>
      </c>
      <c r="AY131" s="256" t="s">
        <v>296</v>
      </c>
    </row>
    <row r="132" spans="1:51" s="14" customFormat="1" ht="12">
      <c r="A132" s="14"/>
      <c r="B132" s="246"/>
      <c r="C132" s="247"/>
      <c r="D132" s="237" t="s">
        <v>305</v>
      </c>
      <c r="E132" s="248" t="s">
        <v>28</v>
      </c>
      <c r="F132" s="249" t="s">
        <v>2698</v>
      </c>
      <c r="G132" s="247"/>
      <c r="H132" s="250">
        <v>48.077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305</v>
      </c>
      <c r="AU132" s="256" t="s">
        <v>84</v>
      </c>
      <c r="AV132" s="14" t="s">
        <v>84</v>
      </c>
      <c r="AW132" s="14" t="s">
        <v>35</v>
      </c>
      <c r="AX132" s="14" t="s">
        <v>74</v>
      </c>
      <c r="AY132" s="256" t="s">
        <v>296</v>
      </c>
    </row>
    <row r="133" spans="1:51" s="15" customFormat="1" ht="12">
      <c r="A133" s="15"/>
      <c r="B133" s="257"/>
      <c r="C133" s="258"/>
      <c r="D133" s="237" t="s">
        <v>305</v>
      </c>
      <c r="E133" s="259" t="s">
        <v>198</v>
      </c>
      <c r="F133" s="260" t="s">
        <v>310</v>
      </c>
      <c r="G133" s="258"/>
      <c r="H133" s="261">
        <v>88.877</v>
      </c>
      <c r="I133" s="262"/>
      <c r="J133" s="258"/>
      <c r="K133" s="258"/>
      <c r="L133" s="263"/>
      <c r="M133" s="264"/>
      <c r="N133" s="265"/>
      <c r="O133" s="265"/>
      <c r="P133" s="265"/>
      <c r="Q133" s="265"/>
      <c r="R133" s="265"/>
      <c r="S133" s="265"/>
      <c r="T133" s="26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7" t="s">
        <v>305</v>
      </c>
      <c r="AU133" s="267" t="s">
        <v>84</v>
      </c>
      <c r="AV133" s="15" t="s">
        <v>303</v>
      </c>
      <c r="AW133" s="15" t="s">
        <v>35</v>
      </c>
      <c r="AX133" s="15" t="s">
        <v>82</v>
      </c>
      <c r="AY133" s="267" t="s">
        <v>296</v>
      </c>
    </row>
    <row r="134" spans="1:65" s="2" customFormat="1" ht="24" customHeight="1">
      <c r="A134" s="40"/>
      <c r="B134" s="41"/>
      <c r="C134" s="222" t="s">
        <v>355</v>
      </c>
      <c r="D134" s="222" t="s">
        <v>298</v>
      </c>
      <c r="E134" s="223" t="s">
        <v>367</v>
      </c>
      <c r="F134" s="224" t="s">
        <v>368</v>
      </c>
      <c r="G134" s="225" t="s">
        <v>362</v>
      </c>
      <c r="H134" s="226">
        <v>88.877</v>
      </c>
      <c r="I134" s="227"/>
      <c r="J134" s="228">
        <f>ROUND(I134*H134,2)</f>
        <v>0</v>
      </c>
      <c r="K134" s="224" t="s">
        <v>302</v>
      </c>
      <c r="L134" s="46"/>
      <c r="M134" s="229" t="s">
        <v>28</v>
      </c>
      <c r="N134" s="230" t="s">
        <v>45</v>
      </c>
      <c r="O134" s="86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3" t="s">
        <v>303</v>
      </c>
      <c r="AT134" s="233" t="s">
        <v>298</v>
      </c>
      <c r="AU134" s="233" t="s">
        <v>84</v>
      </c>
      <c r="AY134" s="19" t="s">
        <v>296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9" t="s">
        <v>82</v>
      </c>
      <c r="BK134" s="234">
        <f>ROUND(I134*H134,2)</f>
        <v>0</v>
      </c>
      <c r="BL134" s="19" t="s">
        <v>303</v>
      </c>
      <c r="BM134" s="233" t="s">
        <v>2699</v>
      </c>
    </row>
    <row r="135" spans="1:51" s="14" customFormat="1" ht="12">
      <c r="A135" s="14"/>
      <c r="B135" s="246"/>
      <c r="C135" s="247"/>
      <c r="D135" s="237" t="s">
        <v>305</v>
      </c>
      <c r="E135" s="248" t="s">
        <v>28</v>
      </c>
      <c r="F135" s="249" t="s">
        <v>198</v>
      </c>
      <c r="G135" s="247"/>
      <c r="H135" s="250">
        <v>88.877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305</v>
      </c>
      <c r="AU135" s="256" t="s">
        <v>84</v>
      </c>
      <c r="AV135" s="14" t="s">
        <v>84</v>
      </c>
      <c r="AW135" s="14" t="s">
        <v>35</v>
      </c>
      <c r="AX135" s="14" t="s">
        <v>82</v>
      </c>
      <c r="AY135" s="256" t="s">
        <v>296</v>
      </c>
    </row>
    <row r="136" spans="1:65" s="2" customFormat="1" ht="16.5" customHeight="1">
      <c r="A136" s="40"/>
      <c r="B136" s="41"/>
      <c r="C136" s="222" t="s">
        <v>359</v>
      </c>
      <c r="D136" s="222" t="s">
        <v>298</v>
      </c>
      <c r="E136" s="223" t="s">
        <v>2700</v>
      </c>
      <c r="F136" s="224" t="s">
        <v>2701</v>
      </c>
      <c r="G136" s="225" t="s">
        <v>362</v>
      </c>
      <c r="H136" s="226">
        <v>88.877</v>
      </c>
      <c r="I136" s="227"/>
      <c r="J136" s="228">
        <f>ROUND(I136*H136,2)</f>
        <v>0</v>
      </c>
      <c r="K136" s="224" t="s">
        <v>302</v>
      </c>
      <c r="L136" s="46"/>
      <c r="M136" s="229" t="s">
        <v>28</v>
      </c>
      <c r="N136" s="230" t="s">
        <v>45</v>
      </c>
      <c r="O136" s="86"/>
      <c r="P136" s="231">
        <f>O136*H136</f>
        <v>0</v>
      </c>
      <c r="Q136" s="231">
        <v>0.00079</v>
      </c>
      <c r="R136" s="231">
        <f>Q136*H136</f>
        <v>0.07021283</v>
      </c>
      <c r="S136" s="231">
        <v>0</v>
      </c>
      <c r="T136" s="232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3" t="s">
        <v>303</v>
      </c>
      <c r="AT136" s="233" t="s">
        <v>298</v>
      </c>
      <c r="AU136" s="233" t="s">
        <v>84</v>
      </c>
      <c r="AY136" s="19" t="s">
        <v>296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9" t="s">
        <v>82</v>
      </c>
      <c r="BK136" s="234">
        <f>ROUND(I136*H136,2)</f>
        <v>0</v>
      </c>
      <c r="BL136" s="19" t="s">
        <v>303</v>
      </c>
      <c r="BM136" s="233" t="s">
        <v>2702</v>
      </c>
    </row>
    <row r="137" spans="1:51" s="14" customFormat="1" ht="12">
      <c r="A137" s="14"/>
      <c r="B137" s="246"/>
      <c r="C137" s="247"/>
      <c r="D137" s="237" t="s">
        <v>305</v>
      </c>
      <c r="E137" s="248" t="s">
        <v>28</v>
      </c>
      <c r="F137" s="249" t="s">
        <v>198</v>
      </c>
      <c r="G137" s="247"/>
      <c r="H137" s="250">
        <v>88.877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305</v>
      </c>
      <c r="AU137" s="256" t="s">
        <v>84</v>
      </c>
      <c r="AV137" s="14" t="s">
        <v>84</v>
      </c>
      <c r="AW137" s="14" t="s">
        <v>35</v>
      </c>
      <c r="AX137" s="14" t="s">
        <v>82</v>
      </c>
      <c r="AY137" s="256" t="s">
        <v>296</v>
      </c>
    </row>
    <row r="138" spans="1:65" s="2" customFormat="1" ht="24" customHeight="1">
      <c r="A138" s="40"/>
      <c r="B138" s="41"/>
      <c r="C138" s="222" t="s">
        <v>366</v>
      </c>
      <c r="D138" s="222" t="s">
        <v>298</v>
      </c>
      <c r="E138" s="223" t="s">
        <v>2703</v>
      </c>
      <c r="F138" s="224" t="s">
        <v>2704</v>
      </c>
      <c r="G138" s="225" t="s">
        <v>362</v>
      </c>
      <c r="H138" s="226">
        <v>88.877</v>
      </c>
      <c r="I138" s="227"/>
      <c r="J138" s="228">
        <f>ROUND(I138*H138,2)</f>
        <v>0</v>
      </c>
      <c r="K138" s="224" t="s">
        <v>302</v>
      </c>
      <c r="L138" s="46"/>
      <c r="M138" s="229" t="s">
        <v>28</v>
      </c>
      <c r="N138" s="230" t="s">
        <v>45</v>
      </c>
      <c r="O138" s="86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3" t="s">
        <v>303</v>
      </c>
      <c r="AT138" s="233" t="s">
        <v>298</v>
      </c>
      <c r="AU138" s="233" t="s">
        <v>84</v>
      </c>
      <c r="AY138" s="19" t="s">
        <v>296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9" t="s">
        <v>82</v>
      </c>
      <c r="BK138" s="234">
        <f>ROUND(I138*H138,2)</f>
        <v>0</v>
      </c>
      <c r="BL138" s="19" t="s">
        <v>303</v>
      </c>
      <c r="BM138" s="233" t="s">
        <v>2705</v>
      </c>
    </row>
    <row r="139" spans="1:51" s="14" customFormat="1" ht="12">
      <c r="A139" s="14"/>
      <c r="B139" s="246"/>
      <c r="C139" s="247"/>
      <c r="D139" s="237" t="s">
        <v>305</v>
      </c>
      <c r="E139" s="248" t="s">
        <v>28</v>
      </c>
      <c r="F139" s="249" t="s">
        <v>198</v>
      </c>
      <c r="G139" s="247"/>
      <c r="H139" s="250">
        <v>88.877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305</v>
      </c>
      <c r="AU139" s="256" t="s">
        <v>84</v>
      </c>
      <c r="AV139" s="14" t="s">
        <v>84</v>
      </c>
      <c r="AW139" s="14" t="s">
        <v>35</v>
      </c>
      <c r="AX139" s="14" t="s">
        <v>82</v>
      </c>
      <c r="AY139" s="256" t="s">
        <v>296</v>
      </c>
    </row>
    <row r="140" spans="1:65" s="2" customFormat="1" ht="16.5" customHeight="1">
      <c r="A140" s="40"/>
      <c r="B140" s="41"/>
      <c r="C140" s="222" t="s">
        <v>8</v>
      </c>
      <c r="D140" s="222" t="s">
        <v>298</v>
      </c>
      <c r="E140" s="223" t="s">
        <v>2706</v>
      </c>
      <c r="F140" s="224" t="s">
        <v>2707</v>
      </c>
      <c r="G140" s="225" t="s">
        <v>362</v>
      </c>
      <c r="H140" s="226">
        <v>88.877</v>
      </c>
      <c r="I140" s="227"/>
      <c r="J140" s="228">
        <f>ROUND(I140*H140,2)</f>
        <v>0</v>
      </c>
      <c r="K140" s="224" t="s">
        <v>302</v>
      </c>
      <c r="L140" s="46"/>
      <c r="M140" s="229" t="s">
        <v>28</v>
      </c>
      <c r="N140" s="230" t="s">
        <v>45</v>
      </c>
      <c r="O140" s="86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3" t="s">
        <v>303</v>
      </c>
      <c r="AT140" s="233" t="s">
        <v>298</v>
      </c>
      <c r="AU140" s="233" t="s">
        <v>84</v>
      </c>
      <c r="AY140" s="19" t="s">
        <v>296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9" t="s">
        <v>82</v>
      </c>
      <c r="BK140" s="234">
        <f>ROUND(I140*H140,2)</f>
        <v>0</v>
      </c>
      <c r="BL140" s="19" t="s">
        <v>303</v>
      </c>
      <c r="BM140" s="233" t="s">
        <v>2708</v>
      </c>
    </row>
    <row r="141" spans="1:51" s="14" customFormat="1" ht="12">
      <c r="A141" s="14"/>
      <c r="B141" s="246"/>
      <c r="C141" s="247"/>
      <c r="D141" s="237" t="s">
        <v>305</v>
      </c>
      <c r="E141" s="248" t="s">
        <v>28</v>
      </c>
      <c r="F141" s="249" t="s">
        <v>198</v>
      </c>
      <c r="G141" s="247"/>
      <c r="H141" s="250">
        <v>88.877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305</v>
      </c>
      <c r="AU141" s="256" t="s">
        <v>84</v>
      </c>
      <c r="AV141" s="14" t="s">
        <v>84</v>
      </c>
      <c r="AW141" s="14" t="s">
        <v>35</v>
      </c>
      <c r="AX141" s="14" t="s">
        <v>82</v>
      </c>
      <c r="AY141" s="256" t="s">
        <v>296</v>
      </c>
    </row>
    <row r="142" spans="1:65" s="2" customFormat="1" ht="24" customHeight="1">
      <c r="A142" s="40"/>
      <c r="B142" s="41"/>
      <c r="C142" s="222" t="s">
        <v>374</v>
      </c>
      <c r="D142" s="222" t="s">
        <v>298</v>
      </c>
      <c r="E142" s="223" t="s">
        <v>383</v>
      </c>
      <c r="F142" s="224" t="s">
        <v>384</v>
      </c>
      <c r="G142" s="225" t="s">
        <v>301</v>
      </c>
      <c r="H142" s="226">
        <v>267.728</v>
      </c>
      <c r="I142" s="227"/>
      <c r="J142" s="228">
        <f>ROUND(I142*H142,2)</f>
        <v>0</v>
      </c>
      <c r="K142" s="224" t="s">
        <v>302</v>
      </c>
      <c r="L142" s="46"/>
      <c r="M142" s="229" t="s">
        <v>28</v>
      </c>
      <c r="N142" s="230" t="s">
        <v>45</v>
      </c>
      <c r="O142" s="86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3" t="s">
        <v>303</v>
      </c>
      <c r="AT142" s="233" t="s">
        <v>298</v>
      </c>
      <c r="AU142" s="233" t="s">
        <v>84</v>
      </c>
      <c r="AY142" s="19" t="s">
        <v>296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9" t="s">
        <v>82</v>
      </c>
      <c r="BK142" s="234">
        <f>ROUND(I142*H142,2)</f>
        <v>0</v>
      </c>
      <c r="BL142" s="19" t="s">
        <v>303</v>
      </c>
      <c r="BM142" s="233" t="s">
        <v>2709</v>
      </c>
    </row>
    <row r="143" spans="1:51" s="14" customFormat="1" ht="12">
      <c r="A143" s="14"/>
      <c r="B143" s="246"/>
      <c r="C143" s="247"/>
      <c r="D143" s="237" t="s">
        <v>305</v>
      </c>
      <c r="E143" s="248" t="s">
        <v>28</v>
      </c>
      <c r="F143" s="249" t="s">
        <v>387</v>
      </c>
      <c r="G143" s="247"/>
      <c r="H143" s="250">
        <v>160.854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305</v>
      </c>
      <c r="AU143" s="256" t="s">
        <v>84</v>
      </c>
      <c r="AV143" s="14" t="s">
        <v>84</v>
      </c>
      <c r="AW143" s="14" t="s">
        <v>35</v>
      </c>
      <c r="AX143" s="14" t="s">
        <v>74</v>
      </c>
      <c r="AY143" s="256" t="s">
        <v>296</v>
      </c>
    </row>
    <row r="144" spans="1:51" s="14" customFormat="1" ht="12">
      <c r="A144" s="14"/>
      <c r="B144" s="246"/>
      <c r="C144" s="247"/>
      <c r="D144" s="237" t="s">
        <v>305</v>
      </c>
      <c r="E144" s="248" t="s">
        <v>28</v>
      </c>
      <c r="F144" s="249" t="s">
        <v>386</v>
      </c>
      <c r="G144" s="247"/>
      <c r="H144" s="250">
        <v>106.874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305</v>
      </c>
      <c r="AU144" s="256" t="s">
        <v>84</v>
      </c>
      <c r="AV144" s="14" t="s">
        <v>84</v>
      </c>
      <c r="AW144" s="14" t="s">
        <v>35</v>
      </c>
      <c r="AX144" s="14" t="s">
        <v>74</v>
      </c>
      <c r="AY144" s="256" t="s">
        <v>296</v>
      </c>
    </row>
    <row r="145" spans="1:51" s="15" customFormat="1" ht="12">
      <c r="A145" s="15"/>
      <c r="B145" s="257"/>
      <c r="C145" s="258"/>
      <c r="D145" s="237" t="s">
        <v>305</v>
      </c>
      <c r="E145" s="259" t="s">
        <v>233</v>
      </c>
      <c r="F145" s="260" t="s">
        <v>310</v>
      </c>
      <c r="G145" s="258"/>
      <c r="H145" s="261">
        <v>267.728</v>
      </c>
      <c r="I145" s="262"/>
      <c r="J145" s="258"/>
      <c r="K145" s="258"/>
      <c r="L145" s="263"/>
      <c r="M145" s="264"/>
      <c r="N145" s="265"/>
      <c r="O145" s="265"/>
      <c r="P145" s="265"/>
      <c r="Q145" s="265"/>
      <c r="R145" s="265"/>
      <c r="S145" s="265"/>
      <c r="T145" s="26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7" t="s">
        <v>305</v>
      </c>
      <c r="AU145" s="267" t="s">
        <v>84</v>
      </c>
      <c r="AV145" s="15" t="s">
        <v>303</v>
      </c>
      <c r="AW145" s="15" t="s">
        <v>35</v>
      </c>
      <c r="AX145" s="15" t="s">
        <v>82</v>
      </c>
      <c r="AY145" s="267" t="s">
        <v>296</v>
      </c>
    </row>
    <row r="146" spans="1:65" s="2" customFormat="1" ht="24" customHeight="1">
      <c r="A146" s="40"/>
      <c r="B146" s="41"/>
      <c r="C146" s="222" t="s">
        <v>378</v>
      </c>
      <c r="D146" s="222" t="s">
        <v>298</v>
      </c>
      <c r="E146" s="223" t="s">
        <v>390</v>
      </c>
      <c r="F146" s="224" t="s">
        <v>391</v>
      </c>
      <c r="G146" s="225" t="s">
        <v>301</v>
      </c>
      <c r="H146" s="226">
        <v>82.82</v>
      </c>
      <c r="I146" s="227"/>
      <c r="J146" s="228">
        <f>ROUND(I146*H146,2)</f>
        <v>0</v>
      </c>
      <c r="K146" s="224" t="s">
        <v>302</v>
      </c>
      <c r="L146" s="46"/>
      <c r="M146" s="229" t="s">
        <v>28</v>
      </c>
      <c r="N146" s="230" t="s">
        <v>45</v>
      </c>
      <c r="O146" s="86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3" t="s">
        <v>303</v>
      </c>
      <c r="AT146" s="233" t="s">
        <v>298</v>
      </c>
      <c r="AU146" s="233" t="s">
        <v>84</v>
      </c>
      <c r="AY146" s="19" t="s">
        <v>296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9" t="s">
        <v>82</v>
      </c>
      <c r="BK146" s="234">
        <f>ROUND(I146*H146,2)</f>
        <v>0</v>
      </c>
      <c r="BL146" s="19" t="s">
        <v>303</v>
      </c>
      <c r="BM146" s="233" t="s">
        <v>2710</v>
      </c>
    </row>
    <row r="147" spans="1:51" s="14" customFormat="1" ht="12">
      <c r="A147" s="14"/>
      <c r="B147" s="246"/>
      <c r="C147" s="247"/>
      <c r="D147" s="237" t="s">
        <v>305</v>
      </c>
      <c r="E147" s="248" t="s">
        <v>28</v>
      </c>
      <c r="F147" s="249" t="s">
        <v>233</v>
      </c>
      <c r="G147" s="247"/>
      <c r="H147" s="250">
        <v>267.728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305</v>
      </c>
      <c r="AU147" s="256" t="s">
        <v>84</v>
      </c>
      <c r="AV147" s="14" t="s">
        <v>84</v>
      </c>
      <c r="AW147" s="14" t="s">
        <v>35</v>
      </c>
      <c r="AX147" s="14" t="s">
        <v>74</v>
      </c>
      <c r="AY147" s="256" t="s">
        <v>296</v>
      </c>
    </row>
    <row r="148" spans="1:51" s="14" customFormat="1" ht="12">
      <c r="A148" s="14"/>
      <c r="B148" s="246"/>
      <c r="C148" s="247"/>
      <c r="D148" s="237" t="s">
        <v>305</v>
      </c>
      <c r="E148" s="248" t="s">
        <v>28</v>
      </c>
      <c r="F148" s="249" t="s">
        <v>2481</v>
      </c>
      <c r="G148" s="247"/>
      <c r="H148" s="250">
        <v>-184.908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305</v>
      </c>
      <c r="AU148" s="256" t="s">
        <v>84</v>
      </c>
      <c r="AV148" s="14" t="s">
        <v>84</v>
      </c>
      <c r="AW148" s="14" t="s">
        <v>35</v>
      </c>
      <c r="AX148" s="14" t="s">
        <v>74</v>
      </c>
      <c r="AY148" s="256" t="s">
        <v>296</v>
      </c>
    </row>
    <row r="149" spans="1:51" s="15" customFormat="1" ht="12">
      <c r="A149" s="15"/>
      <c r="B149" s="257"/>
      <c r="C149" s="258"/>
      <c r="D149" s="237" t="s">
        <v>305</v>
      </c>
      <c r="E149" s="259" t="s">
        <v>2045</v>
      </c>
      <c r="F149" s="260" t="s">
        <v>310</v>
      </c>
      <c r="G149" s="258"/>
      <c r="H149" s="261">
        <v>82.82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7" t="s">
        <v>305</v>
      </c>
      <c r="AU149" s="267" t="s">
        <v>84</v>
      </c>
      <c r="AV149" s="15" t="s">
        <v>303</v>
      </c>
      <c r="AW149" s="15" t="s">
        <v>35</v>
      </c>
      <c r="AX149" s="15" t="s">
        <v>82</v>
      </c>
      <c r="AY149" s="267" t="s">
        <v>296</v>
      </c>
    </row>
    <row r="150" spans="1:65" s="2" customFormat="1" ht="16.5" customHeight="1">
      <c r="A150" s="40"/>
      <c r="B150" s="41"/>
      <c r="C150" s="222" t="s">
        <v>382</v>
      </c>
      <c r="D150" s="222" t="s">
        <v>298</v>
      </c>
      <c r="E150" s="223" t="s">
        <v>394</v>
      </c>
      <c r="F150" s="224" t="s">
        <v>395</v>
      </c>
      <c r="G150" s="225" t="s">
        <v>301</v>
      </c>
      <c r="H150" s="226">
        <v>82.82</v>
      </c>
      <c r="I150" s="227"/>
      <c r="J150" s="228">
        <f>ROUND(I150*H150,2)</f>
        <v>0</v>
      </c>
      <c r="K150" s="224" t="s">
        <v>302</v>
      </c>
      <c r="L150" s="46"/>
      <c r="M150" s="229" t="s">
        <v>28</v>
      </c>
      <c r="N150" s="230" t="s">
        <v>45</v>
      </c>
      <c r="O150" s="86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3" t="s">
        <v>303</v>
      </c>
      <c r="AT150" s="233" t="s">
        <v>298</v>
      </c>
      <c r="AU150" s="233" t="s">
        <v>84</v>
      </c>
      <c r="AY150" s="19" t="s">
        <v>296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9" t="s">
        <v>82</v>
      </c>
      <c r="BK150" s="234">
        <f>ROUND(I150*H150,2)</f>
        <v>0</v>
      </c>
      <c r="BL150" s="19" t="s">
        <v>303</v>
      </c>
      <c r="BM150" s="233" t="s">
        <v>2711</v>
      </c>
    </row>
    <row r="151" spans="1:51" s="14" customFormat="1" ht="12">
      <c r="A151" s="14"/>
      <c r="B151" s="246"/>
      <c r="C151" s="247"/>
      <c r="D151" s="237" t="s">
        <v>305</v>
      </c>
      <c r="E151" s="248" t="s">
        <v>28</v>
      </c>
      <c r="F151" s="249" t="s">
        <v>2045</v>
      </c>
      <c r="G151" s="247"/>
      <c r="H151" s="250">
        <v>82.82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305</v>
      </c>
      <c r="AU151" s="256" t="s">
        <v>84</v>
      </c>
      <c r="AV151" s="14" t="s">
        <v>84</v>
      </c>
      <c r="AW151" s="14" t="s">
        <v>35</v>
      </c>
      <c r="AX151" s="14" t="s">
        <v>82</v>
      </c>
      <c r="AY151" s="256" t="s">
        <v>296</v>
      </c>
    </row>
    <row r="152" spans="1:65" s="2" customFormat="1" ht="24" customHeight="1">
      <c r="A152" s="40"/>
      <c r="B152" s="41"/>
      <c r="C152" s="222" t="s">
        <v>389</v>
      </c>
      <c r="D152" s="222" t="s">
        <v>298</v>
      </c>
      <c r="E152" s="223" t="s">
        <v>397</v>
      </c>
      <c r="F152" s="224" t="s">
        <v>398</v>
      </c>
      <c r="G152" s="225" t="s">
        <v>301</v>
      </c>
      <c r="H152" s="226">
        <v>184.908</v>
      </c>
      <c r="I152" s="227"/>
      <c r="J152" s="228">
        <f>ROUND(I152*H152,2)</f>
        <v>0</v>
      </c>
      <c r="K152" s="224" t="s">
        <v>302</v>
      </c>
      <c r="L152" s="46"/>
      <c r="M152" s="229" t="s">
        <v>28</v>
      </c>
      <c r="N152" s="230" t="s">
        <v>45</v>
      </c>
      <c r="O152" s="86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3" t="s">
        <v>303</v>
      </c>
      <c r="AT152" s="233" t="s">
        <v>298</v>
      </c>
      <c r="AU152" s="233" t="s">
        <v>84</v>
      </c>
      <c r="AY152" s="19" t="s">
        <v>296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9" t="s">
        <v>82</v>
      </c>
      <c r="BK152" s="234">
        <f>ROUND(I152*H152,2)</f>
        <v>0</v>
      </c>
      <c r="BL152" s="19" t="s">
        <v>303</v>
      </c>
      <c r="BM152" s="233" t="s">
        <v>2712</v>
      </c>
    </row>
    <row r="153" spans="1:51" s="14" customFormat="1" ht="12">
      <c r="A153" s="14"/>
      <c r="B153" s="246"/>
      <c r="C153" s="247"/>
      <c r="D153" s="237" t="s">
        <v>305</v>
      </c>
      <c r="E153" s="248" t="s">
        <v>28</v>
      </c>
      <c r="F153" s="249" t="s">
        <v>233</v>
      </c>
      <c r="G153" s="247"/>
      <c r="H153" s="250">
        <v>267.728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305</v>
      </c>
      <c r="AU153" s="256" t="s">
        <v>84</v>
      </c>
      <c r="AV153" s="14" t="s">
        <v>84</v>
      </c>
      <c r="AW153" s="14" t="s">
        <v>35</v>
      </c>
      <c r="AX153" s="14" t="s">
        <v>74</v>
      </c>
      <c r="AY153" s="256" t="s">
        <v>296</v>
      </c>
    </row>
    <row r="154" spans="1:51" s="14" customFormat="1" ht="12">
      <c r="A154" s="14"/>
      <c r="B154" s="246"/>
      <c r="C154" s="247"/>
      <c r="D154" s="237" t="s">
        <v>305</v>
      </c>
      <c r="E154" s="248" t="s">
        <v>28</v>
      </c>
      <c r="F154" s="249" t="s">
        <v>2485</v>
      </c>
      <c r="G154" s="247"/>
      <c r="H154" s="250">
        <v>-13.922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305</v>
      </c>
      <c r="AU154" s="256" t="s">
        <v>84</v>
      </c>
      <c r="AV154" s="14" t="s">
        <v>84</v>
      </c>
      <c r="AW154" s="14" t="s">
        <v>35</v>
      </c>
      <c r="AX154" s="14" t="s">
        <v>74</v>
      </c>
      <c r="AY154" s="256" t="s">
        <v>296</v>
      </c>
    </row>
    <row r="155" spans="1:51" s="14" customFormat="1" ht="12">
      <c r="A155" s="14"/>
      <c r="B155" s="246"/>
      <c r="C155" s="247"/>
      <c r="D155" s="237" t="s">
        <v>305</v>
      </c>
      <c r="E155" s="248" t="s">
        <v>28</v>
      </c>
      <c r="F155" s="249" t="s">
        <v>2484</v>
      </c>
      <c r="G155" s="247"/>
      <c r="H155" s="250">
        <v>-39.782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305</v>
      </c>
      <c r="AU155" s="256" t="s">
        <v>84</v>
      </c>
      <c r="AV155" s="14" t="s">
        <v>84</v>
      </c>
      <c r="AW155" s="14" t="s">
        <v>35</v>
      </c>
      <c r="AX155" s="14" t="s">
        <v>74</v>
      </c>
      <c r="AY155" s="256" t="s">
        <v>296</v>
      </c>
    </row>
    <row r="156" spans="1:51" s="14" customFormat="1" ht="12">
      <c r="A156" s="14"/>
      <c r="B156" s="246"/>
      <c r="C156" s="247"/>
      <c r="D156" s="237" t="s">
        <v>305</v>
      </c>
      <c r="E156" s="248" t="s">
        <v>28</v>
      </c>
      <c r="F156" s="249" t="s">
        <v>2713</v>
      </c>
      <c r="G156" s="247"/>
      <c r="H156" s="250">
        <v>-1.613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305</v>
      </c>
      <c r="AU156" s="256" t="s">
        <v>84</v>
      </c>
      <c r="AV156" s="14" t="s">
        <v>84</v>
      </c>
      <c r="AW156" s="14" t="s">
        <v>35</v>
      </c>
      <c r="AX156" s="14" t="s">
        <v>74</v>
      </c>
      <c r="AY156" s="256" t="s">
        <v>296</v>
      </c>
    </row>
    <row r="157" spans="1:51" s="14" customFormat="1" ht="12">
      <c r="A157" s="14"/>
      <c r="B157" s="246"/>
      <c r="C157" s="247"/>
      <c r="D157" s="237" t="s">
        <v>305</v>
      </c>
      <c r="E157" s="248" t="s">
        <v>28</v>
      </c>
      <c r="F157" s="249" t="s">
        <v>2714</v>
      </c>
      <c r="G157" s="247"/>
      <c r="H157" s="250">
        <v>-9.532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305</v>
      </c>
      <c r="AU157" s="256" t="s">
        <v>84</v>
      </c>
      <c r="AV157" s="14" t="s">
        <v>84</v>
      </c>
      <c r="AW157" s="14" t="s">
        <v>35</v>
      </c>
      <c r="AX157" s="14" t="s">
        <v>74</v>
      </c>
      <c r="AY157" s="256" t="s">
        <v>296</v>
      </c>
    </row>
    <row r="158" spans="1:51" s="14" customFormat="1" ht="12">
      <c r="A158" s="14"/>
      <c r="B158" s="246"/>
      <c r="C158" s="247"/>
      <c r="D158" s="237" t="s">
        <v>305</v>
      </c>
      <c r="E158" s="248" t="s">
        <v>28</v>
      </c>
      <c r="F158" s="249" t="s">
        <v>2715</v>
      </c>
      <c r="G158" s="247"/>
      <c r="H158" s="250">
        <v>-17.971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305</v>
      </c>
      <c r="AU158" s="256" t="s">
        <v>84</v>
      </c>
      <c r="AV158" s="14" t="s">
        <v>84</v>
      </c>
      <c r="AW158" s="14" t="s">
        <v>35</v>
      </c>
      <c r="AX158" s="14" t="s">
        <v>74</v>
      </c>
      <c r="AY158" s="256" t="s">
        <v>296</v>
      </c>
    </row>
    <row r="159" spans="1:51" s="15" customFormat="1" ht="12">
      <c r="A159" s="15"/>
      <c r="B159" s="257"/>
      <c r="C159" s="258"/>
      <c r="D159" s="237" t="s">
        <v>305</v>
      </c>
      <c r="E159" s="259" t="s">
        <v>249</v>
      </c>
      <c r="F159" s="260" t="s">
        <v>310</v>
      </c>
      <c r="G159" s="258"/>
      <c r="H159" s="261">
        <v>184.908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7" t="s">
        <v>305</v>
      </c>
      <c r="AU159" s="267" t="s">
        <v>84</v>
      </c>
      <c r="AV159" s="15" t="s">
        <v>303</v>
      </c>
      <c r="AW159" s="15" t="s">
        <v>35</v>
      </c>
      <c r="AX159" s="15" t="s">
        <v>82</v>
      </c>
      <c r="AY159" s="267" t="s">
        <v>296</v>
      </c>
    </row>
    <row r="160" spans="1:65" s="2" customFormat="1" ht="24" customHeight="1">
      <c r="A160" s="40"/>
      <c r="B160" s="41"/>
      <c r="C160" s="222" t="s">
        <v>393</v>
      </c>
      <c r="D160" s="222" t="s">
        <v>298</v>
      </c>
      <c r="E160" s="223" t="s">
        <v>2486</v>
      </c>
      <c r="F160" s="224" t="s">
        <v>2487</v>
      </c>
      <c r="G160" s="225" t="s">
        <v>301</v>
      </c>
      <c r="H160" s="226">
        <v>39.782</v>
      </c>
      <c r="I160" s="227"/>
      <c r="J160" s="228">
        <f>ROUND(I160*H160,2)</f>
        <v>0</v>
      </c>
      <c r="K160" s="224" t="s">
        <v>302</v>
      </c>
      <c r="L160" s="46"/>
      <c r="M160" s="229" t="s">
        <v>28</v>
      </c>
      <c r="N160" s="230" t="s">
        <v>45</v>
      </c>
      <c r="O160" s="86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3" t="s">
        <v>303</v>
      </c>
      <c r="AT160" s="233" t="s">
        <v>298</v>
      </c>
      <c r="AU160" s="233" t="s">
        <v>84</v>
      </c>
      <c r="AY160" s="19" t="s">
        <v>296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9" t="s">
        <v>82</v>
      </c>
      <c r="BK160" s="234">
        <f>ROUND(I160*H160,2)</f>
        <v>0</v>
      </c>
      <c r="BL160" s="19" t="s">
        <v>303</v>
      </c>
      <c r="BM160" s="233" t="s">
        <v>2716</v>
      </c>
    </row>
    <row r="161" spans="1:51" s="13" customFormat="1" ht="12">
      <c r="A161" s="13"/>
      <c r="B161" s="235"/>
      <c r="C161" s="236"/>
      <c r="D161" s="237" t="s">
        <v>305</v>
      </c>
      <c r="E161" s="238" t="s">
        <v>28</v>
      </c>
      <c r="F161" s="239" t="s">
        <v>2474</v>
      </c>
      <c r="G161" s="236"/>
      <c r="H161" s="238" t="s">
        <v>28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305</v>
      </c>
      <c r="AU161" s="245" t="s">
        <v>84</v>
      </c>
      <c r="AV161" s="13" t="s">
        <v>82</v>
      </c>
      <c r="AW161" s="13" t="s">
        <v>35</v>
      </c>
      <c r="AX161" s="13" t="s">
        <v>74</v>
      </c>
      <c r="AY161" s="245" t="s">
        <v>296</v>
      </c>
    </row>
    <row r="162" spans="1:51" s="13" customFormat="1" ht="12">
      <c r="A162" s="13"/>
      <c r="B162" s="235"/>
      <c r="C162" s="236"/>
      <c r="D162" s="237" t="s">
        <v>305</v>
      </c>
      <c r="E162" s="238" t="s">
        <v>28</v>
      </c>
      <c r="F162" s="239" t="s">
        <v>2674</v>
      </c>
      <c r="G162" s="236"/>
      <c r="H162" s="238" t="s">
        <v>28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305</v>
      </c>
      <c r="AU162" s="245" t="s">
        <v>84</v>
      </c>
      <c r="AV162" s="13" t="s">
        <v>82</v>
      </c>
      <c r="AW162" s="13" t="s">
        <v>35</v>
      </c>
      <c r="AX162" s="13" t="s">
        <v>74</v>
      </c>
      <c r="AY162" s="245" t="s">
        <v>296</v>
      </c>
    </row>
    <row r="163" spans="1:51" s="14" customFormat="1" ht="12">
      <c r="A163" s="14"/>
      <c r="B163" s="246"/>
      <c r="C163" s="247"/>
      <c r="D163" s="237" t="s">
        <v>305</v>
      </c>
      <c r="E163" s="248" t="s">
        <v>28</v>
      </c>
      <c r="F163" s="249" t="s">
        <v>2717</v>
      </c>
      <c r="G163" s="247"/>
      <c r="H163" s="250">
        <v>21.065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305</v>
      </c>
      <c r="AU163" s="256" t="s">
        <v>84</v>
      </c>
      <c r="AV163" s="14" t="s">
        <v>84</v>
      </c>
      <c r="AW163" s="14" t="s">
        <v>35</v>
      </c>
      <c r="AX163" s="14" t="s">
        <v>74</v>
      </c>
      <c r="AY163" s="256" t="s">
        <v>296</v>
      </c>
    </row>
    <row r="164" spans="1:51" s="14" customFormat="1" ht="12">
      <c r="A164" s="14"/>
      <c r="B164" s="246"/>
      <c r="C164" s="247"/>
      <c r="D164" s="237" t="s">
        <v>305</v>
      </c>
      <c r="E164" s="248" t="s">
        <v>28</v>
      </c>
      <c r="F164" s="249" t="s">
        <v>2718</v>
      </c>
      <c r="G164" s="247"/>
      <c r="H164" s="250">
        <v>18.717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305</v>
      </c>
      <c r="AU164" s="256" t="s">
        <v>84</v>
      </c>
      <c r="AV164" s="14" t="s">
        <v>84</v>
      </c>
      <c r="AW164" s="14" t="s">
        <v>35</v>
      </c>
      <c r="AX164" s="14" t="s">
        <v>74</v>
      </c>
      <c r="AY164" s="256" t="s">
        <v>296</v>
      </c>
    </row>
    <row r="165" spans="1:51" s="15" customFormat="1" ht="12">
      <c r="A165" s="15"/>
      <c r="B165" s="257"/>
      <c r="C165" s="258"/>
      <c r="D165" s="237" t="s">
        <v>305</v>
      </c>
      <c r="E165" s="259" t="s">
        <v>2465</v>
      </c>
      <c r="F165" s="260" t="s">
        <v>310</v>
      </c>
      <c r="G165" s="258"/>
      <c r="H165" s="261">
        <v>39.782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7" t="s">
        <v>305</v>
      </c>
      <c r="AU165" s="267" t="s">
        <v>84</v>
      </c>
      <c r="AV165" s="15" t="s">
        <v>303</v>
      </c>
      <c r="AW165" s="15" t="s">
        <v>35</v>
      </c>
      <c r="AX165" s="15" t="s">
        <v>82</v>
      </c>
      <c r="AY165" s="267" t="s">
        <v>296</v>
      </c>
    </row>
    <row r="166" spans="1:65" s="2" customFormat="1" ht="16.5" customHeight="1">
      <c r="A166" s="40"/>
      <c r="B166" s="41"/>
      <c r="C166" s="279" t="s">
        <v>7</v>
      </c>
      <c r="D166" s="279" t="s">
        <v>405</v>
      </c>
      <c r="E166" s="280" t="s">
        <v>2490</v>
      </c>
      <c r="F166" s="281" t="s">
        <v>2491</v>
      </c>
      <c r="G166" s="282" t="s">
        <v>408</v>
      </c>
      <c r="H166" s="283">
        <v>79.564</v>
      </c>
      <c r="I166" s="284"/>
      <c r="J166" s="285">
        <f>ROUND(I166*H166,2)</f>
        <v>0</v>
      </c>
      <c r="K166" s="281" t="s">
        <v>302</v>
      </c>
      <c r="L166" s="286"/>
      <c r="M166" s="287" t="s">
        <v>28</v>
      </c>
      <c r="N166" s="288" t="s">
        <v>45</v>
      </c>
      <c r="O166" s="86"/>
      <c r="P166" s="231">
        <f>O166*H166</f>
        <v>0</v>
      </c>
      <c r="Q166" s="231">
        <v>1</v>
      </c>
      <c r="R166" s="231">
        <f>Q166*H166</f>
        <v>79.564</v>
      </c>
      <c r="S166" s="231">
        <v>0</v>
      </c>
      <c r="T166" s="232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3" t="s">
        <v>337</v>
      </c>
      <c r="AT166" s="233" t="s">
        <v>405</v>
      </c>
      <c r="AU166" s="233" t="s">
        <v>84</v>
      </c>
      <c r="AY166" s="19" t="s">
        <v>296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9" t="s">
        <v>82</v>
      </c>
      <c r="BK166" s="234">
        <f>ROUND(I166*H166,2)</f>
        <v>0</v>
      </c>
      <c r="BL166" s="19" t="s">
        <v>303</v>
      </c>
      <c r="BM166" s="233" t="s">
        <v>2719</v>
      </c>
    </row>
    <row r="167" spans="1:51" s="14" customFormat="1" ht="12">
      <c r="A167" s="14"/>
      <c r="B167" s="246"/>
      <c r="C167" s="247"/>
      <c r="D167" s="237" t="s">
        <v>305</v>
      </c>
      <c r="E167" s="248" t="s">
        <v>28</v>
      </c>
      <c r="F167" s="249" t="s">
        <v>2493</v>
      </c>
      <c r="G167" s="247"/>
      <c r="H167" s="250">
        <v>79.564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305</v>
      </c>
      <c r="AU167" s="256" t="s">
        <v>84</v>
      </c>
      <c r="AV167" s="14" t="s">
        <v>84</v>
      </c>
      <c r="AW167" s="14" t="s">
        <v>35</v>
      </c>
      <c r="AX167" s="14" t="s">
        <v>82</v>
      </c>
      <c r="AY167" s="256" t="s">
        <v>296</v>
      </c>
    </row>
    <row r="168" spans="1:65" s="2" customFormat="1" ht="16.5" customHeight="1">
      <c r="A168" s="40"/>
      <c r="B168" s="41"/>
      <c r="C168" s="222" t="s">
        <v>404</v>
      </c>
      <c r="D168" s="222" t="s">
        <v>298</v>
      </c>
      <c r="E168" s="223" t="s">
        <v>411</v>
      </c>
      <c r="F168" s="224" t="s">
        <v>412</v>
      </c>
      <c r="G168" s="225" t="s">
        <v>362</v>
      </c>
      <c r="H168" s="226">
        <v>55.226</v>
      </c>
      <c r="I168" s="227"/>
      <c r="J168" s="228">
        <f>ROUND(I168*H168,2)</f>
        <v>0</v>
      </c>
      <c r="K168" s="224" t="s">
        <v>302</v>
      </c>
      <c r="L168" s="46"/>
      <c r="M168" s="229" t="s">
        <v>28</v>
      </c>
      <c r="N168" s="230" t="s">
        <v>45</v>
      </c>
      <c r="O168" s="86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3" t="s">
        <v>303</v>
      </c>
      <c r="AT168" s="233" t="s">
        <v>298</v>
      </c>
      <c r="AU168" s="233" t="s">
        <v>84</v>
      </c>
      <c r="AY168" s="19" t="s">
        <v>296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9" t="s">
        <v>82</v>
      </c>
      <c r="BK168" s="234">
        <f>ROUND(I168*H168,2)</f>
        <v>0</v>
      </c>
      <c r="BL168" s="19" t="s">
        <v>303</v>
      </c>
      <c r="BM168" s="233" t="s">
        <v>2720</v>
      </c>
    </row>
    <row r="169" spans="1:51" s="13" customFormat="1" ht="12">
      <c r="A169" s="13"/>
      <c r="B169" s="235"/>
      <c r="C169" s="236"/>
      <c r="D169" s="237" t="s">
        <v>305</v>
      </c>
      <c r="E169" s="238" t="s">
        <v>28</v>
      </c>
      <c r="F169" s="239" t="s">
        <v>2474</v>
      </c>
      <c r="G169" s="236"/>
      <c r="H169" s="238" t="s">
        <v>28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305</v>
      </c>
      <c r="AU169" s="245" t="s">
        <v>84</v>
      </c>
      <c r="AV169" s="13" t="s">
        <v>82</v>
      </c>
      <c r="AW169" s="13" t="s">
        <v>35</v>
      </c>
      <c r="AX169" s="13" t="s">
        <v>74</v>
      </c>
      <c r="AY169" s="245" t="s">
        <v>296</v>
      </c>
    </row>
    <row r="170" spans="1:51" s="13" customFormat="1" ht="12">
      <c r="A170" s="13"/>
      <c r="B170" s="235"/>
      <c r="C170" s="236"/>
      <c r="D170" s="237" t="s">
        <v>305</v>
      </c>
      <c r="E170" s="238" t="s">
        <v>28</v>
      </c>
      <c r="F170" s="239" t="s">
        <v>2674</v>
      </c>
      <c r="G170" s="236"/>
      <c r="H170" s="238" t="s">
        <v>28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305</v>
      </c>
      <c r="AU170" s="245" t="s">
        <v>84</v>
      </c>
      <c r="AV170" s="13" t="s">
        <v>82</v>
      </c>
      <c r="AW170" s="13" t="s">
        <v>35</v>
      </c>
      <c r="AX170" s="13" t="s">
        <v>74</v>
      </c>
      <c r="AY170" s="245" t="s">
        <v>296</v>
      </c>
    </row>
    <row r="171" spans="1:51" s="14" customFormat="1" ht="12">
      <c r="A171" s="14"/>
      <c r="B171" s="246"/>
      <c r="C171" s="247"/>
      <c r="D171" s="237" t="s">
        <v>305</v>
      </c>
      <c r="E171" s="248" t="s">
        <v>28</v>
      </c>
      <c r="F171" s="249" t="s">
        <v>2721</v>
      </c>
      <c r="G171" s="247"/>
      <c r="H171" s="250">
        <v>14.746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305</v>
      </c>
      <c r="AU171" s="256" t="s">
        <v>84</v>
      </c>
      <c r="AV171" s="14" t="s">
        <v>84</v>
      </c>
      <c r="AW171" s="14" t="s">
        <v>35</v>
      </c>
      <c r="AX171" s="14" t="s">
        <v>74</v>
      </c>
      <c r="AY171" s="256" t="s">
        <v>296</v>
      </c>
    </row>
    <row r="172" spans="1:51" s="14" customFormat="1" ht="12">
      <c r="A172" s="14"/>
      <c r="B172" s="246"/>
      <c r="C172" s="247"/>
      <c r="D172" s="237" t="s">
        <v>305</v>
      </c>
      <c r="E172" s="248" t="s">
        <v>28</v>
      </c>
      <c r="F172" s="249" t="s">
        <v>2722</v>
      </c>
      <c r="G172" s="247"/>
      <c r="H172" s="250">
        <v>40.48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305</v>
      </c>
      <c r="AU172" s="256" t="s">
        <v>84</v>
      </c>
      <c r="AV172" s="14" t="s">
        <v>84</v>
      </c>
      <c r="AW172" s="14" t="s">
        <v>35</v>
      </c>
      <c r="AX172" s="14" t="s">
        <v>74</v>
      </c>
      <c r="AY172" s="256" t="s">
        <v>296</v>
      </c>
    </row>
    <row r="173" spans="1:51" s="15" customFormat="1" ht="12">
      <c r="A173" s="15"/>
      <c r="B173" s="257"/>
      <c r="C173" s="258"/>
      <c r="D173" s="237" t="s">
        <v>305</v>
      </c>
      <c r="E173" s="259" t="s">
        <v>28</v>
      </c>
      <c r="F173" s="260" t="s">
        <v>310</v>
      </c>
      <c r="G173" s="258"/>
      <c r="H173" s="261">
        <v>55.226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7" t="s">
        <v>305</v>
      </c>
      <c r="AU173" s="267" t="s">
        <v>84</v>
      </c>
      <c r="AV173" s="15" t="s">
        <v>303</v>
      </c>
      <c r="AW173" s="15" t="s">
        <v>35</v>
      </c>
      <c r="AX173" s="15" t="s">
        <v>82</v>
      </c>
      <c r="AY173" s="267" t="s">
        <v>296</v>
      </c>
    </row>
    <row r="174" spans="1:63" s="12" customFormat="1" ht="22.8" customHeight="1">
      <c r="A174" s="12"/>
      <c r="B174" s="206"/>
      <c r="C174" s="207"/>
      <c r="D174" s="208" t="s">
        <v>73</v>
      </c>
      <c r="E174" s="220" t="s">
        <v>84</v>
      </c>
      <c r="F174" s="220" t="s">
        <v>416</v>
      </c>
      <c r="G174" s="207"/>
      <c r="H174" s="207"/>
      <c r="I174" s="210"/>
      <c r="J174" s="221">
        <f>BK174</f>
        <v>0</v>
      </c>
      <c r="K174" s="207"/>
      <c r="L174" s="212"/>
      <c r="M174" s="213"/>
      <c r="N174" s="214"/>
      <c r="O174" s="214"/>
      <c r="P174" s="215">
        <f>SUM(P175:P193)</f>
        <v>0</v>
      </c>
      <c r="Q174" s="214"/>
      <c r="R174" s="215">
        <f>SUM(R175:R193)</f>
        <v>25.9058847</v>
      </c>
      <c r="S174" s="214"/>
      <c r="T174" s="216">
        <f>SUM(T175:T193)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7" t="s">
        <v>82</v>
      </c>
      <c r="AT174" s="218" t="s">
        <v>73</v>
      </c>
      <c r="AU174" s="218" t="s">
        <v>82</v>
      </c>
      <c r="AY174" s="217" t="s">
        <v>296</v>
      </c>
      <c r="BK174" s="219">
        <f>SUM(BK175:BK193)</f>
        <v>0</v>
      </c>
    </row>
    <row r="175" spans="1:65" s="2" customFormat="1" ht="16.5" customHeight="1">
      <c r="A175" s="40"/>
      <c r="B175" s="41"/>
      <c r="C175" s="222" t="s">
        <v>172</v>
      </c>
      <c r="D175" s="222" t="s">
        <v>298</v>
      </c>
      <c r="E175" s="223" t="s">
        <v>2723</v>
      </c>
      <c r="F175" s="224" t="s">
        <v>2724</v>
      </c>
      <c r="G175" s="225" t="s">
        <v>362</v>
      </c>
      <c r="H175" s="226">
        <v>84.336</v>
      </c>
      <c r="I175" s="227"/>
      <c r="J175" s="228">
        <f>ROUND(I175*H175,2)</f>
        <v>0</v>
      </c>
      <c r="K175" s="224" t="s">
        <v>28</v>
      </c>
      <c r="L175" s="46"/>
      <c r="M175" s="229" t="s">
        <v>28</v>
      </c>
      <c r="N175" s="230" t="s">
        <v>45</v>
      </c>
      <c r="O175" s="86"/>
      <c r="P175" s="231">
        <f>O175*H175</f>
        <v>0</v>
      </c>
      <c r="Q175" s="231">
        <v>0.00027</v>
      </c>
      <c r="R175" s="231">
        <f>Q175*H175</f>
        <v>0.02277072</v>
      </c>
      <c r="S175" s="231">
        <v>0</v>
      </c>
      <c r="T175" s="232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3" t="s">
        <v>303</v>
      </c>
      <c r="AT175" s="233" t="s">
        <v>298</v>
      </c>
      <c r="AU175" s="233" t="s">
        <v>84</v>
      </c>
      <c r="AY175" s="19" t="s">
        <v>296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9" t="s">
        <v>82</v>
      </c>
      <c r="BK175" s="234">
        <f>ROUND(I175*H175,2)</f>
        <v>0</v>
      </c>
      <c r="BL175" s="19" t="s">
        <v>303</v>
      </c>
      <c r="BM175" s="233" t="s">
        <v>2725</v>
      </c>
    </row>
    <row r="176" spans="1:51" s="13" customFormat="1" ht="12">
      <c r="A176" s="13"/>
      <c r="B176" s="235"/>
      <c r="C176" s="236"/>
      <c r="D176" s="237" t="s">
        <v>305</v>
      </c>
      <c r="E176" s="238" t="s">
        <v>28</v>
      </c>
      <c r="F176" s="239" t="s">
        <v>2474</v>
      </c>
      <c r="G176" s="236"/>
      <c r="H176" s="238" t="s">
        <v>28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305</v>
      </c>
      <c r="AU176" s="245" t="s">
        <v>84</v>
      </c>
      <c r="AV176" s="13" t="s">
        <v>82</v>
      </c>
      <c r="AW176" s="13" t="s">
        <v>35</v>
      </c>
      <c r="AX176" s="13" t="s">
        <v>74</v>
      </c>
      <c r="AY176" s="245" t="s">
        <v>296</v>
      </c>
    </row>
    <row r="177" spans="1:51" s="13" customFormat="1" ht="12">
      <c r="A177" s="13"/>
      <c r="B177" s="235"/>
      <c r="C177" s="236"/>
      <c r="D177" s="237" t="s">
        <v>305</v>
      </c>
      <c r="E177" s="238" t="s">
        <v>28</v>
      </c>
      <c r="F177" s="239" t="s">
        <v>2674</v>
      </c>
      <c r="G177" s="236"/>
      <c r="H177" s="238" t="s">
        <v>28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305</v>
      </c>
      <c r="AU177" s="245" t="s">
        <v>84</v>
      </c>
      <c r="AV177" s="13" t="s">
        <v>82</v>
      </c>
      <c r="AW177" s="13" t="s">
        <v>35</v>
      </c>
      <c r="AX177" s="13" t="s">
        <v>74</v>
      </c>
      <c r="AY177" s="245" t="s">
        <v>296</v>
      </c>
    </row>
    <row r="178" spans="1:51" s="13" customFormat="1" ht="12">
      <c r="A178" s="13"/>
      <c r="B178" s="235"/>
      <c r="C178" s="236"/>
      <c r="D178" s="237" t="s">
        <v>305</v>
      </c>
      <c r="E178" s="238" t="s">
        <v>28</v>
      </c>
      <c r="F178" s="239" t="s">
        <v>2726</v>
      </c>
      <c r="G178" s="236"/>
      <c r="H178" s="238" t="s">
        <v>28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305</v>
      </c>
      <c r="AU178" s="245" t="s">
        <v>84</v>
      </c>
      <c r="AV178" s="13" t="s">
        <v>82</v>
      </c>
      <c r="AW178" s="13" t="s">
        <v>35</v>
      </c>
      <c r="AX178" s="13" t="s">
        <v>74</v>
      </c>
      <c r="AY178" s="245" t="s">
        <v>296</v>
      </c>
    </row>
    <row r="179" spans="1:51" s="14" customFormat="1" ht="12">
      <c r="A179" s="14"/>
      <c r="B179" s="246"/>
      <c r="C179" s="247"/>
      <c r="D179" s="237" t="s">
        <v>305</v>
      </c>
      <c r="E179" s="248" t="s">
        <v>28</v>
      </c>
      <c r="F179" s="249" t="s">
        <v>2727</v>
      </c>
      <c r="G179" s="247"/>
      <c r="H179" s="250">
        <v>34.56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6" t="s">
        <v>305</v>
      </c>
      <c r="AU179" s="256" t="s">
        <v>84</v>
      </c>
      <c r="AV179" s="14" t="s">
        <v>84</v>
      </c>
      <c r="AW179" s="14" t="s">
        <v>35</v>
      </c>
      <c r="AX179" s="14" t="s">
        <v>74</v>
      </c>
      <c r="AY179" s="256" t="s">
        <v>296</v>
      </c>
    </row>
    <row r="180" spans="1:51" s="14" customFormat="1" ht="12">
      <c r="A180" s="14"/>
      <c r="B180" s="246"/>
      <c r="C180" s="247"/>
      <c r="D180" s="237" t="s">
        <v>305</v>
      </c>
      <c r="E180" s="248" t="s">
        <v>28</v>
      </c>
      <c r="F180" s="249" t="s">
        <v>2728</v>
      </c>
      <c r="G180" s="247"/>
      <c r="H180" s="250">
        <v>49.776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305</v>
      </c>
      <c r="AU180" s="256" t="s">
        <v>84</v>
      </c>
      <c r="AV180" s="14" t="s">
        <v>84</v>
      </c>
      <c r="AW180" s="14" t="s">
        <v>35</v>
      </c>
      <c r="AX180" s="14" t="s">
        <v>74</v>
      </c>
      <c r="AY180" s="256" t="s">
        <v>296</v>
      </c>
    </row>
    <row r="181" spans="1:51" s="15" customFormat="1" ht="12">
      <c r="A181" s="15"/>
      <c r="B181" s="257"/>
      <c r="C181" s="258"/>
      <c r="D181" s="237" t="s">
        <v>305</v>
      </c>
      <c r="E181" s="259" t="s">
        <v>2650</v>
      </c>
      <c r="F181" s="260" t="s">
        <v>310</v>
      </c>
      <c r="G181" s="258"/>
      <c r="H181" s="261">
        <v>84.336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7" t="s">
        <v>305</v>
      </c>
      <c r="AU181" s="267" t="s">
        <v>84</v>
      </c>
      <c r="AV181" s="15" t="s">
        <v>303</v>
      </c>
      <c r="AW181" s="15" t="s">
        <v>35</v>
      </c>
      <c r="AX181" s="15" t="s">
        <v>82</v>
      </c>
      <c r="AY181" s="267" t="s">
        <v>296</v>
      </c>
    </row>
    <row r="182" spans="1:65" s="2" customFormat="1" ht="16.5" customHeight="1">
      <c r="A182" s="40"/>
      <c r="B182" s="41"/>
      <c r="C182" s="279" t="s">
        <v>417</v>
      </c>
      <c r="D182" s="279" t="s">
        <v>405</v>
      </c>
      <c r="E182" s="280" t="s">
        <v>2729</v>
      </c>
      <c r="F182" s="281" t="s">
        <v>2730</v>
      </c>
      <c r="G182" s="282" t="s">
        <v>362</v>
      </c>
      <c r="H182" s="283">
        <v>101.203</v>
      </c>
      <c r="I182" s="284"/>
      <c r="J182" s="285">
        <f>ROUND(I182*H182,2)</f>
        <v>0</v>
      </c>
      <c r="K182" s="281" t="s">
        <v>28</v>
      </c>
      <c r="L182" s="286"/>
      <c r="M182" s="287" t="s">
        <v>28</v>
      </c>
      <c r="N182" s="288" t="s">
        <v>45</v>
      </c>
      <c r="O182" s="86"/>
      <c r="P182" s="231">
        <f>O182*H182</f>
        <v>0</v>
      </c>
      <c r="Q182" s="231">
        <v>0.00066</v>
      </c>
      <c r="R182" s="231">
        <f>Q182*H182</f>
        <v>0.06679398</v>
      </c>
      <c r="S182" s="231">
        <v>0</v>
      </c>
      <c r="T182" s="232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3" t="s">
        <v>337</v>
      </c>
      <c r="AT182" s="233" t="s">
        <v>405</v>
      </c>
      <c r="AU182" s="233" t="s">
        <v>84</v>
      </c>
      <c r="AY182" s="19" t="s">
        <v>296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9" t="s">
        <v>82</v>
      </c>
      <c r="BK182" s="234">
        <f>ROUND(I182*H182,2)</f>
        <v>0</v>
      </c>
      <c r="BL182" s="19" t="s">
        <v>303</v>
      </c>
      <c r="BM182" s="233" t="s">
        <v>2731</v>
      </c>
    </row>
    <row r="183" spans="1:51" s="14" customFormat="1" ht="12">
      <c r="A183" s="14"/>
      <c r="B183" s="246"/>
      <c r="C183" s="247"/>
      <c r="D183" s="237" t="s">
        <v>305</v>
      </c>
      <c r="E183" s="248" t="s">
        <v>28</v>
      </c>
      <c r="F183" s="249" t="s">
        <v>2732</v>
      </c>
      <c r="G183" s="247"/>
      <c r="H183" s="250">
        <v>101.203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305</v>
      </c>
      <c r="AU183" s="256" t="s">
        <v>84</v>
      </c>
      <c r="AV183" s="14" t="s">
        <v>84</v>
      </c>
      <c r="AW183" s="14" t="s">
        <v>35</v>
      </c>
      <c r="AX183" s="14" t="s">
        <v>82</v>
      </c>
      <c r="AY183" s="256" t="s">
        <v>296</v>
      </c>
    </row>
    <row r="184" spans="1:65" s="2" customFormat="1" ht="16.5" customHeight="1">
      <c r="A184" s="40"/>
      <c r="B184" s="41"/>
      <c r="C184" s="222" t="s">
        <v>242</v>
      </c>
      <c r="D184" s="222" t="s">
        <v>298</v>
      </c>
      <c r="E184" s="223" t="s">
        <v>2733</v>
      </c>
      <c r="F184" s="224" t="s">
        <v>2734</v>
      </c>
      <c r="G184" s="225" t="s">
        <v>301</v>
      </c>
      <c r="H184" s="226">
        <v>10.368</v>
      </c>
      <c r="I184" s="227"/>
      <c r="J184" s="228">
        <f>ROUND(I184*H184,2)</f>
        <v>0</v>
      </c>
      <c r="K184" s="224" t="s">
        <v>302</v>
      </c>
      <c r="L184" s="46"/>
      <c r="M184" s="229" t="s">
        <v>28</v>
      </c>
      <c r="N184" s="230" t="s">
        <v>45</v>
      </c>
      <c r="O184" s="86"/>
      <c r="P184" s="231">
        <f>O184*H184</f>
        <v>0</v>
      </c>
      <c r="Q184" s="231">
        <v>2.16</v>
      </c>
      <c r="R184" s="231">
        <f>Q184*H184</f>
        <v>22.39488</v>
      </c>
      <c r="S184" s="231">
        <v>0</v>
      </c>
      <c r="T184" s="232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3" t="s">
        <v>303</v>
      </c>
      <c r="AT184" s="233" t="s">
        <v>298</v>
      </c>
      <c r="AU184" s="233" t="s">
        <v>84</v>
      </c>
      <c r="AY184" s="19" t="s">
        <v>296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9" t="s">
        <v>82</v>
      </c>
      <c r="BK184" s="234">
        <f>ROUND(I184*H184,2)</f>
        <v>0</v>
      </c>
      <c r="BL184" s="19" t="s">
        <v>303</v>
      </c>
      <c r="BM184" s="233" t="s">
        <v>2735</v>
      </c>
    </row>
    <row r="185" spans="1:51" s="13" customFormat="1" ht="12">
      <c r="A185" s="13"/>
      <c r="B185" s="235"/>
      <c r="C185" s="236"/>
      <c r="D185" s="237" t="s">
        <v>305</v>
      </c>
      <c r="E185" s="238" t="s">
        <v>28</v>
      </c>
      <c r="F185" s="239" t="s">
        <v>2474</v>
      </c>
      <c r="G185" s="236"/>
      <c r="H185" s="238" t="s">
        <v>28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305</v>
      </c>
      <c r="AU185" s="245" t="s">
        <v>84</v>
      </c>
      <c r="AV185" s="13" t="s">
        <v>82</v>
      </c>
      <c r="AW185" s="13" t="s">
        <v>35</v>
      </c>
      <c r="AX185" s="13" t="s">
        <v>74</v>
      </c>
      <c r="AY185" s="245" t="s">
        <v>296</v>
      </c>
    </row>
    <row r="186" spans="1:51" s="13" customFormat="1" ht="12">
      <c r="A186" s="13"/>
      <c r="B186" s="235"/>
      <c r="C186" s="236"/>
      <c r="D186" s="237" t="s">
        <v>305</v>
      </c>
      <c r="E186" s="238" t="s">
        <v>28</v>
      </c>
      <c r="F186" s="239" t="s">
        <v>2674</v>
      </c>
      <c r="G186" s="236"/>
      <c r="H186" s="238" t="s">
        <v>28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305</v>
      </c>
      <c r="AU186" s="245" t="s">
        <v>84</v>
      </c>
      <c r="AV186" s="13" t="s">
        <v>82</v>
      </c>
      <c r="AW186" s="13" t="s">
        <v>35</v>
      </c>
      <c r="AX186" s="13" t="s">
        <v>74</v>
      </c>
      <c r="AY186" s="245" t="s">
        <v>296</v>
      </c>
    </row>
    <row r="187" spans="1:51" s="13" customFormat="1" ht="12">
      <c r="A187" s="13"/>
      <c r="B187" s="235"/>
      <c r="C187" s="236"/>
      <c r="D187" s="237" t="s">
        <v>305</v>
      </c>
      <c r="E187" s="238" t="s">
        <v>28</v>
      </c>
      <c r="F187" s="239" t="s">
        <v>2726</v>
      </c>
      <c r="G187" s="236"/>
      <c r="H187" s="238" t="s">
        <v>28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305</v>
      </c>
      <c r="AU187" s="245" t="s">
        <v>84</v>
      </c>
      <c r="AV187" s="13" t="s">
        <v>82</v>
      </c>
      <c r="AW187" s="13" t="s">
        <v>35</v>
      </c>
      <c r="AX187" s="13" t="s">
        <v>74</v>
      </c>
      <c r="AY187" s="245" t="s">
        <v>296</v>
      </c>
    </row>
    <row r="188" spans="1:51" s="14" customFormat="1" ht="12">
      <c r="A188" s="14"/>
      <c r="B188" s="246"/>
      <c r="C188" s="247"/>
      <c r="D188" s="237" t="s">
        <v>305</v>
      </c>
      <c r="E188" s="248" t="s">
        <v>28</v>
      </c>
      <c r="F188" s="249" t="s">
        <v>2736</v>
      </c>
      <c r="G188" s="247"/>
      <c r="H188" s="250">
        <v>10.368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305</v>
      </c>
      <c r="AU188" s="256" t="s">
        <v>84</v>
      </c>
      <c r="AV188" s="14" t="s">
        <v>84</v>
      </c>
      <c r="AW188" s="14" t="s">
        <v>35</v>
      </c>
      <c r="AX188" s="14" t="s">
        <v>82</v>
      </c>
      <c r="AY188" s="256" t="s">
        <v>296</v>
      </c>
    </row>
    <row r="189" spans="1:65" s="2" customFormat="1" ht="16.5" customHeight="1">
      <c r="A189" s="40"/>
      <c r="B189" s="41"/>
      <c r="C189" s="222" t="s">
        <v>429</v>
      </c>
      <c r="D189" s="222" t="s">
        <v>298</v>
      </c>
      <c r="E189" s="223" t="s">
        <v>2737</v>
      </c>
      <c r="F189" s="224" t="s">
        <v>2738</v>
      </c>
      <c r="G189" s="225" t="s">
        <v>301</v>
      </c>
      <c r="H189" s="226">
        <v>1.728</v>
      </c>
      <c r="I189" s="227"/>
      <c r="J189" s="228">
        <f>ROUND(I189*H189,2)</f>
        <v>0</v>
      </c>
      <c r="K189" s="224" t="s">
        <v>302</v>
      </c>
      <c r="L189" s="46"/>
      <c r="M189" s="229" t="s">
        <v>28</v>
      </c>
      <c r="N189" s="230" t="s">
        <v>45</v>
      </c>
      <c r="O189" s="86"/>
      <c r="P189" s="231">
        <f>O189*H189</f>
        <v>0</v>
      </c>
      <c r="Q189" s="231">
        <v>1.98</v>
      </c>
      <c r="R189" s="231">
        <f>Q189*H189</f>
        <v>3.42144</v>
      </c>
      <c r="S189" s="231">
        <v>0</v>
      </c>
      <c r="T189" s="232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3" t="s">
        <v>303</v>
      </c>
      <c r="AT189" s="233" t="s">
        <v>298</v>
      </c>
      <c r="AU189" s="233" t="s">
        <v>84</v>
      </c>
      <c r="AY189" s="19" t="s">
        <v>296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9" t="s">
        <v>82</v>
      </c>
      <c r="BK189" s="234">
        <f>ROUND(I189*H189,2)</f>
        <v>0</v>
      </c>
      <c r="BL189" s="19" t="s">
        <v>303</v>
      </c>
      <c r="BM189" s="233" t="s">
        <v>2739</v>
      </c>
    </row>
    <row r="190" spans="1:51" s="13" customFormat="1" ht="12">
      <c r="A190" s="13"/>
      <c r="B190" s="235"/>
      <c r="C190" s="236"/>
      <c r="D190" s="237" t="s">
        <v>305</v>
      </c>
      <c r="E190" s="238" t="s">
        <v>28</v>
      </c>
      <c r="F190" s="239" t="s">
        <v>2474</v>
      </c>
      <c r="G190" s="236"/>
      <c r="H190" s="238" t="s">
        <v>28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305</v>
      </c>
      <c r="AU190" s="245" t="s">
        <v>84</v>
      </c>
      <c r="AV190" s="13" t="s">
        <v>82</v>
      </c>
      <c r="AW190" s="13" t="s">
        <v>35</v>
      </c>
      <c r="AX190" s="13" t="s">
        <v>74</v>
      </c>
      <c r="AY190" s="245" t="s">
        <v>296</v>
      </c>
    </row>
    <row r="191" spans="1:51" s="13" customFormat="1" ht="12">
      <c r="A191" s="13"/>
      <c r="B191" s="235"/>
      <c r="C191" s="236"/>
      <c r="D191" s="237" t="s">
        <v>305</v>
      </c>
      <c r="E191" s="238" t="s">
        <v>28</v>
      </c>
      <c r="F191" s="239" t="s">
        <v>2674</v>
      </c>
      <c r="G191" s="236"/>
      <c r="H191" s="238" t="s">
        <v>28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305</v>
      </c>
      <c r="AU191" s="245" t="s">
        <v>84</v>
      </c>
      <c r="AV191" s="13" t="s">
        <v>82</v>
      </c>
      <c r="AW191" s="13" t="s">
        <v>35</v>
      </c>
      <c r="AX191" s="13" t="s">
        <v>74</v>
      </c>
      <c r="AY191" s="245" t="s">
        <v>296</v>
      </c>
    </row>
    <row r="192" spans="1:51" s="13" customFormat="1" ht="12">
      <c r="A192" s="13"/>
      <c r="B192" s="235"/>
      <c r="C192" s="236"/>
      <c r="D192" s="237" t="s">
        <v>305</v>
      </c>
      <c r="E192" s="238" t="s">
        <v>28</v>
      </c>
      <c r="F192" s="239" t="s">
        <v>2726</v>
      </c>
      <c r="G192" s="236"/>
      <c r="H192" s="238" t="s">
        <v>28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305</v>
      </c>
      <c r="AU192" s="245" t="s">
        <v>84</v>
      </c>
      <c r="AV192" s="13" t="s">
        <v>82</v>
      </c>
      <c r="AW192" s="13" t="s">
        <v>35</v>
      </c>
      <c r="AX192" s="13" t="s">
        <v>74</v>
      </c>
      <c r="AY192" s="245" t="s">
        <v>296</v>
      </c>
    </row>
    <row r="193" spans="1:51" s="14" customFormat="1" ht="12">
      <c r="A193" s="14"/>
      <c r="B193" s="246"/>
      <c r="C193" s="247"/>
      <c r="D193" s="237" t="s">
        <v>305</v>
      </c>
      <c r="E193" s="248" t="s">
        <v>28</v>
      </c>
      <c r="F193" s="249" t="s">
        <v>2740</v>
      </c>
      <c r="G193" s="247"/>
      <c r="H193" s="250">
        <v>1.728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305</v>
      </c>
      <c r="AU193" s="256" t="s">
        <v>84</v>
      </c>
      <c r="AV193" s="14" t="s">
        <v>84</v>
      </c>
      <c r="AW193" s="14" t="s">
        <v>35</v>
      </c>
      <c r="AX193" s="14" t="s">
        <v>82</v>
      </c>
      <c r="AY193" s="256" t="s">
        <v>296</v>
      </c>
    </row>
    <row r="194" spans="1:63" s="12" customFormat="1" ht="22.8" customHeight="1">
      <c r="A194" s="12"/>
      <c r="B194" s="206"/>
      <c r="C194" s="207"/>
      <c r="D194" s="208" t="s">
        <v>73</v>
      </c>
      <c r="E194" s="220" t="s">
        <v>303</v>
      </c>
      <c r="F194" s="220" t="s">
        <v>652</v>
      </c>
      <c r="G194" s="207"/>
      <c r="H194" s="207"/>
      <c r="I194" s="210"/>
      <c r="J194" s="221">
        <f>BK194</f>
        <v>0</v>
      </c>
      <c r="K194" s="207"/>
      <c r="L194" s="212"/>
      <c r="M194" s="213"/>
      <c r="N194" s="214"/>
      <c r="O194" s="214"/>
      <c r="P194" s="215">
        <f>SUM(P195:P215)</f>
        <v>0</v>
      </c>
      <c r="Q194" s="214"/>
      <c r="R194" s="215">
        <f>SUM(R195:R215)</f>
        <v>30.68192018</v>
      </c>
      <c r="S194" s="214"/>
      <c r="T194" s="216">
        <f>SUM(T195:T215)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7" t="s">
        <v>82</v>
      </c>
      <c r="AT194" s="218" t="s">
        <v>73</v>
      </c>
      <c r="AU194" s="218" t="s">
        <v>82</v>
      </c>
      <c r="AY194" s="217" t="s">
        <v>296</v>
      </c>
      <c r="BK194" s="219">
        <f>SUM(BK195:BK215)</f>
        <v>0</v>
      </c>
    </row>
    <row r="195" spans="1:65" s="2" customFormat="1" ht="16.5" customHeight="1">
      <c r="A195" s="40"/>
      <c r="B195" s="41"/>
      <c r="C195" s="222" t="s">
        <v>434</v>
      </c>
      <c r="D195" s="222" t="s">
        <v>298</v>
      </c>
      <c r="E195" s="223" t="s">
        <v>2494</v>
      </c>
      <c r="F195" s="224" t="s">
        <v>2495</v>
      </c>
      <c r="G195" s="225" t="s">
        <v>301</v>
      </c>
      <c r="H195" s="226">
        <v>13.922</v>
      </c>
      <c r="I195" s="227"/>
      <c r="J195" s="228">
        <f>ROUND(I195*H195,2)</f>
        <v>0</v>
      </c>
      <c r="K195" s="224" t="s">
        <v>302</v>
      </c>
      <c r="L195" s="46"/>
      <c r="M195" s="229" t="s">
        <v>28</v>
      </c>
      <c r="N195" s="230" t="s">
        <v>45</v>
      </c>
      <c r="O195" s="86"/>
      <c r="P195" s="231">
        <f>O195*H195</f>
        <v>0</v>
      </c>
      <c r="Q195" s="231">
        <v>1.89077</v>
      </c>
      <c r="R195" s="231">
        <f>Q195*H195</f>
        <v>26.323299940000002</v>
      </c>
      <c r="S195" s="231">
        <v>0</v>
      </c>
      <c r="T195" s="232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3" t="s">
        <v>303</v>
      </c>
      <c r="AT195" s="233" t="s">
        <v>298</v>
      </c>
      <c r="AU195" s="233" t="s">
        <v>84</v>
      </c>
      <c r="AY195" s="19" t="s">
        <v>296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9" t="s">
        <v>82</v>
      </c>
      <c r="BK195" s="234">
        <f>ROUND(I195*H195,2)</f>
        <v>0</v>
      </c>
      <c r="BL195" s="19" t="s">
        <v>303</v>
      </c>
      <c r="BM195" s="233" t="s">
        <v>2741</v>
      </c>
    </row>
    <row r="196" spans="1:51" s="13" customFormat="1" ht="12">
      <c r="A196" s="13"/>
      <c r="B196" s="235"/>
      <c r="C196" s="236"/>
      <c r="D196" s="237" t="s">
        <v>305</v>
      </c>
      <c r="E196" s="238" t="s">
        <v>28</v>
      </c>
      <c r="F196" s="239" t="s">
        <v>2474</v>
      </c>
      <c r="G196" s="236"/>
      <c r="H196" s="238" t="s">
        <v>28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305</v>
      </c>
      <c r="AU196" s="245" t="s">
        <v>84</v>
      </c>
      <c r="AV196" s="13" t="s">
        <v>82</v>
      </c>
      <c r="AW196" s="13" t="s">
        <v>35</v>
      </c>
      <c r="AX196" s="13" t="s">
        <v>74</v>
      </c>
      <c r="AY196" s="245" t="s">
        <v>296</v>
      </c>
    </row>
    <row r="197" spans="1:51" s="13" customFormat="1" ht="12">
      <c r="A197" s="13"/>
      <c r="B197" s="235"/>
      <c r="C197" s="236"/>
      <c r="D197" s="237" t="s">
        <v>305</v>
      </c>
      <c r="E197" s="238" t="s">
        <v>28</v>
      </c>
      <c r="F197" s="239" t="s">
        <v>2674</v>
      </c>
      <c r="G197" s="236"/>
      <c r="H197" s="238" t="s">
        <v>28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305</v>
      </c>
      <c r="AU197" s="245" t="s">
        <v>84</v>
      </c>
      <c r="AV197" s="13" t="s">
        <v>82</v>
      </c>
      <c r="AW197" s="13" t="s">
        <v>35</v>
      </c>
      <c r="AX197" s="13" t="s">
        <v>74</v>
      </c>
      <c r="AY197" s="245" t="s">
        <v>296</v>
      </c>
    </row>
    <row r="198" spans="1:51" s="14" customFormat="1" ht="12">
      <c r="A198" s="14"/>
      <c r="B198" s="246"/>
      <c r="C198" s="247"/>
      <c r="D198" s="237" t="s">
        <v>305</v>
      </c>
      <c r="E198" s="248" t="s">
        <v>28</v>
      </c>
      <c r="F198" s="249" t="s">
        <v>2742</v>
      </c>
      <c r="G198" s="247"/>
      <c r="H198" s="250">
        <v>7.022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6" t="s">
        <v>305</v>
      </c>
      <c r="AU198" s="256" t="s">
        <v>84</v>
      </c>
      <c r="AV198" s="14" t="s">
        <v>84</v>
      </c>
      <c r="AW198" s="14" t="s">
        <v>35</v>
      </c>
      <c r="AX198" s="14" t="s">
        <v>74</v>
      </c>
      <c r="AY198" s="256" t="s">
        <v>296</v>
      </c>
    </row>
    <row r="199" spans="1:51" s="14" customFormat="1" ht="12">
      <c r="A199" s="14"/>
      <c r="B199" s="246"/>
      <c r="C199" s="247"/>
      <c r="D199" s="237" t="s">
        <v>305</v>
      </c>
      <c r="E199" s="248" t="s">
        <v>28</v>
      </c>
      <c r="F199" s="249" t="s">
        <v>2743</v>
      </c>
      <c r="G199" s="247"/>
      <c r="H199" s="250">
        <v>6.606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6" t="s">
        <v>305</v>
      </c>
      <c r="AU199" s="256" t="s">
        <v>84</v>
      </c>
      <c r="AV199" s="14" t="s">
        <v>84</v>
      </c>
      <c r="AW199" s="14" t="s">
        <v>35</v>
      </c>
      <c r="AX199" s="14" t="s">
        <v>74</v>
      </c>
      <c r="AY199" s="256" t="s">
        <v>296</v>
      </c>
    </row>
    <row r="200" spans="1:51" s="14" customFormat="1" ht="12">
      <c r="A200" s="14"/>
      <c r="B200" s="246"/>
      <c r="C200" s="247"/>
      <c r="D200" s="237" t="s">
        <v>305</v>
      </c>
      <c r="E200" s="248" t="s">
        <v>28</v>
      </c>
      <c r="F200" s="249" t="s">
        <v>2744</v>
      </c>
      <c r="G200" s="247"/>
      <c r="H200" s="250">
        <v>0.294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305</v>
      </c>
      <c r="AU200" s="256" t="s">
        <v>84</v>
      </c>
      <c r="AV200" s="14" t="s">
        <v>84</v>
      </c>
      <c r="AW200" s="14" t="s">
        <v>35</v>
      </c>
      <c r="AX200" s="14" t="s">
        <v>74</v>
      </c>
      <c r="AY200" s="256" t="s">
        <v>296</v>
      </c>
    </row>
    <row r="201" spans="1:51" s="15" customFormat="1" ht="12">
      <c r="A201" s="15"/>
      <c r="B201" s="257"/>
      <c r="C201" s="258"/>
      <c r="D201" s="237" t="s">
        <v>305</v>
      </c>
      <c r="E201" s="259" t="s">
        <v>2463</v>
      </c>
      <c r="F201" s="260" t="s">
        <v>310</v>
      </c>
      <c r="G201" s="258"/>
      <c r="H201" s="261">
        <v>13.922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7" t="s">
        <v>305</v>
      </c>
      <c r="AU201" s="267" t="s">
        <v>84</v>
      </c>
      <c r="AV201" s="15" t="s">
        <v>303</v>
      </c>
      <c r="AW201" s="15" t="s">
        <v>35</v>
      </c>
      <c r="AX201" s="15" t="s">
        <v>82</v>
      </c>
      <c r="AY201" s="267" t="s">
        <v>296</v>
      </c>
    </row>
    <row r="202" spans="1:65" s="2" customFormat="1" ht="24" customHeight="1">
      <c r="A202" s="40"/>
      <c r="B202" s="41"/>
      <c r="C202" s="222" t="s">
        <v>438</v>
      </c>
      <c r="D202" s="222" t="s">
        <v>298</v>
      </c>
      <c r="E202" s="223" t="s">
        <v>2745</v>
      </c>
      <c r="F202" s="224" t="s">
        <v>2746</v>
      </c>
      <c r="G202" s="225" t="s">
        <v>301</v>
      </c>
      <c r="H202" s="226">
        <v>1.786</v>
      </c>
      <c r="I202" s="227"/>
      <c r="J202" s="228">
        <f>ROUND(I202*H202,2)</f>
        <v>0</v>
      </c>
      <c r="K202" s="224" t="s">
        <v>302</v>
      </c>
      <c r="L202" s="46"/>
      <c r="M202" s="229" t="s">
        <v>28</v>
      </c>
      <c r="N202" s="230" t="s">
        <v>45</v>
      </c>
      <c r="O202" s="86"/>
      <c r="P202" s="231">
        <f>O202*H202</f>
        <v>0</v>
      </c>
      <c r="Q202" s="231">
        <v>2.429</v>
      </c>
      <c r="R202" s="231">
        <f>Q202*H202</f>
        <v>4.338194</v>
      </c>
      <c r="S202" s="231">
        <v>0</v>
      </c>
      <c r="T202" s="232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3" t="s">
        <v>303</v>
      </c>
      <c r="AT202" s="233" t="s">
        <v>298</v>
      </c>
      <c r="AU202" s="233" t="s">
        <v>84</v>
      </c>
      <c r="AY202" s="19" t="s">
        <v>296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9" t="s">
        <v>82</v>
      </c>
      <c r="BK202" s="234">
        <f>ROUND(I202*H202,2)</f>
        <v>0</v>
      </c>
      <c r="BL202" s="19" t="s">
        <v>303</v>
      </c>
      <c r="BM202" s="233" t="s">
        <v>2747</v>
      </c>
    </row>
    <row r="203" spans="1:51" s="13" customFormat="1" ht="12">
      <c r="A203" s="13"/>
      <c r="B203" s="235"/>
      <c r="C203" s="236"/>
      <c r="D203" s="237" t="s">
        <v>305</v>
      </c>
      <c r="E203" s="238" t="s">
        <v>28</v>
      </c>
      <c r="F203" s="239" t="s">
        <v>2474</v>
      </c>
      <c r="G203" s="236"/>
      <c r="H203" s="238" t="s">
        <v>28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305</v>
      </c>
      <c r="AU203" s="245" t="s">
        <v>84</v>
      </c>
      <c r="AV203" s="13" t="s">
        <v>82</v>
      </c>
      <c r="AW203" s="13" t="s">
        <v>35</v>
      </c>
      <c r="AX203" s="13" t="s">
        <v>74</v>
      </c>
      <c r="AY203" s="245" t="s">
        <v>296</v>
      </c>
    </row>
    <row r="204" spans="1:51" s="13" customFormat="1" ht="12">
      <c r="A204" s="13"/>
      <c r="B204" s="235"/>
      <c r="C204" s="236"/>
      <c r="D204" s="237" t="s">
        <v>305</v>
      </c>
      <c r="E204" s="238" t="s">
        <v>28</v>
      </c>
      <c r="F204" s="239" t="s">
        <v>2674</v>
      </c>
      <c r="G204" s="236"/>
      <c r="H204" s="238" t="s">
        <v>28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305</v>
      </c>
      <c r="AU204" s="245" t="s">
        <v>84</v>
      </c>
      <c r="AV204" s="13" t="s">
        <v>82</v>
      </c>
      <c r="AW204" s="13" t="s">
        <v>35</v>
      </c>
      <c r="AX204" s="13" t="s">
        <v>74</v>
      </c>
      <c r="AY204" s="245" t="s">
        <v>296</v>
      </c>
    </row>
    <row r="205" spans="1:51" s="13" customFormat="1" ht="12">
      <c r="A205" s="13"/>
      <c r="B205" s="235"/>
      <c r="C205" s="236"/>
      <c r="D205" s="237" t="s">
        <v>305</v>
      </c>
      <c r="E205" s="238" t="s">
        <v>28</v>
      </c>
      <c r="F205" s="239" t="s">
        <v>2726</v>
      </c>
      <c r="G205" s="236"/>
      <c r="H205" s="238" t="s">
        <v>28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305</v>
      </c>
      <c r="AU205" s="245" t="s">
        <v>84</v>
      </c>
      <c r="AV205" s="13" t="s">
        <v>82</v>
      </c>
      <c r="AW205" s="13" t="s">
        <v>35</v>
      </c>
      <c r="AX205" s="13" t="s">
        <v>74</v>
      </c>
      <c r="AY205" s="245" t="s">
        <v>296</v>
      </c>
    </row>
    <row r="206" spans="1:51" s="14" customFormat="1" ht="12">
      <c r="A206" s="14"/>
      <c r="B206" s="246"/>
      <c r="C206" s="247"/>
      <c r="D206" s="237" t="s">
        <v>305</v>
      </c>
      <c r="E206" s="248" t="s">
        <v>28</v>
      </c>
      <c r="F206" s="249" t="s">
        <v>2748</v>
      </c>
      <c r="G206" s="247"/>
      <c r="H206" s="250">
        <v>0.392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6" t="s">
        <v>305</v>
      </c>
      <c r="AU206" s="256" t="s">
        <v>84</v>
      </c>
      <c r="AV206" s="14" t="s">
        <v>84</v>
      </c>
      <c r="AW206" s="14" t="s">
        <v>35</v>
      </c>
      <c r="AX206" s="14" t="s">
        <v>74</v>
      </c>
      <c r="AY206" s="256" t="s">
        <v>296</v>
      </c>
    </row>
    <row r="207" spans="1:51" s="14" customFormat="1" ht="12">
      <c r="A207" s="14"/>
      <c r="B207" s="246"/>
      <c r="C207" s="247"/>
      <c r="D207" s="237" t="s">
        <v>305</v>
      </c>
      <c r="E207" s="248" t="s">
        <v>28</v>
      </c>
      <c r="F207" s="249" t="s">
        <v>2749</v>
      </c>
      <c r="G207" s="247"/>
      <c r="H207" s="250">
        <v>1.394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305</v>
      </c>
      <c r="AU207" s="256" t="s">
        <v>84</v>
      </c>
      <c r="AV207" s="14" t="s">
        <v>84</v>
      </c>
      <c r="AW207" s="14" t="s">
        <v>35</v>
      </c>
      <c r="AX207" s="14" t="s">
        <v>74</v>
      </c>
      <c r="AY207" s="256" t="s">
        <v>296</v>
      </c>
    </row>
    <row r="208" spans="1:51" s="15" customFormat="1" ht="12">
      <c r="A208" s="15"/>
      <c r="B208" s="257"/>
      <c r="C208" s="258"/>
      <c r="D208" s="237" t="s">
        <v>305</v>
      </c>
      <c r="E208" s="259" t="s">
        <v>28</v>
      </c>
      <c r="F208" s="260" t="s">
        <v>310</v>
      </c>
      <c r="G208" s="258"/>
      <c r="H208" s="261">
        <v>1.786</v>
      </c>
      <c r="I208" s="262"/>
      <c r="J208" s="258"/>
      <c r="K208" s="258"/>
      <c r="L208" s="263"/>
      <c r="M208" s="264"/>
      <c r="N208" s="265"/>
      <c r="O208" s="265"/>
      <c r="P208" s="265"/>
      <c r="Q208" s="265"/>
      <c r="R208" s="265"/>
      <c r="S208" s="265"/>
      <c r="T208" s="26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7" t="s">
        <v>305</v>
      </c>
      <c r="AU208" s="267" t="s">
        <v>84</v>
      </c>
      <c r="AV208" s="15" t="s">
        <v>303</v>
      </c>
      <c r="AW208" s="15" t="s">
        <v>35</v>
      </c>
      <c r="AX208" s="15" t="s">
        <v>82</v>
      </c>
      <c r="AY208" s="267" t="s">
        <v>296</v>
      </c>
    </row>
    <row r="209" spans="1:65" s="2" customFormat="1" ht="24" customHeight="1">
      <c r="A209" s="40"/>
      <c r="B209" s="41"/>
      <c r="C209" s="222" t="s">
        <v>442</v>
      </c>
      <c r="D209" s="222" t="s">
        <v>298</v>
      </c>
      <c r="E209" s="223" t="s">
        <v>2750</v>
      </c>
      <c r="F209" s="224" t="s">
        <v>2751</v>
      </c>
      <c r="G209" s="225" t="s">
        <v>362</v>
      </c>
      <c r="H209" s="226">
        <v>3.232</v>
      </c>
      <c r="I209" s="227"/>
      <c r="J209" s="228">
        <f>ROUND(I209*H209,2)</f>
        <v>0</v>
      </c>
      <c r="K209" s="224" t="s">
        <v>302</v>
      </c>
      <c r="L209" s="46"/>
      <c r="M209" s="229" t="s">
        <v>28</v>
      </c>
      <c r="N209" s="230" t="s">
        <v>45</v>
      </c>
      <c r="O209" s="86"/>
      <c r="P209" s="231">
        <f>O209*H209</f>
        <v>0</v>
      </c>
      <c r="Q209" s="231">
        <v>0.00632</v>
      </c>
      <c r="R209" s="231">
        <f>Q209*H209</f>
        <v>0.020426240000000002</v>
      </c>
      <c r="S209" s="231">
        <v>0</v>
      </c>
      <c r="T209" s="232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3" t="s">
        <v>303</v>
      </c>
      <c r="AT209" s="233" t="s">
        <v>298</v>
      </c>
      <c r="AU209" s="233" t="s">
        <v>84</v>
      </c>
      <c r="AY209" s="19" t="s">
        <v>296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9" t="s">
        <v>82</v>
      </c>
      <c r="BK209" s="234">
        <f>ROUND(I209*H209,2)</f>
        <v>0</v>
      </c>
      <c r="BL209" s="19" t="s">
        <v>303</v>
      </c>
      <c r="BM209" s="233" t="s">
        <v>2752</v>
      </c>
    </row>
    <row r="210" spans="1:51" s="13" customFormat="1" ht="12">
      <c r="A210" s="13"/>
      <c r="B210" s="235"/>
      <c r="C210" s="236"/>
      <c r="D210" s="237" t="s">
        <v>305</v>
      </c>
      <c r="E210" s="238" t="s">
        <v>28</v>
      </c>
      <c r="F210" s="239" t="s">
        <v>2474</v>
      </c>
      <c r="G210" s="236"/>
      <c r="H210" s="238" t="s">
        <v>28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305</v>
      </c>
      <c r="AU210" s="245" t="s">
        <v>84</v>
      </c>
      <c r="AV210" s="13" t="s">
        <v>82</v>
      </c>
      <c r="AW210" s="13" t="s">
        <v>35</v>
      </c>
      <c r="AX210" s="13" t="s">
        <v>74</v>
      </c>
      <c r="AY210" s="245" t="s">
        <v>296</v>
      </c>
    </row>
    <row r="211" spans="1:51" s="13" customFormat="1" ht="12">
      <c r="A211" s="13"/>
      <c r="B211" s="235"/>
      <c r="C211" s="236"/>
      <c r="D211" s="237" t="s">
        <v>305</v>
      </c>
      <c r="E211" s="238" t="s">
        <v>28</v>
      </c>
      <c r="F211" s="239" t="s">
        <v>2674</v>
      </c>
      <c r="G211" s="236"/>
      <c r="H211" s="238" t="s">
        <v>28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305</v>
      </c>
      <c r="AU211" s="245" t="s">
        <v>84</v>
      </c>
      <c r="AV211" s="13" t="s">
        <v>82</v>
      </c>
      <c r="AW211" s="13" t="s">
        <v>35</v>
      </c>
      <c r="AX211" s="13" t="s">
        <v>74</v>
      </c>
      <c r="AY211" s="245" t="s">
        <v>296</v>
      </c>
    </row>
    <row r="212" spans="1:51" s="13" customFormat="1" ht="12">
      <c r="A212" s="13"/>
      <c r="B212" s="235"/>
      <c r="C212" s="236"/>
      <c r="D212" s="237" t="s">
        <v>305</v>
      </c>
      <c r="E212" s="238" t="s">
        <v>28</v>
      </c>
      <c r="F212" s="239" t="s">
        <v>2726</v>
      </c>
      <c r="G212" s="236"/>
      <c r="H212" s="238" t="s">
        <v>28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305</v>
      </c>
      <c r="AU212" s="245" t="s">
        <v>84</v>
      </c>
      <c r="AV212" s="13" t="s">
        <v>82</v>
      </c>
      <c r="AW212" s="13" t="s">
        <v>35</v>
      </c>
      <c r="AX212" s="13" t="s">
        <v>74</v>
      </c>
      <c r="AY212" s="245" t="s">
        <v>296</v>
      </c>
    </row>
    <row r="213" spans="1:51" s="14" customFormat="1" ht="12">
      <c r="A213" s="14"/>
      <c r="B213" s="246"/>
      <c r="C213" s="247"/>
      <c r="D213" s="237" t="s">
        <v>305</v>
      </c>
      <c r="E213" s="248" t="s">
        <v>28</v>
      </c>
      <c r="F213" s="249" t="s">
        <v>2753</v>
      </c>
      <c r="G213" s="247"/>
      <c r="H213" s="250">
        <v>1.12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6" t="s">
        <v>305</v>
      </c>
      <c r="AU213" s="256" t="s">
        <v>84</v>
      </c>
      <c r="AV213" s="14" t="s">
        <v>84</v>
      </c>
      <c r="AW213" s="14" t="s">
        <v>35</v>
      </c>
      <c r="AX213" s="14" t="s">
        <v>74</v>
      </c>
      <c r="AY213" s="256" t="s">
        <v>296</v>
      </c>
    </row>
    <row r="214" spans="1:51" s="14" customFormat="1" ht="12">
      <c r="A214" s="14"/>
      <c r="B214" s="246"/>
      <c r="C214" s="247"/>
      <c r="D214" s="237" t="s">
        <v>305</v>
      </c>
      <c r="E214" s="248" t="s">
        <v>28</v>
      </c>
      <c r="F214" s="249" t="s">
        <v>2754</v>
      </c>
      <c r="G214" s="247"/>
      <c r="H214" s="250">
        <v>2.112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6" t="s">
        <v>305</v>
      </c>
      <c r="AU214" s="256" t="s">
        <v>84</v>
      </c>
      <c r="AV214" s="14" t="s">
        <v>84</v>
      </c>
      <c r="AW214" s="14" t="s">
        <v>35</v>
      </c>
      <c r="AX214" s="14" t="s">
        <v>74</v>
      </c>
      <c r="AY214" s="256" t="s">
        <v>296</v>
      </c>
    </row>
    <row r="215" spans="1:51" s="15" customFormat="1" ht="12">
      <c r="A215" s="15"/>
      <c r="B215" s="257"/>
      <c r="C215" s="258"/>
      <c r="D215" s="237" t="s">
        <v>305</v>
      </c>
      <c r="E215" s="259" t="s">
        <v>28</v>
      </c>
      <c r="F215" s="260" t="s">
        <v>310</v>
      </c>
      <c r="G215" s="258"/>
      <c r="H215" s="261">
        <v>3.232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7" t="s">
        <v>305</v>
      </c>
      <c r="AU215" s="267" t="s">
        <v>84</v>
      </c>
      <c r="AV215" s="15" t="s">
        <v>303</v>
      </c>
      <c r="AW215" s="15" t="s">
        <v>35</v>
      </c>
      <c r="AX215" s="15" t="s">
        <v>82</v>
      </c>
      <c r="AY215" s="267" t="s">
        <v>296</v>
      </c>
    </row>
    <row r="216" spans="1:63" s="12" customFormat="1" ht="22.8" customHeight="1">
      <c r="A216" s="12"/>
      <c r="B216" s="206"/>
      <c r="C216" s="207"/>
      <c r="D216" s="208" t="s">
        <v>73</v>
      </c>
      <c r="E216" s="220" t="s">
        <v>337</v>
      </c>
      <c r="F216" s="220" t="s">
        <v>987</v>
      </c>
      <c r="G216" s="207"/>
      <c r="H216" s="207"/>
      <c r="I216" s="210"/>
      <c r="J216" s="221">
        <f>BK216</f>
        <v>0</v>
      </c>
      <c r="K216" s="207"/>
      <c r="L216" s="212"/>
      <c r="M216" s="213"/>
      <c r="N216" s="214"/>
      <c r="O216" s="214"/>
      <c r="P216" s="215">
        <f>SUM(P217:P380)</f>
        <v>0</v>
      </c>
      <c r="Q216" s="214"/>
      <c r="R216" s="215">
        <f>SUM(R217:R380)</f>
        <v>7.762830559999999</v>
      </c>
      <c r="S216" s="214"/>
      <c r="T216" s="216">
        <f>SUM(T217:T380)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7" t="s">
        <v>82</v>
      </c>
      <c r="AT216" s="218" t="s">
        <v>73</v>
      </c>
      <c r="AU216" s="218" t="s">
        <v>82</v>
      </c>
      <c r="AY216" s="217" t="s">
        <v>296</v>
      </c>
      <c r="BK216" s="219">
        <f>SUM(BK217:BK380)</f>
        <v>0</v>
      </c>
    </row>
    <row r="217" spans="1:65" s="2" customFormat="1" ht="16.5" customHeight="1">
      <c r="A217" s="40"/>
      <c r="B217" s="41"/>
      <c r="C217" s="222" t="s">
        <v>447</v>
      </c>
      <c r="D217" s="222" t="s">
        <v>298</v>
      </c>
      <c r="E217" s="223" t="s">
        <v>2755</v>
      </c>
      <c r="F217" s="224" t="s">
        <v>2756</v>
      </c>
      <c r="G217" s="225" t="s">
        <v>424</v>
      </c>
      <c r="H217" s="226">
        <v>14.4</v>
      </c>
      <c r="I217" s="227"/>
      <c r="J217" s="228">
        <f>ROUND(I217*H217,2)</f>
        <v>0</v>
      </c>
      <c r="K217" s="224" t="s">
        <v>302</v>
      </c>
      <c r="L217" s="46"/>
      <c r="M217" s="229" t="s">
        <v>28</v>
      </c>
      <c r="N217" s="230" t="s">
        <v>45</v>
      </c>
      <c r="O217" s="86"/>
      <c r="P217" s="231">
        <f>O217*H217</f>
        <v>0</v>
      </c>
      <c r="Q217" s="231">
        <v>0</v>
      </c>
      <c r="R217" s="231">
        <f>Q217*H217</f>
        <v>0</v>
      </c>
      <c r="S217" s="231">
        <v>0</v>
      </c>
      <c r="T217" s="232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3" t="s">
        <v>303</v>
      </c>
      <c r="AT217" s="233" t="s">
        <v>298</v>
      </c>
      <c r="AU217" s="233" t="s">
        <v>84</v>
      </c>
      <c r="AY217" s="19" t="s">
        <v>296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9" t="s">
        <v>82</v>
      </c>
      <c r="BK217" s="234">
        <f>ROUND(I217*H217,2)</f>
        <v>0</v>
      </c>
      <c r="BL217" s="19" t="s">
        <v>303</v>
      </c>
      <c r="BM217" s="233" t="s">
        <v>2757</v>
      </c>
    </row>
    <row r="218" spans="1:51" s="13" customFormat="1" ht="12">
      <c r="A218" s="13"/>
      <c r="B218" s="235"/>
      <c r="C218" s="236"/>
      <c r="D218" s="237" t="s">
        <v>305</v>
      </c>
      <c r="E218" s="238" t="s">
        <v>28</v>
      </c>
      <c r="F218" s="239" t="s">
        <v>2474</v>
      </c>
      <c r="G218" s="236"/>
      <c r="H218" s="238" t="s">
        <v>28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305</v>
      </c>
      <c r="AU218" s="245" t="s">
        <v>84</v>
      </c>
      <c r="AV218" s="13" t="s">
        <v>82</v>
      </c>
      <c r="AW218" s="13" t="s">
        <v>35</v>
      </c>
      <c r="AX218" s="13" t="s">
        <v>74</v>
      </c>
      <c r="AY218" s="245" t="s">
        <v>296</v>
      </c>
    </row>
    <row r="219" spans="1:51" s="13" customFormat="1" ht="12">
      <c r="A219" s="13"/>
      <c r="B219" s="235"/>
      <c r="C219" s="236"/>
      <c r="D219" s="237" t="s">
        <v>305</v>
      </c>
      <c r="E219" s="238" t="s">
        <v>28</v>
      </c>
      <c r="F219" s="239" t="s">
        <v>2674</v>
      </c>
      <c r="G219" s="236"/>
      <c r="H219" s="238" t="s">
        <v>28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305</v>
      </c>
      <c r="AU219" s="245" t="s">
        <v>84</v>
      </c>
      <c r="AV219" s="13" t="s">
        <v>82</v>
      </c>
      <c r="AW219" s="13" t="s">
        <v>35</v>
      </c>
      <c r="AX219" s="13" t="s">
        <v>74</v>
      </c>
      <c r="AY219" s="245" t="s">
        <v>296</v>
      </c>
    </row>
    <row r="220" spans="1:51" s="13" customFormat="1" ht="12">
      <c r="A220" s="13"/>
      <c r="B220" s="235"/>
      <c r="C220" s="236"/>
      <c r="D220" s="237" t="s">
        <v>305</v>
      </c>
      <c r="E220" s="238" t="s">
        <v>28</v>
      </c>
      <c r="F220" s="239" t="s">
        <v>2726</v>
      </c>
      <c r="G220" s="236"/>
      <c r="H220" s="238" t="s">
        <v>28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305</v>
      </c>
      <c r="AU220" s="245" t="s">
        <v>84</v>
      </c>
      <c r="AV220" s="13" t="s">
        <v>82</v>
      </c>
      <c r="AW220" s="13" t="s">
        <v>35</v>
      </c>
      <c r="AX220" s="13" t="s">
        <v>74</v>
      </c>
      <c r="AY220" s="245" t="s">
        <v>296</v>
      </c>
    </row>
    <row r="221" spans="1:51" s="14" customFormat="1" ht="12">
      <c r="A221" s="14"/>
      <c r="B221" s="246"/>
      <c r="C221" s="247"/>
      <c r="D221" s="237" t="s">
        <v>305</v>
      </c>
      <c r="E221" s="248" t="s">
        <v>28</v>
      </c>
      <c r="F221" s="249" t="s">
        <v>2758</v>
      </c>
      <c r="G221" s="247"/>
      <c r="H221" s="250">
        <v>14.4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6" t="s">
        <v>305</v>
      </c>
      <c r="AU221" s="256" t="s">
        <v>84</v>
      </c>
      <c r="AV221" s="14" t="s">
        <v>84</v>
      </c>
      <c r="AW221" s="14" t="s">
        <v>35</v>
      </c>
      <c r="AX221" s="14" t="s">
        <v>82</v>
      </c>
      <c r="AY221" s="256" t="s">
        <v>296</v>
      </c>
    </row>
    <row r="222" spans="1:65" s="2" customFormat="1" ht="16.5" customHeight="1">
      <c r="A222" s="40"/>
      <c r="B222" s="41"/>
      <c r="C222" s="279" t="s">
        <v>453</v>
      </c>
      <c r="D222" s="279" t="s">
        <v>405</v>
      </c>
      <c r="E222" s="280" t="s">
        <v>2759</v>
      </c>
      <c r="F222" s="281" t="s">
        <v>2760</v>
      </c>
      <c r="G222" s="282" t="s">
        <v>424</v>
      </c>
      <c r="H222" s="283">
        <v>15.739</v>
      </c>
      <c r="I222" s="284"/>
      <c r="J222" s="285">
        <f>ROUND(I222*H222,2)</f>
        <v>0</v>
      </c>
      <c r="K222" s="281" t="s">
        <v>28</v>
      </c>
      <c r="L222" s="286"/>
      <c r="M222" s="287" t="s">
        <v>28</v>
      </c>
      <c r="N222" s="288" t="s">
        <v>45</v>
      </c>
      <c r="O222" s="86"/>
      <c r="P222" s="231">
        <f>O222*H222</f>
        <v>0</v>
      </c>
      <c r="Q222" s="231">
        <v>0.00012</v>
      </c>
      <c r="R222" s="231">
        <f>Q222*H222</f>
        <v>0.0018886800000000002</v>
      </c>
      <c r="S222" s="231">
        <v>0</v>
      </c>
      <c r="T222" s="232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3" t="s">
        <v>337</v>
      </c>
      <c r="AT222" s="233" t="s">
        <v>405</v>
      </c>
      <c r="AU222" s="233" t="s">
        <v>84</v>
      </c>
      <c r="AY222" s="19" t="s">
        <v>296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9" t="s">
        <v>82</v>
      </c>
      <c r="BK222" s="234">
        <f>ROUND(I222*H222,2)</f>
        <v>0</v>
      </c>
      <c r="BL222" s="19" t="s">
        <v>303</v>
      </c>
      <c r="BM222" s="233" t="s">
        <v>2761</v>
      </c>
    </row>
    <row r="223" spans="1:51" s="13" customFormat="1" ht="12">
      <c r="A223" s="13"/>
      <c r="B223" s="235"/>
      <c r="C223" s="236"/>
      <c r="D223" s="237" t="s">
        <v>305</v>
      </c>
      <c r="E223" s="238" t="s">
        <v>28</v>
      </c>
      <c r="F223" s="239" t="s">
        <v>2474</v>
      </c>
      <c r="G223" s="236"/>
      <c r="H223" s="238" t="s">
        <v>28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305</v>
      </c>
      <c r="AU223" s="245" t="s">
        <v>84</v>
      </c>
      <c r="AV223" s="13" t="s">
        <v>82</v>
      </c>
      <c r="AW223" s="13" t="s">
        <v>35</v>
      </c>
      <c r="AX223" s="13" t="s">
        <v>74</v>
      </c>
      <c r="AY223" s="245" t="s">
        <v>296</v>
      </c>
    </row>
    <row r="224" spans="1:51" s="13" customFormat="1" ht="12">
      <c r="A224" s="13"/>
      <c r="B224" s="235"/>
      <c r="C224" s="236"/>
      <c r="D224" s="237" t="s">
        <v>305</v>
      </c>
      <c r="E224" s="238" t="s">
        <v>28</v>
      </c>
      <c r="F224" s="239" t="s">
        <v>2674</v>
      </c>
      <c r="G224" s="236"/>
      <c r="H224" s="238" t="s">
        <v>28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305</v>
      </c>
      <c r="AU224" s="245" t="s">
        <v>84</v>
      </c>
      <c r="AV224" s="13" t="s">
        <v>82</v>
      </c>
      <c r="AW224" s="13" t="s">
        <v>35</v>
      </c>
      <c r="AX224" s="13" t="s">
        <v>74</v>
      </c>
      <c r="AY224" s="245" t="s">
        <v>296</v>
      </c>
    </row>
    <row r="225" spans="1:51" s="13" customFormat="1" ht="12">
      <c r="A225" s="13"/>
      <c r="B225" s="235"/>
      <c r="C225" s="236"/>
      <c r="D225" s="237" t="s">
        <v>305</v>
      </c>
      <c r="E225" s="238" t="s">
        <v>28</v>
      </c>
      <c r="F225" s="239" t="s">
        <v>2726</v>
      </c>
      <c r="G225" s="236"/>
      <c r="H225" s="238" t="s">
        <v>28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305</v>
      </c>
      <c r="AU225" s="245" t="s">
        <v>84</v>
      </c>
      <c r="AV225" s="13" t="s">
        <v>82</v>
      </c>
      <c r="AW225" s="13" t="s">
        <v>35</v>
      </c>
      <c r="AX225" s="13" t="s">
        <v>74</v>
      </c>
      <c r="AY225" s="245" t="s">
        <v>296</v>
      </c>
    </row>
    <row r="226" spans="1:51" s="14" customFormat="1" ht="12">
      <c r="A226" s="14"/>
      <c r="B226" s="246"/>
      <c r="C226" s="247"/>
      <c r="D226" s="237" t="s">
        <v>305</v>
      </c>
      <c r="E226" s="248" t="s">
        <v>28</v>
      </c>
      <c r="F226" s="249" t="s">
        <v>2762</v>
      </c>
      <c r="G226" s="247"/>
      <c r="H226" s="250">
        <v>15.739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6" t="s">
        <v>305</v>
      </c>
      <c r="AU226" s="256" t="s">
        <v>84</v>
      </c>
      <c r="AV226" s="14" t="s">
        <v>84</v>
      </c>
      <c r="AW226" s="14" t="s">
        <v>35</v>
      </c>
      <c r="AX226" s="14" t="s">
        <v>82</v>
      </c>
      <c r="AY226" s="256" t="s">
        <v>296</v>
      </c>
    </row>
    <row r="227" spans="1:65" s="2" customFormat="1" ht="16.5" customHeight="1">
      <c r="A227" s="40"/>
      <c r="B227" s="41"/>
      <c r="C227" s="222" t="s">
        <v>461</v>
      </c>
      <c r="D227" s="222" t="s">
        <v>298</v>
      </c>
      <c r="E227" s="223" t="s">
        <v>2763</v>
      </c>
      <c r="F227" s="224" t="s">
        <v>2764</v>
      </c>
      <c r="G227" s="225" t="s">
        <v>424</v>
      </c>
      <c r="H227" s="226">
        <v>26.128</v>
      </c>
      <c r="I227" s="227"/>
      <c r="J227" s="228">
        <f>ROUND(I227*H227,2)</f>
        <v>0</v>
      </c>
      <c r="K227" s="224" t="s">
        <v>302</v>
      </c>
      <c r="L227" s="46"/>
      <c r="M227" s="229" t="s">
        <v>28</v>
      </c>
      <c r="N227" s="230" t="s">
        <v>45</v>
      </c>
      <c r="O227" s="86"/>
      <c r="P227" s="231">
        <f>O227*H227</f>
        <v>0</v>
      </c>
      <c r="Q227" s="231">
        <v>1E-05</v>
      </c>
      <c r="R227" s="231">
        <f>Q227*H227</f>
        <v>0.00026128</v>
      </c>
      <c r="S227" s="231">
        <v>0</v>
      </c>
      <c r="T227" s="232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3" t="s">
        <v>303</v>
      </c>
      <c r="AT227" s="233" t="s">
        <v>298</v>
      </c>
      <c r="AU227" s="233" t="s">
        <v>84</v>
      </c>
      <c r="AY227" s="19" t="s">
        <v>296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9" t="s">
        <v>82</v>
      </c>
      <c r="BK227" s="234">
        <f>ROUND(I227*H227,2)</f>
        <v>0</v>
      </c>
      <c r="BL227" s="19" t="s">
        <v>303</v>
      </c>
      <c r="BM227" s="233" t="s">
        <v>2765</v>
      </c>
    </row>
    <row r="228" spans="1:51" s="13" customFormat="1" ht="12">
      <c r="A228" s="13"/>
      <c r="B228" s="235"/>
      <c r="C228" s="236"/>
      <c r="D228" s="237" t="s">
        <v>305</v>
      </c>
      <c r="E228" s="238" t="s">
        <v>28</v>
      </c>
      <c r="F228" s="239" t="s">
        <v>2474</v>
      </c>
      <c r="G228" s="236"/>
      <c r="H228" s="238" t="s">
        <v>28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305</v>
      </c>
      <c r="AU228" s="245" t="s">
        <v>84</v>
      </c>
      <c r="AV228" s="13" t="s">
        <v>82</v>
      </c>
      <c r="AW228" s="13" t="s">
        <v>35</v>
      </c>
      <c r="AX228" s="13" t="s">
        <v>74</v>
      </c>
      <c r="AY228" s="245" t="s">
        <v>296</v>
      </c>
    </row>
    <row r="229" spans="1:51" s="13" customFormat="1" ht="12">
      <c r="A229" s="13"/>
      <c r="B229" s="235"/>
      <c r="C229" s="236"/>
      <c r="D229" s="237" t="s">
        <v>305</v>
      </c>
      <c r="E229" s="238" t="s">
        <v>28</v>
      </c>
      <c r="F229" s="239" t="s">
        <v>2674</v>
      </c>
      <c r="G229" s="236"/>
      <c r="H229" s="238" t="s">
        <v>28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305</v>
      </c>
      <c r="AU229" s="245" t="s">
        <v>84</v>
      </c>
      <c r="AV229" s="13" t="s">
        <v>82</v>
      </c>
      <c r="AW229" s="13" t="s">
        <v>35</v>
      </c>
      <c r="AX229" s="13" t="s">
        <v>74</v>
      </c>
      <c r="AY229" s="245" t="s">
        <v>296</v>
      </c>
    </row>
    <row r="230" spans="1:51" s="14" customFormat="1" ht="12">
      <c r="A230" s="14"/>
      <c r="B230" s="246"/>
      <c r="C230" s="247"/>
      <c r="D230" s="237" t="s">
        <v>305</v>
      </c>
      <c r="E230" s="248" t="s">
        <v>28</v>
      </c>
      <c r="F230" s="249" t="s">
        <v>2766</v>
      </c>
      <c r="G230" s="247"/>
      <c r="H230" s="250">
        <v>5.728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6" t="s">
        <v>305</v>
      </c>
      <c r="AU230" s="256" t="s">
        <v>84</v>
      </c>
      <c r="AV230" s="14" t="s">
        <v>84</v>
      </c>
      <c r="AW230" s="14" t="s">
        <v>35</v>
      </c>
      <c r="AX230" s="14" t="s">
        <v>74</v>
      </c>
      <c r="AY230" s="256" t="s">
        <v>296</v>
      </c>
    </row>
    <row r="231" spans="1:51" s="14" customFormat="1" ht="12">
      <c r="A231" s="14"/>
      <c r="B231" s="246"/>
      <c r="C231" s="247"/>
      <c r="D231" s="237" t="s">
        <v>305</v>
      </c>
      <c r="E231" s="248" t="s">
        <v>28</v>
      </c>
      <c r="F231" s="249" t="s">
        <v>2767</v>
      </c>
      <c r="G231" s="247"/>
      <c r="H231" s="250">
        <v>20.4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305</v>
      </c>
      <c r="AU231" s="256" t="s">
        <v>84</v>
      </c>
      <c r="AV231" s="14" t="s">
        <v>84</v>
      </c>
      <c r="AW231" s="14" t="s">
        <v>35</v>
      </c>
      <c r="AX231" s="14" t="s">
        <v>74</v>
      </c>
      <c r="AY231" s="256" t="s">
        <v>296</v>
      </c>
    </row>
    <row r="232" spans="1:51" s="15" customFormat="1" ht="12">
      <c r="A232" s="15"/>
      <c r="B232" s="257"/>
      <c r="C232" s="258"/>
      <c r="D232" s="237" t="s">
        <v>305</v>
      </c>
      <c r="E232" s="259" t="s">
        <v>2664</v>
      </c>
      <c r="F232" s="260" t="s">
        <v>310</v>
      </c>
      <c r="G232" s="258"/>
      <c r="H232" s="261">
        <v>26.128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7" t="s">
        <v>305</v>
      </c>
      <c r="AU232" s="267" t="s">
        <v>84</v>
      </c>
      <c r="AV232" s="15" t="s">
        <v>303</v>
      </c>
      <c r="AW232" s="15" t="s">
        <v>35</v>
      </c>
      <c r="AX232" s="15" t="s">
        <v>82</v>
      </c>
      <c r="AY232" s="267" t="s">
        <v>296</v>
      </c>
    </row>
    <row r="233" spans="1:65" s="2" customFormat="1" ht="16.5" customHeight="1">
      <c r="A233" s="40"/>
      <c r="B233" s="41"/>
      <c r="C233" s="279" t="s">
        <v>466</v>
      </c>
      <c r="D233" s="279" t="s">
        <v>405</v>
      </c>
      <c r="E233" s="280" t="s">
        <v>2768</v>
      </c>
      <c r="F233" s="281" t="s">
        <v>2769</v>
      </c>
      <c r="G233" s="282" t="s">
        <v>424</v>
      </c>
      <c r="H233" s="283">
        <v>28.558</v>
      </c>
      <c r="I233" s="284"/>
      <c r="J233" s="285">
        <f>ROUND(I233*H233,2)</f>
        <v>0</v>
      </c>
      <c r="K233" s="281" t="s">
        <v>302</v>
      </c>
      <c r="L233" s="286"/>
      <c r="M233" s="287" t="s">
        <v>28</v>
      </c>
      <c r="N233" s="288" t="s">
        <v>45</v>
      </c>
      <c r="O233" s="86"/>
      <c r="P233" s="231">
        <f>O233*H233</f>
        <v>0</v>
      </c>
      <c r="Q233" s="231">
        <v>0.0014</v>
      </c>
      <c r="R233" s="231">
        <f>Q233*H233</f>
        <v>0.0399812</v>
      </c>
      <c r="S233" s="231">
        <v>0</v>
      </c>
      <c r="T233" s="232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3" t="s">
        <v>337</v>
      </c>
      <c r="AT233" s="233" t="s">
        <v>405</v>
      </c>
      <c r="AU233" s="233" t="s">
        <v>84</v>
      </c>
      <c r="AY233" s="19" t="s">
        <v>296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9" t="s">
        <v>82</v>
      </c>
      <c r="BK233" s="234">
        <f>ROUND(I233*H233,2)</f>
        <v>0</v>
      </c>
      <c r="BL233" s="19" t="s">
        <v>303</v>
      </c>
      <c r="BM233" s="233" t="s">
        <v>2770</v>
      </c>
    </row>
    <row r="234" spans="1:51" s="14" customFormat="1" ht="12">
      <c r="A234" s="14"/>
      <c r="B234" s="246"/>
      <c r="C234" s="247"/>
      <c r="D234" s="237" t="s">
        <v>305</v>
      </c>
      <c r="E234" s="248" t="s">
        <v>28</v>
      </c>
      <c r="F234" s="249" t="s">
        <v>2771</v>
      </c>
      <c r="G234" s="247"/>
      <c r="H234" s="250">
        <v>28.558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6" t="s">
        <v>305</v>
      </c>
      <c r="AU234" s="256" t="s">
        <v>84</v>
      </c>
      <c r="AV234" s="14" t="s">
        <v>84</v>
      </c>
      <c r="AW234" s="14" t="s">
        <v>35</v>
      </c>
      <c r="AX234" s="14" t="s">
        <v>82</v>
      </c>
      <c r="AY234" s="256" t="s">
        <v>296</v>
      </c>
    </row>
    <row r="235" spans="1:65" s="2" customFormat="1" ht="16.5" customHeight="1">
      <c r="A235" s="40"/>
      <c r="B235" s="41"/>
      <c r="C235" s="222" t="s">
        <v>470</v>
      </c>
      <c r="D235" s="222" t="s">
        <v>298</v>
      </c>
      <c r="E235" s="223" t="s">
        <v>2772</v>
      </c>
      <c r="F235" s="224" t="s">
        <v>2773</v>
      </c>
      <c r="G235" s="225" t="s">
        <v>424</v>
      </c>
      <c r="H235" s="226">
        <v>40.7</v>
      </c>
      <c r="I235" s="227"/>
      <c r="J235" s="228">
        <f>ROUND(I235*H235,2)</f>
        <v>0</v>
      </c>
      <c r="K235" s="224" t="s">
        <v>302</v>
      </c>
      <c r="L235" s="46"/>
      <c r="M235" s="229" t="s">
        <v>28</v>
      </c>
      <c r="N235" s="230" t="s">
        <v>45</v>
      </c>
      <c r="O235" s="86"/>
      <c r="P235" s="231">
        <f>O235*H235</f>
        <v>0</v>
      </c>
      <c r="Q235" s="231">
        <v>1E-05</v>
      </c>
      <c r="R235" s="231">
        <f>Q235*H235</f>
        <v>0.0004070000000000001</v>
      </c>
      <c r="S235" s="231">
        <v>0</v>
      </c>
      <c r="T235" s="232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3" t="s">
        <v>303</v>
      </c>
      <c r="AT235" s="233" t="s">
        <v>298</v>
      </c>
      <c r="AU235" s="233" t="s">
        <v>84</v>
      </c>
      <c r="AY235" s="19" t="s">
        <v>296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9" t="s">
        <v>82</v>
      </c>
      <c r="BK235" s="234">
        <f>ROUND(I235*H235,2)</f>
        <v>0</v>
      </c>
      <c r="BL235" s="19" t="s">
        <v>303</v>
      </c>
      <c r="BM235" s="233" t="s">
        <v>2774</v>
      </c>
    </row>
    <row r="236" spans="1:51" s="13" customFormat="1" ht="12">
      <c r="A236" s="13"/>
      <c r="B236" s="235"/>
      <c r="C236" s="236"/>
      <c r="D236" s="237" t="s">
        <v>305</v>
      </c>
      <c r="E236" s="238" t="s">
        <v>28</v>
      </c>
      <c r="F236" s="239" t="s">
        <v>2474</v>
      </c>
      <c r="G236" s="236"/>
      <c r="H236" s="238" t="s">
        <v>28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305</v>
      </c>
      <c r="AU236" s="245" t="s">
        <v>84</v>
      </c>
      <c r="AV236" s="13" t="s">
        <v>82</v>
      </c>
      <c r="AW236" s="13" t="s">
        <v>35</v>
      </c>
      <c r="AX236" s="13" t="s">
        <v>74</v>
      </c>
      <c r="AY236" s="245" t="s">
        <v>296</v>
      </c>
    </row>
    <row r="237" spans="1:51" s="13" customFormat="1" ht="12">
      <c r="A237" s="13"/>
      <c r="B237" s="235"/>
      <c r="C237" s="236"/>
      <c r="D237" s="237" t="s">
        <v>305</v>
      </c>
      <c r="E237" s="238" t="s">
        <v>28</v>
      </c>
      <c r="F237" s="239" t="s">
        <v>2674</v>
      </c>
      <c r="G237" s="236"/>
      <c r="H237" s="238" t="s">
        <v>28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305</v>
      </c>
      <c r="AU237" s="245" t="s">
        <v>84</v>
      </c>
      <c r="AV237" s="13" t="s">
        <v>82</v>
      </c>
      <c r="AW237" s="13" t="s">
        <v>35</v>
      </c>
      <c r="AX237" s="13" t="s">
        <v>74</v>
      </c>
      <c r="AY237" s="245" t="s">
        <v>296</v>
      </c>
    </row>
    <row r="238" spans="1:51" s="14" customFormat="1" ht="12">
      <c r="A238" s="14"/>
      <c r="B238" s="246"/>
      <c r="C238" s="247"/>
      <c r="D238" s="237" t="s">
        <v>305</v>
      </c>
      <c r="E238" s="248" t="s">
        <v>2662</v>
      </c>
      <c r="F238" s="249" t="s">
        <v>2775</v>
      </c>
      <c r="G238" s="247"/>
      <c r="H238" s="250">
        <v>40.7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305</v>
      </c>
      <c r="AU238" s="256" t="s">
        <v>84</v>
      </c>
      <c r="AV238" s="14" t="s">
        <v>84</v>
      </c>
      <c r="AW238" s="14" t="s">
        <v>35</v>
      </c>
      <c r="AX238" s="14" t="s">
        <v>74</v>
      </c>
      <c r="AY238" s="256" t="s">
        <v>296</v>
      </c>
    </row>
    <row r="239" spans="1:51" s="15" customFormat="1" ht="12">
      <c r="A239" s="15"/>
      <c r="B239" s="257"/>
      <c r="C239" s="258"/>
      <c r="D239" s="237" t="s">
        <v>305</v>
      </c>
      <c r="E239" s="259" t="s">
        <v>28</v>
      </c>
      <c r="F239" s="260" t="s">
        <v>310</v>
      </c>
      <c r="G239" s="258"/>
      <c r="H239" s="261">
        <v>40.7</v>
      </c>
      <c r="I239" s="262"/>
      <c r="J239" s="258"/>
      <c r="K239" s="258"/>
      <c r="L239" s="263"/>
      <c r="M239" s="264"/>
      <c r="N239" s="265"/>
      <c r="O239" s="265"/>
      <c r="P239" s="265"/>
      <c r="Q239" s="265"/>
      <c r="R239" s="265"/>
      <c r="S239" s="265"/>
      <c r="T239" s="26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7" t="s">
        <v>305</v>
      </c>
      <c r="AU239" s="267" t="s">
        <v>84</v>
      </c>
      <c r="AV239" s="15" t="s">
        <v>303</v>
      </c>
      <c r="AW239" s="15" t="s">
        <v>35</v>
      </c>
      <c r="AX239" s="15" t="s">
        <v>82</v>
      </c>
      <c r="AY239" s="267" t="s">
        <v>296</v>
      </c>
    </row>
    <row r="240" spans="1:65" s="2" customFormat="1" ht="16.5" customHeight="1">
      <c r="A240" s="40"/>
      <c r="B240" s="41"/>
      <c r="C240" s="279" t="s">
        <v>475</v>
      </c>
      <c r="D240" s="279" t="s">
        <v>405</v>
      </c>
      <c r="E240" s="280" t="s">
        <v>2776</v>
      </c>
      <c r="F240" s="281" t="s">
        <v>2777</v>
      </c>
      <c r="G240" s="282" t="s">
        <v>424</v>
      </c>
      <c r="H240" s="283">
        <v>44.485</v>
      </c>
      <c r="I240" s="284"/>
      <c r="J240" s="285">
        <f>ROUND(I240*H240,2)</f>
        <v>0</v>
      </c>
      <c r="K240" s="281" t="s">
        <v>302</v>
      </c>
      <c r="L240" s="286"/>
      <c r="M240" s="287" t="s">
        <v>28</v>
      </c>
      <c r="N240" s="288" t="s">
        <v>45</v>
      </c>
      <c r="O240" s="86"/>
      <c r="P240" s="231">
        <f>O240*H240</f>
        <v>0</v>
      </c>
      <c r="Q240" s="231">
        <v>0.0018</v>
      </c>
      <c r="R240" s="231">
        <f>Q240*H240</f>
        <v>0.08007299999999999</v>
      </c>
      <c r="S240" s="231">
        <v>0</v>
      </c>
      <c r="T240" s="232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3" t="s">
        <v>337</v>
      </c>
      <c r="AT240" s="233" t="s">
        <v>405</v>
      </c>
      <c r="AU240" s="233" t="s">
        <v>84</v>
      </c>
      <c r="AY240" s="19" t="s">
        <v>296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9" t="s">
        <v>82</v>
      </c>
      <c r="BK240" s="234">
        <f>ROUND(I240*H240,2)</f>
        <v>0</v>
      </c>
      <c r="BL240" s="19" t="s">
        <v>303</v>
      </c>
      <c r="BM240" s="233" t="s">
        <v>2778</v>
      </c>
    </row>
    <row r="241" spans="1:51" s="14" customFormat="1" ht="12">
      <c r="A241" s="14"/>
      <c r="B241" s="246"/>
      <c r="C241" s="247"/>
      <c r="D241" s="237" t="s">
        <v>305</v>
      </c>
      <c r="E241" s="248" t="s">
        <v>28</v>
      </c>
      <c r="F241" s="249" t="s">
        <v>2779</v>
      </c>
      <c r="G241" s="247"/>
      <c r="H241" s="250">
        <v>44.485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6" t="s">
        <v>305</v>
      </c>
      <c r="AU241" s="256" t="s">
        <v>84</v>
      </c>
      <c r="AV241" s="14" t="s">
        <v>84</v>
      </c>
      <c r="AW241" s="14" t="s">
        <v>35</v>
      </c>
      <c r="AX241" s="14" t="s">
        <v>82</v>
      </c>
      <c r="AY241" s="256" t="s">
        <v>296</v>
      </c>
    </row>
    <row r="242" spans="1:65" s="2" customFormat="1" ht="16.5" customHeight="1">
      <c r="A242" s="40"/>
      <c r="B242" s="41"/>
      <c r="C242" s="222" t="s">
        <v>480</v>
      </c>
      <c r="D242" s="222" t="s">
        <v>298</v>
      </c>
      <c r="E242" s="223" t="s">
        <v>2588</v>
      </c>
      <c r="F242" s="224" t="s">
        <v>2589</v>
      </c>
      <c r="G242" s="225" t="s">
        <v>424</v>
      </c>
      <c r="H242" s="226">
        <v>42.01</v>
      </c>
      <c r="I242" s="227"/>
      <c r="J242" s="228">
        <f>ROUND(I242*H242,2)</f>
        <v>0</v>
      </c>
      <c r="K242" s="224" t="s">
        <v>302</v>
      </c>
      <c r="L242" s="46"/>
      <c r="M242" s="229" t="s">
        <v>28</v>
      </c>
      <c r="N242" s="230" t="s">
        <v>45</v>
      </c>
      <c r="O242" s="86"/>
      <c r="P242" s="231">
        <f>O242*H242</f>
        <v>0</v>
      </c>
      <c r="Q242" s="231">
        <v>1E-05</v>
      </c>
      <c r="R242" s="231">
        <f>Q242*H242</f>
        <v>0.0004201</v>
      </c>
      <c r="S242" s="231">
        <v>0</v>
      </c>
      <c r="T242" s="232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3" t="s">
        <v>303</v>
      </c>
      <c r="AT242" s="233" t="s">
        <v>298</v>
      </c>
      <c r="AU242" s="233" t="s">
        <v>84</v>
      </c>
      <c r="AY242" s="19" t="s">
        <v>296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9" t="s">
        <v>82</v>
      </c>
      <c r="BK242" s="234">
        <f>ROUND(I242*H242,2)</f>
        <v>0</v>
      </c>
      <c r="BL242" s="19" t="s">
        <v>303</v>
      </c>
      <c r="BM242" s="233" t="s">
        <v>2780</v>
      </c>
    </row>
    <row r="243" spans="1:51" s="13" customFormat="1" ht="12">
      <c r="A243" s="13"/>
      <c r="B243" s="235"/>
      <c r="C243" s="236"/>
      <c r="D243" s="237" t="s">
        <v>305</v>
      </c>
      <c r="E243" s="238" t="s">
        <v>28</v>
      </c>
      <c r="F243" s="239" t="s">
        <v>2474</v>
      </c>
      <c r="G243" s="236"/>
      <c r="H243" s="238" t="s">
        <v>28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305</v>
      </c>
      <c r="AU243" s="245" t="s">
        <v>84</v>
      </c>
      <c r="AV243" s="13" t="s">
        <v>82</v>
      </c>
      <c r="AW243" s="13" t="s">
        <v>35</v>
      </c>
      <c r="AX243" s="13" t="s">
        <v>74</v>
      </c>
      <c r="AY243" s="245" t="s">
        <v>296</v>
      </c>
    </row>
    <row r="244" spans="1:51" s="13" customFormat="1" ht="12">
      <c r="A244" s="13"/>
      <c r="B244" s="235"/>
      <c r="C244" s="236"/>
      <c r="D244" s="237" t="s">
        <v>305</v>
      </c>
      <c r="E244" s="238" t="s">
        <v>28</v>
      </c>
      <c r="F244" s="239" t="s">
        <v>2674</v>
      </c>
      <c r="G244" s="236"/>
      <c r="H244" s="238" t="s">
        <v>28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305</v>
      </c>
      <c r="AU244" s="245" t="s">
        <v>84</v>
      </c>
      <c r="AV244" s="13" t="s">
        <v>82</v>
      </c>
      <c r="AW244" s="13" t="s">
        <v>35</v>
      </c>
      <c r="AX244" s="13" t="s">
        <v>74</v>
      </c>
      <c r="AY244" s="245" t="s">
        <v>296</v>
      </c>
    </row>
    <row r="245" spans="1:51" s="14" customFormat="1" ht="12">
      <c r="A245" s="14"/>
      <c r="B245" s="246"/>
      <c r="C245" s="247"/>
      <c r="D245" s="237" t="s">
        <v>305</v>
      </c>
      <c r="E245" s="248" t="s">
        <v>28</v>
      </c>
      <c r="F245" s="249" t="s">
        <v>2781</v>
      </c>
      <c r="G245" s="247"/>
      <c r="H245" s="250">
        <v>42.01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305</v>
      </c>
      <c r="AU245" s="256" t="s">
        <v>84</v>
      </c>
      <c r="AV245" s="14" t="s">
        <v>84</v>
      </c>
      <c r="AW245" s="14" t="s">
        <v>35</v>
      </c>
      <c r="AX245" s="14" t="s">
        <v>74</v>
      </c>
      <c r="AY245" s="256" t="s">
        <v>296</v>
      </c>
    </row>
    <row r="246" spans="1:51" s="15" customFormat="1" ht="12">
      <c r="A246" s="15"/>
      <c r="B246" s="257"/>
      <c r="C246" s="258"/>
      <c r="D246" s="237" t="s">
        <v>305</v>
      </c>
      <c r="E246" s="259" t="s">
        <v>2660</v>
      </c>
      <c r="F246" s="260" t="s">
        <v>310</v>
      </c>
      <c r="G246" s="258"/>
      <c r="H246" s="261">
        <v>42.01</v>
      </c>
      <c r="I246" s="262"/>
      <c r="J246" s="258"/>
      <c r="K246" s="258"/>
      <c r="L246" s="263"/>
      <c r="M246" s="264"/>
      <c r="N246" s="265"/>
      <c r="O246" s="265"/>
      <c r="P246" s="265"/>
      <c r="Q246" s="265"/>
      <c r="R246" s="265"/>
      <c r="S246" s="265"/>
      <c r="T246" s="26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7" t="s">
        <v>305</v>
      </c>
      <c r="AU246" s="267" t="s">
        <v>84</v>
      </c>
      <c r="AV246" s="15" t="s">
        <v>303</v>
      </c>
      <c r="AW246" s="15" t="s">
        <v>35</v>
      </c>
      <c r="AX246" s="15" t="s">
        <v>82</v>
      </c>
      <c r="AY246" s="267" t="s">
        <v>296</v>
      </c>
    </row>
    <row r="247" spans="1:65" s="2" customFormat="1" ht="16.5" customHeight="1">
      <c r="A247" s="40"/>
      <c r="B247" s="41"/>
      <c r="C247" s="279" t="s">
        <v>488</v>
      </c>
      <c r="D247" s="279" t="s">
        <v>405</v>
      </c>
      <c r="E247" s="280" t="s">
        <v>2592</v>
      </c>
      <c r="F247" s="281" t="s">
        <v>2593</v>
      </c>
      <c r="G247" s="282" t="s">
        <v>424</v>
      </c>
      <c r="H247" s="283">
        <v>45.917</v>
      </c>
      <c r="I247" s="284"/>
      <c r="J247" s="285">
        <f>ROUND(I247*H247,2)</f>
        <v>0</v>
      </c>
      <c r="K247" s="281" t="s">
        <v>302</v>
      </c>
      <c r="L247" s="286"/>
      <c r="M247" s="287" t="s">
        <v>28</v>
      </c>
      <c r="N247" s="288" t="s">
        <v>45</v>
      </c>
      <c r="O247" s="86"/>
      <c r="P247" s="231">
        <f>O247*H247</f>
        <v>0</v>
      </c>
      <c r="Q247" s="231">
        <v>0.0029</v>
      </c>
      <c r="R247" s="231">
        <f>Q247*H247</f>
        <v>0.1331593</v>
      </c>
      <c r="S247" s="231">
        <v>0</v>
      </c>
      <c r="T247" s="232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3" t="s">
        <v>337</v>
      </c>
      <c r="AT247" s="233" t="s">
        <v>405</v>
      </c>
      <c r="AU247" s="233" t="s">
        <v>84</v>
      </c>
      <c r="AY247" s="19" t="s">
        <v>296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9" t="s">
        <v>82</v>
      </c>
      <c r="BK247" s="234">
        <f>ROUND(I247*H247,2)</f>
        <v>0</v>
      </c>
      <c r="BL247" s="19" t="s">
        <v>303</v>
      </c>
      <c r="BM247" s="233" t="s">
        <v>2782</v>
      </c>
    </row>
    <row r="248" spans="1:51" s="14" customFormat="1" ht="12">
      <c r="A248" s="14"/>
      <c r="B248" s="246"/>
      <c r="C248" s="247"/>
      <c r="D248" s="237" t="s">
        <v>305</v>
      </c>
      <c r="E248" s="248" t="s">
        <v>28</v>
      </c>
      <c r="F248" s="249" t="s">
        <v>2783</v>
      </c>
      <c r="G248" s="247"/>
      <c r="H248" s="250">
        <v>45.917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305</v>
      </c>
      <c r="AU248" s="256" t="s">
        <v>84</v>
      </c>
      <c r="AV248" s="14" t="s">
        <v>84</v>
      </c>
      <c r="AW248" s="14" t="s">
        <v>35</v>
      </c>
      <c r="AX248" s="14" t="s">
        <v>82</v>
      </c>
      <c r="AY248" s="256" t="s">
        <v>296</v>
      </c>
    </row>
    <row r="249" spans="1:65" s="2" customFormat="1" ht="24" customHeight="1">
      <c r="A249" s="40"/>
      <c r="B249" s="41"/>
      <c r="C249" s="222" t="s">
        <v>494</v>
      </c>
      <c r="D249" s="222" t="s">
        <v>298</v>
      </c>
      <c r="E249" s="223" t="s">
        <v>2784</v>
      </c>
      <c r="F249" s="224" t="s">
        <v>2785</v>
      </c>
      <c r="G249" s="225" t="s">
        <v>491</v>
      </c>
      <c r="H249" s="226">
        <v>5</v>
      </c>
      <c r="I249" s="227"/>
      <c r="J249" s="228">
        <f>ROUND(I249*H249,2)</f>
        <v>0</v>
      </c>
      <c r="K249" s="224" t="s">
        <v>302</v>
      </c>
      <c r="L249" s="46"/>
      <c r="M249" s="229" t="s">
        <v>28</v>
      </c>
      <c r="N249" s="230" t="s">
        <v>45</v>
      </c>
      <c r="O249" s="86"/>
      <c r="P249" s="231">
        <f>O249*H249</f>
        <v>0</v>
      </c>
      <c r="Q249" s="231">
        <v>0</v>
      </c>
      <c r="R249" s="231">
        <f>Q249*H249</f>
        <v>0</v>
      </c>
      <c r="S249" s="231">
        <v>0</v>
      </c>
      <c r="T249" s="232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3" t="s">
        <v>303</v>
      </c>
      <c r="AT249" s="233" t="s">
        <v>298</v>
      </c>
      <c r="AU249" s="233" t="s">
        <v>84</v>
      </c>
      <c r="AY249" s="19" t="s">
        <v>296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9" t="s">
        <v>82</v>
      </c>
      <c r="BK249" s="234">
        <f>ROUND(I249*H249,2)</f>
        <v>0</v>
      </c>
      <c r="BL249" s="19" t="s">
        <v>303</v>
      </c>
      <c r="BM249" s="233" t="s">
        <v>2786</v>
      </c>
    </row>
    <row r="250" spans="1:51" s="13" customFormat="1" ht="12">
      <c r="A250" s="13"/>
      <c r="B250" s="235"/>
      <c r="C250" s="236"/>
      <c r="D250" s="237" t="s">
        <v>305</v>
      </c>
      <c r="E250" s="238" t="s">
        <v>28</v>
      </c>
      <c r="F250" s="239" t="s">
        <v>2474</v>
      </c>
      <c r="G250" s="236"/>
      <c r="H250" s="238" t="s">
        <v>28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305</v>
      </c>
      <c r="AU250" s="245" t="s">
        <v>84</v>
      </c>
      <c r="AV250" s="13" t="s">
        <v>82</v>
      </c>
      <c r="AW250" s="13" t="s">
        <v>35</v>
      </c>
      <c r="AX250" s="13" t="s">
        <v>74</v>
      </c>
      <c r="AY250" s="245" t="s">
        <v>296</v>
      </c>
    </row>
    <row r="251" spans="1:51" s="13" customFormat="1" ht="12">
      <c r="A251" s="13"/>
      <c r="B251" s="235"/>
      <c r="C251" s="236"/>
      <c r="D251" s="237" t="s">
        <v>305</v>
      </c>
      <c r="E251" s="238" t="s">
        <v>28</v>
      </c>
      <c r="F251" s="239" t="s">
        <v>2674</v>
      </c>
      <c r="G251" s="236"/>
      <c r="H251" s="238" t="s">
        <v>28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305</v>
      </c>
      <c r="AU251" s="245" t="s">
        <v>84</v>
      </c>
      <c r="AV251" s="13" t="s">
        <v>82</v>
      </c>
      <c r="AW251" s="13" t="s">
        <v>35</v>
      </c>
      <c r="AX251" s="13" t="s">
        <v>74</v>
      </c>
      <c r="AY251" s="245" t="s">
        <v>296</v>
      </c>
    </row>
    <row r="252" spans="1:51" s="14" customFormat="1" ht="12">
      <c r="A252" s="14"/>
      <c r="B252" s="246"/>
      <c r="C252" s="247"/>
      <c r="D252" s="237" t="s">
        <v>305</v>
      </c>
      <c r="E252" s="248" t="s">
        <v>28</v>
      </c>
      <c r="F252" s="249" t="s">
        <v>321</v>
      </c>
      <c r="G252" s="247"/>
      <c r="H252" s="250">
        <v>5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6" t="s">
        <v>305</v>
      </c>
      <c r="AU252" s="256" t="s">
        <v>84</v>
      </c>
      <c r="AV252" s="14" t="s">
        <v>84</v>
      </c>
      <c r="AW252" s="14" t="s">
        <v>35</v>
      </c>
      <c r="AX252" s="14" t="s">
        <v>82</v>
      </c>
      <c r="AY252" s="256" t="s">
        <v>296</v>
      </c>
    </row>
    <row r="253" spans="1:65" s="2" customFormat="1" ht="16.5" customHeight="1">
      <c r="A253" s="40"/>
      <c r="B253" s="41"/>
      <c r="C253" s="279" t="s">
        <v>502</v>
      </c>
      <c r="D253" s="279" t="s">
        <v>405</v>
      </c>
      <c r="E253" s="280" t="s">
        <v>2787</v>
      </c>
      <c r="F253" s="281" t="s">
        <v>2788</v>
      </c>
      <c r="G253" s="282" t="s">
        <v>491</v>
      </c>
      <c r="H253" s="283">
        <v>5</v>
      </c>
      <c r="I253" s="284"/>
      <c r="J253" s="285">
        <f>ROUND(I253*H253,2)</f>
        <v>0</v>
      </c>
      <c r="K253" s="281" t="s">
        <v>302</v>
      </c>
      <c r="L253" s="286"/>
      <c r="M253" s="287" t="s">
        <v>28</v>
      </c>
      <c r="N253" s="288" t="s">
        <v>45</v>
      </c>
      <c r="O253" s="86"/>
      <c r="P253" s="231">
        <f>O253*H253</f>
        <v>0</v>
      </c>
      <c r="Q253" s="231">
        <v>0.0015</v>
      </c>
      <c r="R253" s="231">
        <f>Q253*H253</f>
        <v>0.0075</v>
      </c>
      <c r="S253" s="231">
        <v>0</v>
      </c>
      <c r="T253" s="232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3" t="s">
        <v>337</v>
      </c>
      <c r="AT253" s="233" t="s">
        <v>405</v>
      </c>
      <c r="AU253" s="233" t="s">
        <v>84</v>
      </c>
      <c r="AY253" s="19" t="s">
        <v>296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9" t="s">
        <v>82</v>
      </c>
      <c r="BK253" s="234">
        <f>ROUND(I253*H253,2)</f>
        <v>0</v>
      </c>
      <c r="BL253" s="19" t="s">
        <v>303</v>
      </c>
      <c r="BM253" s="233" t="s">
        <v>2789</v>
      </c>
    </row>
    <row r="254" spans="1:51" s="13" customFormat="1" ht="12">
      <c r="A254" s="13"/>
      <c r="B254" s="235"/>
      <c r="C254" s="236"/>
      <c r="D254" s="237" t="s">
        <v>305</v>
      </c>
      <c r="E254" s="238" t="s">
        <v>28</v>
      </c>
      <c r="F254" s="239" t="s">
        <v>2474</v>
      </c>
      <c r="G254" s="236"/>
      <c r="H254" s="238" t="s">
        <v>28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305</v>
      </c>
      <c r="AU254" s="245" t="s">
        <v>84</v>
      </c>
      <c r="AV254" s="13" t="s">
        <v>82</v>
      </c>
      <c r="AW254" s="13" t="s">
        <v>35</v>
      </c>
      <c r="AX254" s="13" t="s">
        <v>74</v>
      </c>
      <c r="AY254" s="245" t="s">
        <v>296</v>
      </c>
    </row>
    <row r="255" spans="1:51" s="13" customFormat="1" ht="12">
      <c r="A255" s="13"/>
      <c r="B255" s="235"/>
      <c r="C255" s="236"/>
      <c r="D255" s="237" t="s">
        <v>305</v>
      </c>
      <c r="E255" s="238" t="s">
        <v>28</v>
      </c>
      <c r="F255" s="239" t="s">
        <v>2674</v>
      </c>
      <c r="G255" s="236"/>
      <c r="H255" s="238" t="s">
        <v>28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305</v>
      </c>
      <c r="AU255" s="245" t="s">
        <v>84</v>
      </c>
      <c r="AV255" s="13" t="s">
        <v>82</v>
      </c>
      <c r="AW255" s="13" t="s">
        <v>35</v>
      </c>
      <c r="AX255" s="13" t="s">
        <v>74</v>
      </c>
      <c r="AY255" s="245" t="s">
        <v>296</v>
      </c>
    </row>
    <row r="256" spans="1:51" s="14" customFormat="1" ht="12">
      <c r="A256" s="14"/>
      <c r="B256" s="246"/>
      <c r="C256" s="247"/>
      <c r="D256" s="237" t="s">
        <v>305</v>
      </c>
      <c r="E256" s="248" t="s">
        <v>28</v>
      </c>
      <c r="F256" s="249" t="s">
        <v>321</v>
      </c>
      <c r="G256" s="247"/>
      <c r="H256" s="250">
        <v>5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6" t="s">
        <v>305</v>
      </c>
      <c r="AU256" s="256" t="s">
        <v>84</v>
      </c>
      <c r="AV256" s="14" t="s">
        <v>84</v>
      </c>
      <c r="AW256" s="14" t="s">
        <v>35</v>
      </c>
      <c r="AX256" s="14" t="s">
        <v>82</v>
      </c>
      <c r="AY256" s="256" t="s">
        <v>296</v>
      </c>
    </row>
    <row r="257" spans="1:65" s="2" customFormat="1" ht="16.5" customHeight="1">
      <c r="A257" s="40"/>
      <c r="B257" s="41"/>
      <c r="C257" s="222" t="s">
        <v>507</v>
      </c>
      <c r="D257" s="222" t="s">
        <v>298</v>
      </c>
      <c r="E257" s="223" t="s">
        <v>2790</v>
      </c>
      <c r="F257" s="224" t="s">
        <v>2791</v>
      </c>
      <c r="G257" s="225" t="s">
        <v>491</v>
      </c>
      <c r="H257" s="226">
        <v>13</v>
      </c>
      <c r="I257" s="227"/>
      <c r="J257" s="228">
        <f>ROUND(I257*H257,2)</f>
        <v>0</v>
      </c>
      <c r="K257" s="224" t="s">
        <v>302</v>
      </c>
      <c r="L257" s="46"/>
      <c r="M257" s="229" t="s">
        <v>28</v>
      </c>
      <c r="N257" s="230" t="s">
        <v>45</v>
      </c>
      <c r="O257" s="86"/>
      <c r="P257" s="231">
        <f>O257*H257</f>
        <v>0</v>
      </c>
      <c r="Q257" s="231">
        <v>0</v>
      </c>
      <c r="R257" s="231">
        <f>Q257*H257</f>
        <v>0</v>
      </c>
      <c r="S257" s="231">
        <v>0</v>
      </c>
      <c r="T257" s="232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3" t="s">
        <v>303</v>
      </c>
      <c r="AT257" s="233" t="s">
        <v>298</v>
      </c>
      <c r="AU257" s="233" t="s">
        <v>84</v>
      </c>
      <c r="AY257" s="19" t="s">
        <v>296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9" t="s">
        <v>82</v>
      </c>
      <c r="BK257" s="234">
        <f>ROUND(I257*H257,2)</f>
        <v>0</v>
      </c>
      <c r="BL257" s="19" t="s">
        <v>303</v>
      </c>
      <c r="BM257" s="233" t="s">
        <v>2792</v>
      </c>
    </row>
    <row r="258" spans="1:51" s="13" customFormat="1" ht="12">
      <c r="A258" s="13"/>
      <c r="B258" s="235"/>
      <c r="C258" s="236"/>
      <c r="D258" s="237" t="s">
        <v>305</v>
      </c>
      <c r="E258" s="238" t="s">
        <v>28</v>
      </c>
      <c r="F258" s="239" t="s">
        <v>2474</v>
      </c>
      <c r="G258" s="236"/>
      <c r="H258" s="238" t="s">
        <v>28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305</v>
      </c>
      <c r="AU258" s="245" t="s">
        <v>84</v>
      </c>
      <c r="AV258" s="13" t="s">
        <v>82</v>
      </c>
      <c r="AW258" s="13" t="s">
        <v>35</v>
      </c>
      <c r="AX258" s="13" t="s">
        <v>74</v>
      </c>
      <c r="AY258" s="245" t="s">
        <v>296</v>
      </c>
    </row>
    <row r="259" spans="1:51" s="13" customFormat="1" ht="12">
      <c r="A259" s="13"/>
      <c r="B259" s="235"/>
      <c r="C259" s="236"/>
      <c r="D259" s="237" t="s">
        <v>305</v>
      </c>
      <c r="E259" s="238" t="s">
        <v>28</v>
      </c>
      <c r="F259" s="239" t="s">
        <v>2674</v>
      </c>
      <c r="G259" s="236"/>
      <c r="H259" s="238" t="s">
        <v>28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305</v>
      </c>
      <c r="AU259" s="245" t="s">
        <v>84</v>
      </c>
      <c r="AV259" s="13" t="s">
        <v>82</v>
      </c>
      <c r="AW259" s="13" t="s">
        <v>35</v>
      </c>
      <c r="AX259" s="13" t="s">
        <v>74</v>
      </c>
      <c r="AY259" s="245" t="s">
        <v>296</v>
      </c>
    </row>
    <row r="260" spans="1:51" s="14" customFormat="1" ht="12">
      <c r="A260" s="14"/>
      <c r="B260" s="246"/>
      <c r="C260" s="247"/>
      <c r="D260" s="237" t="s">
        <v>305</v>
      </c>
      <c r="E260" s="248" t="s">
        <v>28</v>
      </c>
      <c r="F260" s="249" t="s">
        <v>359</v>
      </c>
      <c r="G260" s="247"/>
      <c r="H260" s="250">
        <v>13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6" t="s">
        <v>305</v>
      </c>
      <c r="AU260" s="256" t="s">
        <v>84</v>
      </c>
      <c r="AV260" s="14" t="s">
        <v>84</v>
      </c>
      <c r="AW260" s="14" t="s">
        <v>35</v>
      </c>
      <c r="AX260" s="14" t="s">
        <v>82</v>
      </c>
      <c r="AY260" s="256" t="s">
        <v>296</v>
      </c>
    </row>
    <row r="261" spans="1:65" s="2" customFormat="1" ht="16.5" customHeight="1">
      <c r="A261" s="40"/>
      <c r="B261" s="41"/>
      <c r="C261" s="279" t="s">
        <v>513</v>
      </c>
      <c r="D261" s="279" t="s">
        <v>405</v>
      </c>
      <c r="E261" s="280" t="s">
        <v>2793</v>
      </c>
      <c r="F261" s="281" t="s">
        <v>2794</v>
      </c>
      <c r="G261" s="282" t="s">
        <v>491</v>
      </c>
      <c r="H261" s="283">
        <v>13</v>
      </c>
      <c r="I261" s="284"/>
      <c r="J261" s="285">
        <f>ROUND(I261*H261,2)</f>
        <v>0</v>
      </c>
      <c r="K261" s="281" t="s">
        <v>302</v>
      </c>
      <c r="L261" s="286"/>
      <c r="M261" s="287" t="s">
        <v>28</v>
      </c>
      <c r="N261" s="288" t="s">
        <v>45</v>
      </c>
      <c r="O261" s="86"/>
      <c r="P261" s="231">
        <f>O261*H261</f>
        <v>0</v>
      </c>
      <c r="Q261" s="231">
        <v>0.00044</v>
      </c>
      <c r="R261" s="231">
        <f>Q261*H261</f>
        <v>0.00572</v>
      </c>
      <c r="S261" s="231">
        <v>0</v>
      </c>
      <c r="T261" s="232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3" t="s">
        <v>337</v>
      </c>
      <c r="AT261" s="233" t="s">
        <v>405</v>
      </c>
      <c r="AU261" s="233" t="s">
        <v>84</v>
      </c>
      <c r="AY261" s="19" t="s">
        <v>296</v>
      </c>
      <c r="BE261" s="234">
        <f>IF(N261="základní",J261,0)</f>
        <v>0</v>
      </c>
      <c r="BF261" s="234">
        <f>IF(N261="snížená",J261,0)</f>
        <v>0</v>
      </c>
      <c r="BG261" s="234">
        <f>IF(N261="zákl. přenesená",J261,0)</f>
        <v>0</v>
      </c>
      <c r="BH261" s="234">
        <f>IF(N261="sníž. přenesená",J261,0)</f>
        <v>0</v>
      </c>
      <c r="BI261" s="234">
        <f>IF(N261="nulová",J261,0)</f>
        <v>0</v>
      </c>
      <c r="BJ261" s="19" t="s">
        <v>82</v>
      </c>
      <c r="BK261" s="234">
        <f>ROUND(I261*H261,2)</f>
        <v>0</v>
      </c>
      <c r="BL261" s="19" t="s">
        <v>303</v>
      </c>
      <c r="BM261" s="233" t="s">
        <v>2795</v>
      </c>
    </row>
    <row r="262" spans="1:51" s="13" customFormat="1" ht="12">
      <c r="A262" s="13"/>
      <c r="B262" s="235"/>
      <c r="C262" s="236"/>
      <c r="D262" s="237" t="s">
        <v>305</v>
      </c>
      <c r="E262" s="238" t="s">
        <v>28</v>
      </c>
      <c r="F262" s="239" t="s">
        <v>2474</v>
      </c>
      <c r="G262" s="236"/>
      <c r="H262" s="238" t="s">
        <v>28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305</v>
      </c>
      <c r="AU262" s="245" t="s">
        <v>84</v>
      </c>
      <c r="AV262" s="13" t="s">
        <v>82</v>
      </c>
      <c r="AW262" s="13" t="s">
        <v>35</v>
      </c>
      <c r="AX262" s="13" t="s">
        <v>74</v>
      </c>
      <c r="AY262" s="245" t="s">
        <v>296</v>
      </c>
    </row>
    <row r="263" spans="1:51" s="13" customFormat="1" ht="12">
      <c r="A263" s="13"/>
      <c r="B263" s="235"/>
      <c r="C263" s="236"/>
      <c r="D263" s="237" t="s">
        <v>305</v>
      </c>
      <c r="E263" s="238" t="s">
        <v>28</v>
      </c>
      <c r="F263" s="239" t="s">
        <v>2674</v>
      </c>
      <c r="G263" s="236"/>
      <c r="H263" s="238" t="s">
        <v>28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305</v>
      </c>
      <c r="AU263" s="245" t="s">
        <v>84</v>
      </c>
      <c r="AV263" s="13" t="s">
        <v>82</v>
      </c>
      <c r="AW263" s="13" t="s">
        <v>35</v>
      </c>
      <c r="AX263" s="13" t="s">
        <v>74</v>
      </c>
      <c r="AY263" s="245" t="s">
        <v>296</v>
      </c>
    </row>
    <row r="264" spans="1:51" s="14" customFormat="1" ht="12">
      <c r="A264" s="14"/>
      <c r="B264" s="246"/>
      <c r="C264" s="247"/>
      <c r="D264" s="237" t="s">
        <v>305</v>
      </c>
      <c r="E264" s="248" t="s">
        <v>28</v>
      </c>
      <c r="F264" s="249" t="s">
        <v>359</v>
      </c>
      <c r="G264" s="247"/>
      <c r="H264" s="250">
        <v>13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6" t="s">
        <v>305</v>
      </c>
      <c r="AU264" s="256" t="s">
        <v>84</v>
      </c>
      <c r="AV264" s="14" t="s">
        <v>84</v>
      </c>
      <c r="AW264" s="14" t="s">
        <v>35</v>
      </c>
      <c r="AX264" s="14" t="s">
        <v>82</v>
      </c>
      <c r="AY264" s="256" t="s">
        <v>296</v>
      </c>
    </row>
    <row r="265" spans="1:65" s="2" customFormat="1" ht="24" customHeight="1">
      <c r="A265" s="40"/>
      <c r="B265" s="41"/>
      <c r="C265" s="222" t="s">
        <v>519</v>
      </c>
      <c r="D265" s="222" t="s">
        <v>298</v>
      </c>
      <c r="E265" s="223" t="s">
        <v>2796</v>
      </c>
      <c r="F265" s="224" t="s">
        <v>2797</v>
      </c>
      <c r="G265" s="225" t="s">
        <v>491</v>
      </c>
      <c r="H265" s="226">
        <v>5</v>
      </c>
      <c r="I265" s="227"/>
      <c r="J265" s="228">
        <f>ROUND(I265*H265,2)</f>
        <v>0</v>
      </c>
      <c r="K265" s="224" t="s">
        <v>302</v>
      </c>
      <c r="L265" s="46"/>
      <c r="M265" s="229" t="s">
        <v>28</v>
      </c>
      <c r="N265" s="230" t="s">
        <v>45</v>
      </c>
      <c r="O265" s="86"/>
      <c r="P265" s="231">
        <f>O265*H265</f>
        <v>0</v>
      </c>
      <c r="Q265" s="231">
        <v>0</v>
      </c>
      <c r="R265" s="231">
        <f>Q265*H265</f>
        <v>0</v>
      </c>
      <c r="S265" s="231">
        <v>0</v>
      </c>
      <c r="T265" s="232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3" t="s">
        <v>303</v>
      </c>
      <c r="AT265" s="233" t="s">
        <v>298</v>
      </c>
      <c r="AU265" s="233" t="s">
        <v>84</v>
      </c>
      <c r="AY265" s="19" t="s">
        <v>296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9" t="s">
        <v>82</v>
      </c>
      <c r="BK265" s="234">
        <f>ROUND(I265*H265,2)</f>
        <v>0</v>
      </c>
      <c r="BL265" s="19" t="s">
        <v>303</v>
      </c>
      <c r="BM265" s="233" t="s">
        <v>2798</v>
      </c>
    </row>
    <row r="266" spans="1:51" s="13" customFormat="1" ht="12">
      <c r="A266" s="13"/>
      <c r="B266" s="235"/>
      <c r="C266" s="236"/>
      <c r="D266" s="237" t="s">
        <v>305</v>
      </c>
      <c r="E266" s="238" t="s">
        <v>28</v>
      </c>
      <c r="F266" s="239" t="s">
        <v>2474</v>
      </c>
      <c r="G266" s="236"/>
      <c r="H266" s="238" t="s">
        <v>28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305</v>
      </c>
      <c r="AU266" s="245" t="s">
        <v>84</v>
      </c>
      <c r="AV266" s="13" t="s">
        <v>82</v>
      </c>
      <c r="AW266" s="13" t="s">
        <v>35</v>
      </c>
      <c r="AX266" s="13" t="s">
        <v>74</v>
      </c>
      <c r="AY266" s="245" t="s">
        <v>296</v>
      </c>
    </row>
    <row r="267" spans="1:51" s="13" customFormat="1" ht="12">
      <c r="A267" s="13"/>
      <c r="B267" s="235"/>
      <c r="C267" s="236"/>
      <c r="D267" s="237" t="s">
        <v>305</v>
      </c>
      <c r="E267" s="238" t="s">
        <v>28</v>
      </c>
      <c r="F267" s="239" t="s">
        <v>2674</v>
      </c>
      <c r="G267" s="236"/>
      <c r="H267" s="238" t="s">
        <v>28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305</v>
      </c>
      <c r="AU267" s="245" t="s">
        <v>84</v>
      </c>
      <c r="AV267" s="13" t="s">
        <v>82</v>
      </c>
      <c r="AW267" s="13" t="s">
        <v>35</v>
      </c>
      <c r="AX267" s="13" t="s">
        <v>74</v>
      </c>
      <c r="AY267" s="245" t="s">
        <v>296</v>
      </c>
    </row>
    <row r="268" spans="1:51" s="14" customFormat="1" ht="12">
      <c r="A268" s="14"/>
      <c r="B268" s="246"/>
      <c r="C268" s="247"/>
      <c r="D268" s="237" t="s">
        <v>305</v>
      </c>
      <c r="E268" s="248" t="s">
        <v>28</v>
      </c>
      <c r="F268" s="249" t="s">
        <v>321</v>
      </c>
      <c r="G268" s="247"/>
      <c r="H268" s="250">
        <v>5</v>
      </c>
      <c r="I268" s="251"/>
      <c r="J268" s="247"/>
      <c r="K268" s="247"/>
      <c r="L268" s="252"/>
      <c r="M268" s="253"/>
      <c r="N268" s="254"/>
      <c r="O268" s="254"/>
      <c r="P268" s="254"/>
      <c r="Q268" s="254"/>
      <c r="R268" s="254"/>
      <c r="S268" s="254"/>
      <c r="T268" s="25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6" t="s">
        <v>305</v>
      </c>
      <c r="AU268" s="256" t="s">
        <v>84</v>
      </c>
      <c r="AV268" s="14" t="s">
        <v>84</v>
      </c>
      <c r="AW268" s="14" t="s">
        <v>35</v>
      </c>
      <c r="AX268" s="14" t="s">
        <v>82</v>
      </c>
      <c r="AY268" s="256" t="s">
        <v>296</v>
      </c>
    </row>
    <row r="269" spans="1:65" s="2" customFormat="1" ht="16.5" customHeight="1">
      <c r="A269" s="40"/>
      <c r="B269" s="41"/>
      <c r="C269" s="279" t="s">
        <v>526</v>
      </c>
      <c r="D269" s="279" t="s">
        <v>405</v>
      </c>
      <c r="E269" s="280" t="s">
        <v>2799</v>
      </c>
      <c r="F269" s="281" t="s">
        <v>2800</v>
      </c>
      <c r="G269" s="282" t="s">
        <v>491</v>
      </c>
      <c r="H269" s="283">
        <v>5</v>
      </c>
      <c r="I269" s="284"/>
      <c r="J269" s="285">
        <f>ROUND(I269*H269,2)</f>
        <v>0</v>
      </c>
      <c r="K269" s="281" t="s">
        <v>302</v>
      </c>
      <c r="L269" s="286"/>
      <c r="M269" s="287" t="s">
        <v>28</v>
      </c>
      <c r="N269" s="288" t="s">
        <v>45</v>
      </c>
      <c r="O269" s="86"/>
      <c r="P269" s="231">
        <f>O269*H269</f>
        <v>0</v>
      </c>
      <c r="Q269" s="231">
        <v>0.00026</v>
      </c>
      <c r="R269" s="231">
        <f>Q269*H269</f>
        <v>0.0013</v>
      </c>
      <c r="S269" s="231">
        <v>0</v>
      </c>
      <c r="T269" s="232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3" t="s">
        <v>337</v>
      </c>
      <c r="AT269" s="233" t="s">
        <v>405</v>
      </c>
      <c r="AU269" s="233" t="s">
        <v>84</v>
      </c>
      <c r="AY269" s="19" t="s">
        <v>296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9" t="s">
        <v>82</v>
      </c>
      <c r="BK269" s="234">
        <f>ROUND(I269*H269,2)</f>
        <v>0</v>
      </c>
      <c r="BL269" s="19" t="s">
        <v>303</v>
      </c>
      <c r="BM269" s="233" t="s">
        <v>2801</v>
      </c>
    </row>
    <row r="270" spans="1:51" s="13" customFormat="1" ht="12">
      <c r="A270" s="13"/>
      <c r="B270" s="235"/>
      <c r="C270" s="236"/>
      <c r="D270" s="237" t="s">
        <v>305</v>
      </c>
      <c r="E270" s="238" t="s">
        <v>28</v>
      </c>
      <c r="F270" s="239" t="s">
        <v>2474</v>
      </c>
      <c r="G270" s="236"/>
      <c r="H270" s="238" t="s">
        <v>28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305</v>
      </c>
      <c r="AU270" s="245" t="s">
        <v>84</v>
      </c>
      <c r="AV270" s="13" t="s">
        <v>82</v>
      </c>
      <c r="AW270" s="13" t="s">
        <v>35</v>
      </c>
      <c r="AX270" s="13" t="s">
        <v>74</v>
      </c>
      <c r="AY270" s="245" t="s">
        <v>296</v>
      </c>
    </row>
    <row r="271" spans="1:51" s="13" customFormat="1" ht="12">
      <c r="A271" s="13"/>
      <c r="B271" s="235"/>
      <c r="C271" s="236"/>
      <c r="D271" s="237" t="s">
        <v>305</v>
      </c>
      <c r="E271" s="238" t="s">
        <v>28</v>
      </c>
      <c r="F271" s="239" t="s">
        <v>2674</v>
      </c>
      <c r="G271" s="236"/>
      <c r="H271" s="238" t="s">
        <v>28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305</v>
      </c>
      <c r="AU271" s="245" t="s">
        <v>84</v>
      </c>
      <c r="AV271" s="13" t="s">
        <v>82</v>
      </c>
      <c r="AW271" s="13" t="s">
        <v>35</v>
      </c>
      <c r="AX271" s="13" t="s">
        <v>74</v>
      </c>
      <c r="AY271" s="245" t="s">
        <v>296</v>
      </c>
    </row>
    <row r="272" spans="1:51" s="14" customFormat="1" ht="12">
      <c r="A272" s="14"/>
      <c r="B272" s="246"/>
      <c r="C272" s="247"/>
      <c r="D272" s="237" t="s">
        <v>305</v>
      </c>
      <c r="E272" s="248" t="s">
        <v>28</v>
      </c>
      <c r="F272" s="249" t="s">
        <v>321</v>
      </c>
      <c r="G272" s="247"/>
      <c r="H272" s="250">
        <v>5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6" t="s">
        <v>305</v>
      </c>
      <c r="AU272" s="256" t="s">
        <v>84</v>
      </c>
      <c r="AV272" s="14" t="s">
        <v>84</v>
      </c>
      <c r="AW272" s="14" t="s">
        <v>35</v>
      </c>
      <c r="AX272" s="14" t="s">
        <v>82</v>
      </c>
      <c r="AY272" s="256" t="s">
        <v>296</v>
      </c>
    </row>
    <row r="273" spans="1:65" s="2" customFormat="1" ht="16.5" customHeight="1">
      <c r="A273" s="40"/>
      <c r="B273" s="41"/>
      <c r="C273" s="222" t="s">
        <v>531</v>
      </c>
      <c r="D273" s="222" t="s">
        <v>298</v>
      </c>
      <c r="E273" s="223" t="s">
        <v>2595</v>
      </c>
      <c r="F273" s="224" t="s">
        <v>2596</v>
      </c>
      <c r="G273" s="225" t="s">
        <v>491</v>
      </c>
      <c r="H273" s="226">
        <v>3</v>
      </c>
      <c r="I273" s="227"/>
      <c r="J273" s="228">
        <f>ROUND(I273*H273,2)</f>
        <v>0</v>
      </c>
      <c r="K273" s="224" t="s">
        <v>302</v>
      </c>
      <c r="L273" s="46"/>
      <c r="M273" s="229" t="s">
        <v>28</v>
      </c>
      <c r="N273" s="230" t="s">
        <v>45</v>
      </c>
      <c r="O273" s="86"/>
      <c r="P273" s="231">
        <f>O273*H273</f>
        <v>0</v>
      </c>
      <c r="Q273" s="231">
        <v>0</v>
      </c>
      <c r="R273" s="231">
        <f>Q273*H273</f>
        <v>0</v>
      </c>
      <c r="S273" s="231">
        <v>0</v>
      </c>
      <c r="T273" s="232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3" t="s">
        <v>303</v>
      </c>
      <c r="AT273" s="233" t="s">
        <v>298</v>
      </c>
      <c r="AU273" s="233" t="s">
        <v>84</v>
      </c>
      <c r="AY273" s="19" t="s">
        <v>296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9" t="s">
        <v>82</v>
      </c>
      <c r="BK273" s="234">
        <f>ROUND(I273*H273,2)</f>
        <v>0</v>
      </c>
      <c r="BL273" s="19" t="s">
        <v>303</v>
      </c>
      <c r="BM273" s="233" t="s">
        <v>2802</v>
      </c>
    </row>
    <row r="274" spans="1:51" s="13" customFormat="1" ht="12">
      <c r="A274" s="13"/>
      <c r="B274" s="235"/>
      <c r="C274" s="236"/>
      <c r="D274" s="237" t="s">
        <v>305</v>
      </c>
      <c r="E274" s="238" t="s">
        <v>28</v>
      </c>
      <c r="F274" s="239" t="s">
        <v>2474</v>
      </c>
      <c r="G274" s="236"/>
      <c r="H274" s="238" t="s">
        <v>28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305</v>
      </c>
      <c r="AU274" s="245" t="s">
        <v>84</v>
      </c>
      <c r="AV274" s="13" t="s">
        <v>82</v>
      </c>
      <c r="AW274" s="13" t="s">
        <v>35</v>
      </c>
      <c r="AX274" s="13" t="s">
        <v>74</v>
      </c>
      <c r="AY274" s="245" t="s">
        <v>296</v>
      </c>
    </row>
    <row r="275" spans="1:51" s="13" customFormat="1" ht="12">
      <c r="A275" s="13"/>
      <c r="B275" s="235"/>
      <c r="C275" s="236"/>
      <c r="D275" s="237" t="s">
        <v>305</v>
      </c>
      <c r="E275" s="238" t="s">
        <v>28</v>
      </c>
      <c r="F275" s="239" t="s">
        <v>2674</v>
      </c>
      <c r="G275" s="236"/>
      <c r="H275" s="238" t="s">
        <v>28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305</v>
      </c>
      <c r="AU275" s="245" t="s">
        <v>84</v>
      </c>
      <c r="AV275" s="13" t="s">
        <v>82</v>
      </c>
      <c r="AW275" s="13" t="s">
        <v>35</v>
      </c>
      <c r="AX275" s="13" t="s">
        <v>74</v>
      </c>
      <c r="AY275" s="245" t="s">
        <v>296</v>
      </c>
    </row>
    <row r="276" spans="1:51" s="14" customFormat="1" ht="12">
      <c r="A276" s="14"/>
      <c r="B276" s="246"/>
      <c r="C276" s="247"/>
      <c r="D276" s="237" t="s">
        <v>305</v>
      </c>
      <c r="E276" s="248" t="s">
        <v>28</v>
      </c>
      <c r="F276" s="249" t="s">
        <v>314</v>
      </c>
      <c r="G276" s="247"/>
      <c r="H276" s="250">
        <v>3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6" t="s">
        <v>305</v>
      </c>
      <c r="AU276" s="256" t="s">
        <v>84</v>
      </c>
      <c r="AV276" s="14" t="s">
        <v>84</v>
      </c>
      <c r="AW276" s="14" t="s">
        <v>35</v>
      </c>
      <c r="AX276" s="14" t="s">
        <v>82</v>
      </c>
      <c r="AY276" s="256" t="s">
        <v>296</v>
      </c>
    </row>
    <row r="277" spans="1:65" s="2" customFormat="1" ht="16.5" customHeight="1">
      <c r="A277" s="40"/>
      <c r="B277" s="41"/>
      <c r="C277" s="279" t="s">
        <v>537</v>
      </c>
      <c r="D277" s="279" t="s">
        <v>405</v>
      </c>
      <c r="E277" s="280" t="s">
        <v>2803</v>
      </c>
      <c r="F277" s="281" t="s">
        <v>2804</v>
      </c>
      <c r="G277" s="282" t="s">
        <v>491</v>
      </c>
      <c r="H277" s="283">
        <v>3</v>
      </c>
      <c r="I277" s="284"/>
      <c r="J277" s="285">
        <f>ROUND(I277*H277,2)</f>
        <v>0</v>
      </c>
      <c r="K277" s="281" t="s">
        <v>302</v>
      </c>
      <c r="L277" s="286"/>
      <c r="M277" s="287" t="s">
        <v>28</v>
      </c>
      <c r="N277" s="288" t="s">
        <v>45</v>
      </c>
      <c r="O277" s="86"/>
      <c r="P277" s="231">
        <f>O277*H277</f>
        <v>0</v>
      </c>
      <c r="Q277" s="231">
        <v>0.00074</v>
      </c>
      <c r="R277" s="231">
        <f>Q277*H277</f>
        <v>0.0022199999999999998</v>
      </c>
      <c r="S277" s="231">
        <v>0</v>
      </c>
      <c r="T277" s="232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3" t="s">
        <v>337</v>
      </c>
      <c r="AT277" s="233" t="s">
        <v>405</v>
      </c>
      <c r="AU277" s="233" t="s">
        <v>84</v>
      </c>
      <c r="AY277" s="19" t="s">
        <v>296</v>
      </c>
      <c r="BE277" s="234">
        <f>IF(N277="základní",J277,0)</f>
        <v>0</v>
      </c>
      <c r="BF277" s="234">
        <f>IF(N277="snížená",J277,0)</f>
        <v>0</v>
      </c>
      <c r="BG277" s="234">
        <f>IF(N277="zákl. přenesená",J277,0)</f>
        <v>0</v>
      </c>
      <c r="BH277" s="234">
        <f>IF(N277="sníž. přenesená",J277,0)</f>
        <v>0</v>
      </c>
      <c r="BI277" s="234">
        <f>IF(N277="nulová",J277,0)</f>
        <v>0</v>
      </c>
      <c r="BJ277" s="19" t="s">
        <v>82</v>
      </c>
      <c r="BK277" s="234">
        <f>ROUND(I277*H277,2)</f>
        <v>0</v>
      </c>
      <c r="BL277" s="19" t="s">
        <v>303</v>
      </c>
      <c r="BM277" s="233" t="s">
        <v>2805</v>
      </c>
    </row>
    <row r="278" spans="1:51" s="13" customFormat="1" ht="12">
      <c r="A278" s="13"/>
      <c r="B278" s="235"/>
      <c r="C278" s="236"/>
      <c r="D278" s="237" t="s">
        <v>305</v>
      </c>
      <c r="E278" s="238" t="s">
        <v>28</v>
      </c>
      <c r="F278" s="239" t="s">
        <v>2474</v>
      </c>
      <c r="G278" s="236"/>
      <c r="H278" s="238" t="s">
        <v>28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305</v>
      </c>
      <c r="AU278" s="245" t="s">
        <v>84</v>
      </c>
      <c r="AV278" s="13" t="s">
        <v>82</v>
      </c>
      <c r="AW278" s="13" t="s">
        <v>35</v>
      </c>
      <c r="AX278" s="13" t="s">
        <v>74</v>
      </c>
      <c r="AY278" s="245" t="s">
        <v>296</v>
      </c>
    </row>
    <row r="279" spans="1:51" s="13" customFormat="1" ht="12">
      <c r="A279" s="13"/>
      <c r="B279" s="235"/>
      <c r="C279" s="236"/>
      <c r="D279" s="237" t="s">
        <v>305</v>
      </c>
      <c r="E279" s="238" t="s">
        <v>28</v>
      </c>
      <c r="F279" s="239" t="s">
        <v>2674</v>
      </c>
      <c r="G279" s="236"/>
      <c r="H279" s="238" t="s">
        <v>28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305</v>
      </c>
      <c r="AU279" s="245" t="s">
        <v>84</v>
      </c>
      <c r="AV279" s="13" t="s">
        <v>82</v>
      </c>
      <c r="AW279" s="13" t="s">
        <v>35</v>
      </c>
      <c r="AX279" s="13" t="s">
        <v>74</v>
      </c>
      <c r="AY279" s="245" t="s">
        <v>296</v>
      </c>
    </row>
    <row r="280" spans="1:51" s="14" customFormat="1" ht="12">
      <c r="A280" s="14"/>
      <c r="B280" s="246"/>
      <c r="C280" s="247"/>
      <c r="D280" s="237" t="s">
        <v>305</v>
      </c>
      <c r="E280" s="248" t="s">
        <v>28</v>
      </c>
      <c r="F280" s="249" t="s">
        <v>314</v>
      </c>
      <c r="G280" s="247"/>
      <c r="H280" s="250">
        <v>3</v>
      </c>
      <c r="I280" s="251"/>
      <c r="J280" s="247"/>
      <c r="K280" s="247"/>
      <c r="L280" s="252"/>
      <c r="M280" s="253"/>
      <c r="N280" s="254"/>
      <c r="O280" s="254"/>
      <c r="P280" s="254"/>
      <c r="Q280" s="254"/>
      <c r="R280" s="254"/>
      <c r="S280" s="254"/>
      <c r="T280" s="25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6" t="s">
        <v>305</v>
      </c>
      <c r="AU280" s="256" t="s">
        <v>84</v>
      </c>
      <c r="AV280" s="14" t="s">
        <v>84</v>
      </c>
      <c r="AW280" s="14" t="s">
        <v>35</v>
      </c>
      <c r="AX280" s="14" t="s">
        <v>82</v>
      </c>
      <c r="AY280" s="256" t="s">
        <v>296</v>
      </c>
    </row>
    <row r="281" spans="1:65" s="2" customFormat="1" ht="24" customHeight="1">
      <c r="A281" s="40"/>
      <c r="B281" s="41"/>
      <c r="C281" s="222" t="s">
        <v>542</v>
      </c>
      <c r="D281" s="222" t="s">
        <v>298</v>
      </c>
      <c r="E281" s="223" t="s">
        <v>2806</v>
      </c>
      <c r="F281" s="224" t="s">
        <v>2807</v>
      </c>
      <c r="G281" s="225" t="s">
        <v>491</v>
      </c>
      <c r="H281" s="226">
        <v>5</v>
      </c>
      <c r="I281" s="227"/>
      <c r="J281" s="228">
        <f>ROUND(I281*H281,2)</f>
        <v>0</v>
      </c>
      <c r="K281" s="224" t="s">
        <v>302</v>
      </c>
      <c r="L281" s="46"/>
      <c r="M281" s="229" t="s">
        <v>28</v>
      </c>
      <c r="N281" s="230" t="s">
        <v>45</v>
      </c>
      <c r="O281" s="86"/>
      <c r="P281" s="231">
        <f>O281*H281</f>
        <v>0</v>
      </c>
      <c r="Q281" s="231">
        <v>0</v>
      </c>
      <c r="R281" s="231">
        <f>Q281*H281</f>
        <v>0</v>
      </c>
      <c r="S281" s="231">
        <v>0</v>
      </c>
      <c r="T281" s="232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3" t="s">
        <v>303</v>
      </c>
      <c r="AT281" s="233" t="s">
        <v>298</v>
      </c>
      <c r="AU281" s="233" t="s">
        <v>84</v>
      </c>
      <c r="AY281" s="19" t="s">
        <v>296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9" t="s">
        <v>82</v>
      </c>
      <c r="BK281" s="234">
        <f>ROUND(I281*H281,2)</f>
        <v>0</v>
      </c>
      <c r="BL281" s="19" t="s">
        <v>303</v>
      </c>
      <c r="BM281" s="233" t="s">
        <v>2808</v>
      </c>
    </row>
    <row r="282" spans="1:51" s="13" customFormat="1" ht="12">
      <c r="A282" s="13"/>
      <c r="B282" s="235"/>
      <c r="C282" s="236"/>
      <c r="D282" s="237" t="s">
        <v>305</v>
      </c>
      <c r="E282" s="238" t="s">
        <v>28</v>
      </c>
      <c r="F282" s="239" t="s">
        <v>2474</v>
      </c>
      <c r="G282" s="236"/>
      <c r="H282" s="238" t="s">
        <v>28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305</v>
      </c>
      <c r="AU282" s="245" t="s">
        <v>84</v>
      </c>
      <c r="AV282" s="13" t="s">
        <v>82</v>
      </c>
      <c r="AW282" s="13" t="s">
        <v>35</v>
      </c>
      <c r="AX282" s="13" t="s">
        <v>74</v>
      </c>
      <c r="AY282" s="245" t="s">
        <v>296</v>
      </c>
    </row>
    <row r="283" spans="1:51" s="13" customFormat="1" ht="12">
      <c r="A283" s="13"/>
      <c r="B283" s="235"/>
      <c r="C283" s="236"/>
      <c r="D283" s="237" t="s">
        <v>305</v>
      </c>
      <c r="E283" s="238" t="s">
        <v>28</v>
      </c>
      <c r="F283" s="239" t="s">
        <v>2674</v>
      </c>
      <c r="G283" s="236"/>
      <c r="H283" s="238" t="s">
        <v>28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305</v>
      </c>
      <c r="AU283" s="245" t="s">
        <v>84</v>
      </c>
      <c r="AV283" s="13" t="s">
        <v>82</v>
      </c>
      <c r="AW283" s="13" t="s">
        <v>35</v>
      </c>
      <c r="AX283" s="13" t="s">
        <v>74</v>
      </c>
      <c r="AY283" s="245" t="s">
        <v>296</v>
      </c>
    </row>
    <row r="284" spans="1:51" s="14" customFormat="1" ht="12">
      <c r="A284" s="14"/>
      <c r="B284" s="246"/>
      <c r="C284" s="247"/>
      <c r="D284" s="237" t="s">
        <v>305</v>
      </c>
      <c r="E284" s="248" t="s">
        <v>28</v>
      </c>
      <c r="F284" s="249" t="s">
        <v>2809</v>
      </c>
      <c r="G284" s="247"/>
      <c r="H284" s="250">
        <v>5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6" t="s">
        <v>305</v>
      </c>
      <c r="AU284" s="256" t="s">
        <v>84</v>
      </c>
      <c r="AV284" s="14" t="s">
        <v>84</v>
      </c>
      <c r="AW284" s="14" t="s">
        <v>35</v>
      </c>
      <c r="AX284" s="14" t="s">
        <v>82</v>
      </c>
      <c r="AY284" s="256" t="s">
        <v>296</v>
      </c>
    </row>
    <row r="285" spans="1:65" s="2" customFormat="1" ht="16.5" customHeight="1">
      <c r="A285" s="40"/>
      <c r="B285" s="41"/>
      <c r="C285" s="279" t="s">
        <v>547</v>
      </c>
      <c r="D285" s="279" t="s">
        <v>405</v>
      </c>
      <c r="E285" s="280" t="s">
        <v>2810</v>
      </c>
      <c r="F285" s="281" t="s">
        <v>2811</v>
      </c>
      <c r="G285" s="282" t="s">
        <v>491</v>
      </c>
      <c r="H285" s="283">
        <v>3</v>
      </c>
      <c r="I285" s="284"/>
      <c r="J285" s="285">
        <f>ROUND(I285*H285,2)</f>
        <v>0</v>
      </c>
      <c r="K285" s="281" t="s">
        <v>302</v>
      </c>
      <c r="L285" s="286"/>
      <c r="M285" s="287" t="s">
        <v>28</v>
      </c>
      <c r="N285" s="288" t="s">
        <v>45</v>
      </c>
      <c r="O285" s="86"/>
      <c r="P285" s="231">
        <f>O285*H285</f>
        <v>0</v>
      </c>
      <c r="Q285" s="231">
        <v>0.00143</v>
      </c>
      <c r="R285" s="231">
        <f>Q285*H285</f>
        <v>0.00429</v>
      </c>
      <c r="S285" s="231">
        <v>0</v>
      </c>
      <c r="T285" s="232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3" t="s">
        <v>337</v>
      </c>
      <c r="AT285" s="233" t="s">
        <v>405</v>
      </c>
      <c r="AU285" s="233" t="s">
        <v>84</v>
      </c>
      <c r="AY285" s="19" t="s">
        <v>296</v>
      </c>
      <c r="BE285" s="234">
        <f>IF(N285="základní",J285,0)</f>
        <v>0</v>
      </c>
      <c r="BF285" s="234">
        <f>IF(N285="snížená",J285,0)</f>
        <v>0</v>
      </c>
      <c r="BG285" s="234">
        <f>IF(N285="zákl. přenesená",J285,0)</f>
        <v>0</v>
      </c>
      <c r="BH285" s="234">
        <f>IF(N285="sníž. přenesená",J285,0)</f>
        <v>0</v>
      </c>
      <c r="BI285" s="234">
        <f>IF(N285="nulová",J285,0)</f>
        <v>0</v>
      </c>
      <c r="BJ285" s="19" t="s">
        <v>82</v>
      </c>
      <c r="BK285" s="234">
        <f>ROUND(I285*H285,2)</f>
        <v>0</v>
      </c>
      <c r="BL285" s="19" t="s">
        <v>303</v>
      </c>
      <c r="BM285" s="233" t="s">
        <v>2812</v>
      </c>
    </row>
    <row r="286" spans="1:51" s="13" customFormat="1" ht="12">
      <c r="A286" s="13"/>
      <c r="B286" s="235"/>
      <c r="C286" s="236"/>
      <c r="D286" s="237" t="s">
        <v>305</v>
      </c>
      <c r="E286" s="238" t="s">
        <v>28</v>
      </c>
      <c r="F286" s="239" t="s">
        <v>2474</v>
      </c>
      <c r="G286" s="236"/>
      <c r="H286" s="238" t="s">
        <v>28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305</v>
      </c>
      <c r="AU286" s="245" t="s">
        <v>84</v>
      </c>
      <c r="AV286" s="13" t="s">
        <v>82</v>
      </c>
      <c r="AW286" s="13" t="s">
        <v>35</v>
      </c>
      <c r="AX286" s="13" t="s">
        <v>74</v>
      </c>
      <c r="AY286" s="245" t="s">
        <v>296</v>
      </c>
    </row>
    <row r="287" spans="1:51" s="13" customFormat="1" ht="12">
      <c r="A287" s="13"/>
      <c r="B287" s="235"/>
      <c r="C287" s="236"/>
      <c r="D287" s="237" t="s">
        <v>305</v>
      </c>
      <c r="E287" s="238" t="s">
        <v>28</v>
      </c>
      <c r="F287" s="239" t="s">
        <v>2674</v>
      </c>
      <c r="G287" s="236"/>
      <c r="H287" s="238" t="s">
        <v>28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305</v>
      </c>
      <c r="AU287" s="245" t="s">
        <v>84</v>
      </c>
      <c r="AV287" s="13" t="s">
        <v>82</v>
      </c>
      <c r="AW287" s="13" t="s">
        <v>35</v>
      </c>
      <c r="AX287" s="13" t="s">
        <v>74</v>
      </c>
      <c r="AY287" s="245" t="s">
        <v>296</v>
      </c>
    </row>
    <row r="288" spans="1:51" s="14" customFormat="1" ht="12">
      <c r="A288" s="14"/>
      <c r="B288" s="246"/>
      <c r="C288" s="247"/>
      <c r="D288" s="237" t="s">
        <v>305</v>
      </c>
      <c r="E288" s="248" t="s">
        <v>28</v>
      </c>
      <c r="F288" s="249" t="s">
        <v>314</v>
      </c>
      <c r="G288" s="247"/>
      <c r="H288" s="250">
        <v>3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6" t="s">
        <v>305</v>
      </c>
      <c r="AU288" s="256" t="s">
        <v>84</v>
      </c>
      <c r="AV288" s="14" t="s">
        <v>84</v>
      </c>
      <c r="AW288" s="14" t="s">
        <v>35</v>
      </c>
      <c r="AX288" s="14" t="s">
        <v>82</v>
      </c>
      <c r="AY288" s="256" t="s">
        <v>296</v>
      </c>
    </row>
    <row r="289" spans="1:65" s="2" customFormat="1" ht="16.5" customHeight="1">
      <c r="A289" s="40"/>
      <c r="B289" s="41"/>
      <c r="C289" s="279" t="s">
        <v>552</v>
      </c>
      <c r="D289" s="279" t="s">
        <v>405</v>
      </c>
      <c r="E289" s="280" t="s">
        <v>2813</v>
      </c>
      <c r="F289" s="281" t="s">
        <v>2814</v>
      </c>
      <c r="G289" s="282" t="s">
        <v>491</v>
      </c>
      <c r="H289" s="283">
        <v>2</v>
      </c>
      <c r="I289" s="284"/>
      <c r="J289" s="285">
        <f>ROUND(I289*H289,2)</f>
        <v>0</v>
      </c>
      <c r="K289" s="281" t="s">
        <v>302</v>
      </c>
      <c r="L289" s="286"/>
      <c r="M289" s="287" t="s">
        <v>28</v>
      </c>
      <c r="N289" s="288" t="s">
        <v>45</v>
      </c>
      <c r="O289" s="86"/>
      <c r="P289" s="231">
        <f>O289*H289</f>
        <v>0</v>
      </c>
      <c r="Q289" s="231">
        <v>0.00194</v>
      </c>
      <c r="R289" s="231">
        <f>Q289*H289</f>
        <v>0.00388</v>
      </c>
      <c r="S289" s="231">
        <v>0</v>
      </c>
      <c r="T289" s="232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3" t="s">
        <v>337</v>
      </c>
      <c r="AT289" s="233" t="s">
        <v>405</v>
      </c>
      <c r="AU289" s="233" t="s">
        <v>84</v>
      </c>
      <c r="AY289" s="19" t="s">
        <v>296</v>
      </c>
      <c r="BE289" s="234">
        <f>IF(N289="základní",J289,0)</f>
        <v>0</v>
      </c>
      <c r="BF289" s="234">
        <f>IF(N289="snížená",J289,0)</f>
        <v>0</v>
      </c>
      <c r="BG289" s="234">
        <f>IF(N289="zákl. přenesená",J289,0)</f>
        <v>0</v>
      </c>
      <c r="BH289" s="234">
        <f>IF(N289="sníž. přenesená",J289,0)</f>
        <v>0</v>
      </c>
      <c r="BI289" s="234">
        <f>IF(N289="nulová",J289,0)</f>
        <v>0</v>
      </c>
      <c r="BJ289" s="19" t="s">
        <v>82</v>
      </c>
      <c r="BK289" s="234">
        <f>ROUND(I289*H289,2)</f>
        <v>0</v>
      </c>
      <c r="BL289" s="19" t="s">
        <v>303</v>
      </c>
      <c r="BM289" s="233" t="s">
        <v>2815</v>
      </c>
    </row>
    <row r="290" spans="1:51" s="13" customFormat="1" ht="12">
      <c r="A290" s="13"/>
      <c r="B290" s="235"/>
      <c r="C290" s="236"/>
      <c r="D290" s="237" t="s">
        <v>305</v>
      </c>
      <c r="E290" s="238" t="s">
        <v>28</v>
      </c>
      <c r="F290" s="239" t="s">
        <v>2474</v>
      </c>
      <c r="G290" s="236"/>
      <c r="H290" s="238" t="s">
        <v>28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305</v>
      </c>
      <c r="AU290" s="245" t="s">
        <v>84</v>
      </c>
      <c r="AV290" s="13" t="s">
        <v>82</v>
      </c>
      <c r="AW290" s="13" t="s">
        <v>35</v>
      </c>
      <c r="AX290" s="13" t="s">
        <v>74</v>
      </c>
      <c r="AY290" s="245" t="s">
        <v>296</v>
      </c>
    </row>
    <row r="291" spans="1:51" s="13" customFormat="1" ht="12">
      <c r="A291" s="13"/>
      <c r="B291" s="235"/>
      <c r="C291" s="236"/>
      <c r="D291" s="237" t="s">
        <v>305</v>
      </c>
      <c r="E291" s="238" t="s">
        <v>28</v>
      </c>
      <c r="F291" s="239" t="s">
        <v>2674</v>
      </c>
      <c r="G291" s="236"/>
      <c r="H291" s="238" t="s">
        <v>28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305</v>
      </c>
      <c r="AU291" s="245" t="s">
        <v>84</v>
      </c>
      <c r="AV291" s="13" t="s">
        <v>82</v>
      </c>
      <c r="AW291" s="13" t="s">
        <v>35</v>
      </c>
      <c r="AX291" s="13" t="s">
        <v>74</v>
      </c>
      <c r="AY291" s="245" t="s">
        <v>296</v>
      </c>
    </row>
    <row r="292" spans="1:51" s="14" customFormat="1" ht="12">
      <c r="A292" s="14"/>
      <c r="B292" s="246"/>
      <c r="C292" s="247"/>
      <c r="D292" s="237" t="s">
        <v>305</v>
      </c>
      <c r="E292" s="248" t="s">
        <v>28</v>
      </c>
      <c r="F292" s="249" t="s">
        <v>84</v>
      </c>
      <c r="G292" s="247"/>
      <c r="H292" s="250">
        <v>2</v>
      </c>
      <c r="I292" s="251"/>
      <c r="J292" s="247"/>
      <c r="K292" s="247"/>
      <c r="L292" s="252"/>
      <c r="M292" s="253"/>
      <c r="N292" s="254"/>
      <c r="O292" s="254"/>
      <c r="P292" s="254"/>
      <c r="Q292" s="254"/>
      <c r="R292" s="254"/>
      <c r="S292" s="254"/>
      <c r="T292" s="25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6" t="s">
        <v>305</v>
      </c>
      <c r="AU292" s="256" t="s">
        <v>84</v>
      </c>
      <c r="AV292" s="14" t="s">
        <v>84</v>
      </c>
      <c r="AW292" s="14" t="s">
        <v>35</v>
      </c>
      <c r="AX292" s="14" t="s">
        <v>82</v>
      </c>
      <c r="AY292" s="256" t="s">
        <v>296</v>
      </c>
    </row>
    <row r="293" spans="1:65" s="2" customFormat="1" ht="24" customHeight="1">
      <c r="A293" s="40"/>
      <c r="B293" s="41"/>
      <c r="C293" s="222" t="s">
        <v>556</v>
      </c>
      <c r="D293" s="222" t="s">
        <v>298</v>
      </c>
      <c r="E293" s="223" t="s">
        <v>2816</v>
      </c>
      <c r="F293" s="224" t="s">
        <v>2817</v>
      </c>
      <c r="G293" s="225" t="s">
        <v>491</v>
      </c>
      <c r="H293" s="226">
        <v>2</v>
      </c>
      <c r="I293" s="227"/>
      <c r="J293" s="228">
        <f>ROUND(I293*H293,2)</f>
        <v>0</v>
      </c>
      <c r="K293" s="224" t="s">
        <v>302</v>
      </c>
      <c r="L293" s="46"/>
      <c r="M293" s="229" t="s">
        <v>28</v>
      </c>
      <c r="N293" s="230" t="s">
        <v>45</v>
      </c>
      <c r="O293" s="86"/>
      <c r="P293" s="231">
        <f>O293*H293</f>
        <v>0</v>
      </c>
      <c r="Q293" s="231">
        <v>0</v>
      </c>
      <c r="R293" s="231">
        <f>Q293*H293</f>
        <v>0</v>
      </c>
      <c r="S293" s="231">
        <v>0</v>
      </c>
      <c r="T293" s="232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3" t="s">
        <v>303</v>
      </c>
      <c r="AT293" s="233" t="s">
        <v>298</v>
      </c>
      <c r="AU293" s="233" t="s">
        <v>84</v>
      </c>
      <c r="AY293" s="19" t="s">
        <v>296</v>
      </c>
      <c r="BE293" s="234">
        <f>IF(N293="základní",J293,0)</f>
        <v>0</v>
      </c>
      <c r="BF293" s="234">
        <f>IF(N293="snížená",J293,0)</f>
        <v>0</v>
      </c>
      <c r="BG293" s="234">
        <f>IF(N293="zákl. přenesená",J293,0)</f>
        <v>0</v>
      </c>
      <c r="BH293" s="234">
        <f>IF(N293="sníž. přenesená",J293,0)</f>
        <v>0</v>
      </c>
      <c r="BI293" s="234">
        <f>IF(N293="nulová",J293,0)</f>
        <v>0</v>
      </c>
      <c r="BJ293" s="19" t="s">
        <v>82</v>
      </c>
      <c r="BK293" s="234">
        <f>ROUND(I293*H293,2)</f>
        <v>0</v>
      </c>
      <c r="BL293" s="19" t="s">
        <v>303</v>
      </c>
      <c r="BM293" s="233" t="s">
        <v>2818</v>
      </c>
    </row>
    <row r="294" spans="1:51" s="13" customFormat="1" ht="12">
      <c r="A294" s="13"/>
      <c r="B294" s="235"/>
      <c r="C294" s="236"/>
      <c r="D294" s="237" t="s">
        <v>305</v>
      </c>
      <c r="E294" s="238" t="s">
        <v>28</v>
      </c>
      <c r="F294" s="239" t="s">
        <v>2474</v>
      </c>
      <c r="G294" s="236"/>
      <c r="H294" s="238" t="s">
        <v>28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305</v>
      </c>
      <c r="AU294" s="245" t="s">
        <v>84</v>
      </c>
      <c r="AV294" s="13" t="s">
        <v>82</v>
      </c>
      <c r="AW294" s="13" t="s">
        <v>35</v>
      </c>
      <c r="AX294" s="13" t="s">
        <v>74</v>
      </c>
      <c r="AY294" s="245" t="s">
        <v>296</v>
      </c>
    </row>
    <row r="295" spans="1:51" s="13" customFormat="1" ht="12">
      <c r="A295" s="13"/>
      <c r="B295" s="235"/>
      <c r="C295" s="236"/>
      <c r="D295" s="237" t="s">
        <v>305</v>
      </c>
      <c r="E295" s="238" t="s">
        <v>28</v>
      </c>
      <c r="F295" s="239" t="s">
        <v>2674</v>
      </c>
      <c r="G295" s="236"/>
      <c r="H295" s="238" t="s">
        <v>28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305</v>
      </c>
      <c r="AU295" s="245" t="s">
        <v>84</v>
      </c>
      <c r="AV295" s="13" t="s">
        <v>82</v>
      </c>
      <c r="AW295" s="13" t="s">
        <v>35</v>
      </c>
      <c r="AX295" s="13" t="s">
        <v>74</v>
      </c>
      <c r="AY295" s="245" t="s">
        <v>296</v>
      </c>
    </row>
    <row r="296" spans="1:51" s="14" customFormat="1" ht="12">
      <c r="A296" s="14"/>
      <c r="B296" s="246"/>
      <c r="C296" s="247"/>
      <c r="D296" s="237" t="s">
        <v>305</v>
      </c>
      <c r="E296" s="248" t="s">
        <v>28</v>
      </c>
      <c r="F296" s="249" t="s">
        <v>84</v>
      </c>
      <c r="G296" s="247"/>
      <c r="H296" s="250">
        <v>2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6" t="s">
        <v>305</v>
      </c>
      <c r="AU296" s="256" t="s">
        <v>84</v>
      </c>
      <c r="AV296" s="14" t="s">
        <v>84</v>
      </c>
      <c r="AW296" s="14" t="s">
        <v>35</v>
      </c>
      <c r="AX296" s="14" t="s">
        <v>82</v>
      </c>
      <c r="AY296" s="256" t="s">
        <v>296</v>
      </c>
    </row>
    <row r="297" spans="1:65" s="2" customFormat="1" ht="16.5" customHeight="1">
      <c r="A297" s="40"/>
      <c r="B297" s="41"/>
      <c r="C297" s="279" t="s">
        <v>561</v>
      </c>
      <c r="D297" s="279" t="s">
        <v>405</v>
      </c>
      <c r="E297" s="280" t="s">
        <v>2819</v>
      </c>
      <c r="F297" s="281" t="s">
        <v>2820</v>
      </c>
      <c r="G297" s="282" t="s">
        <v>491</v>
      </c>
      <c r="H297" s="283">
        <v>2</v>
      </c>
      <c r="I297" s="284"/>
      <c r="J297" s="285">
        <f>ROUND(I297*H297,2)</f>
        <v>0</v>
      </c>
      <c r="K297" s="281" t="s">
        <v>302</v>
      </c>
      <c r="L297" s="286"/>
      <c r="M297" s="287" t="s">
        <v>28</v>
      </c>
      <c r="N297" s="288" t="s">
        <v>45</v>
      </c>
      <c r="O297" s="86"/>
      <c r="P297" s="231">
        <f>O297*H297</f>
        <v>0</v>
      </c>
      <c r="Q297" s="231">
        <v>0.0006</v>
      </c>
      <c r="R297" s="231">
        <f>Q297*H297</f>
        <v>0.0012</v>
      </c>
      <c r="S297" s="231">
        <v>0</v>
      </c>
      <c r="T297" s="232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3" t="s">
        <v>337</v>
      </c>
      <c r="AT297" s="233" t="s">
        <v>405</v>
      </c>
      <c r="AU297" s="233" t="s">
        <v>84</v>
      </c>
      <c r="AY297" s="19" t="s">
        <v>296</v>
      </c>
      <c r="BE297" s="234">
        <f>IF(N297="základní",J297,0)</f>
        <v>0</v>
      </c>
      <c r="BF297" s="234">
        <f>IF(N297="snížená",J297,0)</f>
        <v>0</v>
      </c>
      <c r="BG297" s="234">
        <f>IF(N297="zákl. přenesená",J297,0)</f>
        <v>0</v>
      </c>
      <c r="BH297" s="234">
        <f>IF(N297="sníž. přenesená",J297,0)</f>
        <v>0</v>
      </c>
      <c r="BI297" s="234">
        <f>IF(N297="nulová",J297,0)</f>
        <v>0</v>
      </c>
      <c r="BJ297" s="19" t="s">
        <v>82</v>
      </c>
      <c r="BK297" s="234">
        <f>ROUND(I297*H297,2)</f>
        <v>0</v>
      </c>
      <c r="BL297" s="19" t="s">
        <v>303</v>
      </c>
      <c r="BM297" s="233" t="s">
        <v>2821</v>
      </c>
    </row>
    <row r="298" spans="1:51" s="13" customFormat="1" ht="12">
      <c r="A298" s="13"/>
      <c r="B298" s="235"/>
      <c r="C298" s="236"/>
      <c r="D298" s="237" t="s">
        <v>305</v>
      </c>
      <c r="E298" s="238" t="s">
        <v>28</v>
      </c>
      <c r="F298" s="239" t="s">
        <v>2474</v>
      </c>
      <c r="G298" s="236"/>
      <c r="H298" s="238" t="s">
        <v>28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305</v>
      </c>
      <c r="AU298" s="245" t="s">
        <v>84</v>
      </c>
      <c r="AV298" s="13" t="s">
        <v>82</v>
      </c>
      <c r="AW298" s="13" t="s">
        <v>35</v>
      </c>
      <c r="AX298" s="13" t="s">
        <v>74</v>
      </c>
      <c r="AY298" s="245" t="s">
        <v>296</v>
      </c>
    </row>
    <row r="299" spans="1:51" s="13" customFormat="1" ht="12">
      <c r="A299" s="13"/>
      <c r="B299" s="235"/>
      <c r="C299" s="236"/>
      <c r="D299" s="237" t="s">
        <v>305</v>
      </c>
      <c r="E299" s="238" t="s">
        <v>28</v>
      </c>
      <c r="F299" s="239" t="s">
        <v>2674</v>
      </c>
      <c r="G299" s="236"/>
      <c r="H299" s="238" t="s">
        <v>28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305</v>
      </c>
      <c r="AU299" s="245" t="s">
        <v>84</v>
      </c>
      <c r="AV299" s="13" t="s">
        <v>82</v>
      </c>
      <c r="AW299" s="13" t="s">
        <v>35</v>
      </c>
      <c r="AX299" s="13" t="s">
        <v>74</v>
      </c>
      <c r="AY299" s="245" t="s">
        <v>296</v>
      </c>
    </row>
    <row r="300" spans="1:51" s="14" customFormat="1" ht="12">
      <c r="A300" s="14"/>
      <c r="B300" s="246"/>
      <c r="C300" s="247"/>
      <c r="D300" s="237" t="s">
        <v>305</v>
      </c>
      <c r="E300" s="248" t="s">
        <v>28</v>
      </c>
      <c r="F300" s="249" t="s">
        <v>84</v>
      </c>
      <c r="G300" s="247"/>
      <c r="H300" s="250">
        <v>2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6" t="s">
        <v>305</v>
      </c>
      <c r="AU300" s="256" t="s">
        <v>84</v>
      </c>
      <c r="AV300" s="14" t="s">
        <v>84</v>
      </c>
      <c r="AW300" s="14" t="s">
        <v>35</v>
      </c>
      <c r="AX300" s="14" t="s">
        <v>82</v>
      </c>
      <c r="AY300" s="256" t="s">
        <v>296</v>
      </c>
    </row>
    <row r="301" spans="1:65" s="2" customFormat="1" ht="16.5" customHeight="1">
      <c r="A301" s="40"/>
      <c r="B301" s="41"/>
      <c r="C301" s="222" t="s">
        <v>565</v>
      </c>
      <c r="D301" s="222" t="s">
        <v>298</v>
      </c>
      <c r="E301" s="223" t="s">
        <v>2822</v>
      </c>
      <c r="F301" s="224" t="s">
        <v>2823</v>
      </c>
      <c r="G301" s="225" t="s">
        <v>424</v>
      </c>
      <c r="H301" s="226">
        <v>5.728</v>
      </c>
      <c r="I301" s="227"/>
      <c r="J301" s="228">
        <f>ROUND(I301*H301,2)</f>
        <v>0</v>
      </c>
      <c r="K301" s="224" t="s">
        <v>302</v>
      </c>
      <c r="L301" s="46"/>
      <c r="M301" s="229" t="s">
        <v>28</v>
      </c>
      <c r="N301" s="230" t="s">
        <v>45</v>
      </c>
      <c r="O301" s="86"/>
      <c r="P301" s="231">
        <f>O301*H301</f>
        <v>0</v>
      </c>
      <c r="Q301" s="231">
        <v>0</v>
      </c>
      <c r="R301" s="231">
        <f>Q301*H301</f>
        <v>0</v>
      </c>
      <c r="S301" s="231">
        <v>0</v>
      </c>
      <c r="T301" s="232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33" t="s">
        <v>303</v>
      </c>
      <c r="AT301" s="233" t="s">
        <v>298</v>
      </c>
      <c r="AU301" s="233" t="s">
        <v>84</v>
      </c>
      <c r="AY301" s="19" t="s">
        <v>296</v>
      </c>
      <c r="BE301" s="234">
        <f>IF(N301="základní",J301,0)</f>
        <v>0</v>
      </c>
      <c r="BF301" s="234">
        <f>IF(N301="snížená",J301,0)</f>
        <v>0</v>
      </c>
      <c r="BG301" s="234">
        <f>IF(N301="zákl. přenesená",J301,0)</f>
        <v>0</v>
      </c>
      <c r="BH301" s="234">
        <f>IF(N301="sníž. přenesená",J301,0)</f>
        <v>0</v>
      </c>
      <c r="BI301" s="234">
        <f>IF(N301="nulová",J301,0)</f>
        <v>0</v>
      </c>
      <c r="BJ301" s="19" t="s">
        <v>82</v>
      </c>
      <c r="BK301" s="234">
        <f>ROUND(I301*H301,2)</f>
        <v>0</v>
      </c>
      <c r="BL301" s="19" t="s">
        <v>303</v>
      </c>
      <c r="BM301" s="233" t="s">
        <v>2824</v>
      </c>
    </row>
    <row r="302" spans="1:51" s="13" customFormat="1" ht="12">
      <c r="A302" s="13"/>
      <c r="B302" s="235"/>
      <c r="C302" s="236"/>
      <c r="D302" s="237" t="s">
        <v>305</v>
      </c>
      <c r="E302" s="238" t="s">
        <v>28</v>
      </c>
      <c r="F302" s="239" t="s">
        <v>2474</v>
      </c>
      <c r="G302" s="236"/>
      <c r="H302" s="238" t="s">
        <v>28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305</v>
      </c>
      <c r="AU302" s="245" t="s">
        <v>84</v>
      </c>
      <c r="AV302" s="13" t="s">
        <v>82</v>
      </c>
      <c r="AW302" s="13" t="s">
        <v>35</v>
      </c>
      <c r="AX302" s="13" t="s">
        <v>74</v>
      </c>
      <c r="AY302" s="245" t="s">
        <v>296</v>
      </c>
    </row>
    <row r="303" spans="1:51" s="13" customFormat="1" ht="12">
      <c r="A303" s="13"/>
      <c r="B303" s="235"/>
      <c r="C303" s="236"/>
      <c r="D303" s="237" t="s">
        <v>305</v>
      </c>
      <c r="E303" s="238" t="s">
        <v>28</v>
      </c>
      <c r="F303" s="239" t="s">
        <v>2674</v>
      </c>
      <c r="G303" s="236"/>
      <c r="H303" s="238" t="s">
        <v>28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305</v>
      </c>
      <c r="AU303" s="245" t="s">
        <v>84</v>
      </c>
      <c r="AV303" s="13" t="s">
        <v>82</v>
      </c>
      <c r="AW303" s="13" t="s">
        <v>35</v>
      </c>
      <c r="AX303" s="13" t="s">
        <v>74</v>
      </c>
      <c r="AY303" s="245" t="s">
        <v>296</v>
      </c>
    </row>
    <row r="304" spans="1:51" s="14" customFormat="1" ht="12">
      <c r="A304" s="14"/>
      <c r="B304" s="246"/>
      <c r="C304" s="247"/>
      <c r="D304" s="237" t="s">
        <v>305</v>
      </c>
      <c r="E304" s="248" t="s">
        <v>28</v>
      </c>
      <c r="F304" s="249" t="s">
        <v>2766</v>
      </c>
      <c r="G304" s="247"/>
      <c r="H304" s="250">
        <v>5.728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6" t="s">
        <v>305</v>
      </c>
      <c r="AU304" s="256" t="s">
        <v>84</v>
      </c>
      <c r="AV304" s="14" t="s">
        <v>84</v>
      </c>
      <c r="AW304" s="14" t="s">
        <v>35</v>
      </c>
      <c r="AX304" s="14" t="s">
        <v>82</v>
      </c>
      <c r="AY304" s="256" t="s">
        <v>296</v>
      </c>
    </row>
    <row r="305" spans="1:65" s="2" customFormat="1" ht="16.5" customHeight="1">
      <c r="A305" s="40"/>
      <c r="B305" s="41"/>
      <c r="C305" s="222" t="s">
        <v>569</v>
      </c>
      <c r="D305" s="222" t="s">
        <v>298</v>
      </c>
      <c r="E305" s="223" t="s">
        <v>2825</v>
      </c>
      <c r="F305" s="224" t="s">
        <v>2826</v>
      </c>
      <c r="G305" s="225" t="s">
        <v>424</v>
      </c>
      <c r="H305" s="226">
        <v>32.8</v>
      </c>
      <c r="I305" s="227"/>
      <c r="J305" s="228">
        <f>ROUND(I305*H305,2)</f>
        <v>0</v>
      </c>
      <c r="K305" s="224" t="s">
        <v>302</v>
      </c>
      <c r="L305" s="46"/>
      <c r="M305" s="229" t="s">
        <v>28</v>
      </c>
      <c r="N305" s="230" t="s">
        <v>45</v>
      </c>
      <c r="O305" s="86"/>
      <c r="P305" s="231">
        <f>O305*H305</f>
        <v>0</v>
      </c>
      <c r="Q305" s="231">
        <v>0</v>
      </c>
      <c r="R305" s="231">
        <f>Q305*H305</f>
        <v>0</v>
      </c>
      <c r="S305" s="231">
        <v>0</v>
      </c>
      <c r="T305" s="232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33" t="s">
        <v>303</v>
      </c>
      <c r="AT305" s="233" t="s">
        <v>298</v>
      </c>
      <c r="AU305" s="233" t="s">
        <v>84</v>
      </c>
      <c r="AY305" s="19" t="s">
        <v>296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9" t="s">
        <v>82</v>
      </c>
      <c r="BK305" s="234">
        <f>ROUND(I305*H305,2)</f>
        <v>0</v>
      </c>
      <c r="BL305" s="19" t="s">
        <v>303</v>
      </c>
      <c r="BM305" s="233" t="s">
        <v>2827</v>
      </c>
    </row>
    <row r="306" spans="1:51" s="13" customFormat="1" ht="12">
      <c r="A306" s="13"/>
      <c r="B306" s="235"/>
      <c r="C306" s="236"/>
      <c r="D306" s="237" t="s">
        <v>305</v>
      </c>
      <c r="E306" s="238" t="s">
        <v>28</v>
      </c>
      <c r="F306" s="239" t="s">
        <v>2474</v>
      </c>
      <c r="G306" s="236"/>
      <c r="H306" s="238" t="s">
        <v>28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305</v>
      </c>
      <c r="AU306" s="245" t="s">
        <v>84</v>
      </c>
      <c r="AV306" s="13" t="s">
        <v>82</v>
      </c>
      <c r="AW306" s="13" t="s">
        <v>35</v>
      </c>
      <c r="AX306" s="13" t="s">
        <v>74</v>
      </c>
      <c r="AY306" s="245" t="s">
        <v>296</v>
      </c>
    </row>
    <row r="307" spans="1:51" s="13" customFormat="1" ht="12">
      <c r="A307" s="13"/>
      <c r="B307" s="235"/>
      <c r="C307" s="236"/>
      <c r="D307" s="237" t="s">
        <v>305</v>
      </c>
      <c r="E307" s="238" t="s">
        <v>28</v>
      </c>
      <c r="F307" s="239" t="s">
        <v>2674</v>
      </c>
      <c r="G307" s="236"/>
      <c r="H307" s="238" t="s">
        <v>28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305</v>
      </c>
      <c r="AU307" s="245" t="s">
        <v>84</v>
      </c>
      <c r="AV307" s="13" t="s">
        <v>82</v>
      </c>
      <c r="AW307" s="13" t="s">
        <v>35</v>
      </c>
      <c r="AX307" s="13" t="s">
        <v>74</v>
      </c>
      <c r="AY307" s="245" t="s">
        <v>296</v>
      </c>
    </row>
    <row r="308" spans="1:51" s="14" customFormat="1" ht="12">
      <c r="A308" s="14"/>
      <c r="B308" s="246"/>
      <c r="C308" s="247"/>
      <c r="D308" s="237" t="s">
        <v>305</v>
      </c>
      <c r="E308" s="248" t="s">
        <v>2666</v>
      </c>
      <c r="F308" s="249" t="s">
        <v>2828</v>
      </c>
      <c r="G308" s="247"/>
      <c r="H308" s="250">
        <v>32.8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6" t="s">
        <v>305</v>
      </c>
      <c r="AU308" s="256" t="s">
        <v>84</v>
      </c>
      <c r="AV308" s="14" t="s">
        <v>84</v>
      </c>
      <c r="AW308" s="14" t="s">
        <v>35</v>
      </c>
      <c r="AX308" s="14" t="s">
        <v>82</v>
      </c>
      <c r="AY308" s="256" t="s">
        <v>296</v>
      </c>
    </row>
    <row r="309" spans="1:65" s="2" customFormat="1" ht="16.5" customHeight="1">
      <c r="A309" s="40"/>
      <c r="B309" s="41"/>
      <c r="C309" s="222" t="s">
        <v>573</v>
      </c>
      <c r="D309" s="222" t="s">
        <v>298</v>
      </c>
      <c r="E309" s="223" t="s">
        <v>2601</v>
      </c>
      <c r="F309" s="224" t="s">
        <v>2602</v>
      </c>
      <c r="G309" s="225" t="s">
        <v>424</v>
      </c>
      <c r="H309" s="226">
        <v>42.01</v>
      </c>
      <c r="I309" s="227"/>
      <c r="J309" s="228">
        <f>ROUND(I309*H309,2)</f>
        <v>0</v>
      </c>
      <c r="K309" s="224" t="s">
        <v>302</v>
      </c>
      <c r="L309" s="46"/>
      <c r="M309" s="229" t="s">
        <v>28</v>
      </c>
      <c r="N309" s="230" t="s">
        <v>45</v>
      </c>
      <c r="O309" s="86"/>
      <c r="P309" s="231">
        <f>O309*H309</f>
        <v>0</v>
      </c>
      <c r="Q309" s="231">
        <v>0</v>
      </c>
      <c r="R309" s="231">
        <f>Q309*H309</f>
        <v>0</v>
      </c>
      <c r="S309" s="231">
        <v>0</v>
      </c>
      <c r="T309" s="232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3" t="s">
        <v>303</v>
      </c>
      <c r="AT309" s="233" t="s">
        <v>298</v>
      </c>
      <c r="AU309" s="233" t="s">
        <v>84</v>
      </c>
      <c r="AY309" s="19" t="s">
        <v>296</v>
      </c>
      <c r="BE309" s="234">
        <f>IF(N309="základní",J309,0)</f>
        <v>0</v>
      </c>
      <c r="BF309" s="234">
        <f>IF(N309="snížená",J309,0)</f>
        <v>0</v>
      </c>
      <c r="BG309" s="234">
        <f>IF(N309="zákl. přenesená",J309,0)</f>
        <v>0</v>
      </c>
      <c r="BH309" s="234">
        <f>IF(N309="sníž. přenesená",J309,0)</f>
        <v>0</v>
      </c>
      <c r="BI309" s="234">
        <f>IF(N309="nulová",J309,0)</f>
        <v>0</v>
      </c>
      <c r="BJ309" s="19" t="s">
        <v>82</v>
      </c>
      <c r="BK309" s="234">
        <f>ROUND(I309*H309,2)</f>
        <v>0</v>
      </c>
      <c r="BL309" s="19" t="s">
        <v>303</v>
      </c>
      <c r="BM309" s="233" t="s">
        <v>2829</v>
      </c>
    </row>
    <row r="310" spans="1:51" s="14" customFormat="1" ht="12">
      <c r="A310" s="14"/>
      <c r="B310" s="246"/>
      <c r="C310" s="247"/>
      <c r="D310" s="237" t="s">
        <v>305</v>
      </c>
      <c r="E310" s="248" t="s">
        <v>28</v>
      </c>
      <c r="F310" s="249" t="s">
        <v>2660</v>
      </c>
      <c r="G310" s="247"/>
      <c r="H310" s="250">
        <v>42.01</v>
      </c>
      <c r="I310" s="251"/>
      <c r="J310" s="247"/>
      <c r="K310" s="247"/>
      <c r="L310" s="252"/>
      <c r="M310" s="253"/>
      <c r="N310" s="254"/>
      <c r="O310" s="254"/>
      <c r="P310" s="254"/>
      <c r="Q310" s="254"/>
      <c r="R310" s="254"/>
      <c r="S310" s="254"/>
      <c r="T310" s="25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6" t="s">
        <v>305</v>
      </c>
      <c r="AU310" s="256" t="s">
        <v>84</v>
      </c>
      <c r="AV310" s="14" t="s">
        <v>84</v>
      </c>
      <c r="AW310" s="14" t="s">
        <v>35</v>
      </c>
      <c r="AX310" s="14" t="s">
        <v>82</v>
      </c>
      <c r="AY310" s="256" t="s">
        <v>296</v>
      </c>
    </row>
    <row r="311" spans="1:65" s="2" customFormat="1" ht="16.5" customHeight="1">
      <c r="A311" s="40"/>
      <c r="B311" s="41"/>
      <c r="C311" s="222" t="s">
        <v>578</v>
      </c>
      <c r="D311" s="222" t="s">
        <v>298</v>
      </c>
      <c r="E311" s="223" t="s">
        <v>2604</v>
      </c>
      <c r="F311" s="224" t="s">
        <v>2605</v>
      </c>
      <c r="G311" s="225" t="s">
        <v>491</v>
      </c>
      <c r="H311" s="226">
        <v>6</v>
      </c>
      <c r="I311" s="227"/>
      <c r="J311" s="228">
        <f>ROUND(I311*H311,2)</f>
        <v>0</v>
      </c>
      <c r="K311" s="224" t="s">
        <v>302</v>
      </c>
      <c r="L311" s="46"/>
      <c r="M311" s="229" t="s">
        <v>28</v>
      </c>
      <c r="N311" s="230" t="s">
        <v>45</v>
      </c>
      <c r="O311" s="86"/>
      <c r="P311" s="231">
        <f>O311*H311</f>
        <v>0</v>
      </c>
      <c r="Q311" s="231">
        <v>0.46009</v>
      </c>
      <c r="R311" s="231">
        <f>Q311*H311</f>
        <v>2.7605399999999998</v>
      </c>
      <c r="S311" s="231">
        <v>0</v>
      </c>
      <c r="T311" s="232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33" t="s">
        <v>303</v>
      </c>
      <c r="AT311" s="233" t="s">
        <v>298</v>
      </c>
      <c r="AU311" s="233" t="s">
        <v>84</v>
      </c>
      <c r="AY311" s="19" t="s">
        <v>296</v>
      </c>
      <c r="BE311" s="234">
        <f>IF(N311="základní",J311,0)</f>
        <v>0</v>
      </c>
      <c r="BF311" s="234">
        <f>IF(N311="snížená",J311,0)</f>
        <v>0</v>
      </c>
      <c r="BG311" s="234">
        <f>IF(N311="zákl. přenesená",J311,0)</f>
        <v>0</v>
      </c>
      <c r="BH311" s="234">
        <f>IF(N311="sníž. přenesená",J311,0)</f>
        <v>0</v>
      </c>
      <c r="BI311" s="234">
        <f>IF(N311="nulová",J311,0)</f>
        <v>0</v>
      </c>
      <c r="BJ311" s="19" t="s">
        <v>82</v>
      </c>
      <c r="BK311" s="234">
        <f>ROUND(I311*H311,2)</f>
        <v>0</v>
      </c>
      <c r="BL311" s="19" t="s">
        <v>303</v>
      </c>
      <c r="BM311" s="233" t="s">
        <v>2830</v>
      </c>
    </row>
    <row r="312" spans="1:51" s="13" customFormat="1" ht="12">
      <c r="A312" s="13"/>
      <c r="B312" s="235"/>
      <c r="C312" s="236"/>
      <c r="D312" s="237" t="s">
        <v>305</v>
      </c>
      <c r="E312" s="238" t="s">
        <v>28</v>
      </c>
      <c r="F312" s="239" t="s">
        <v>2474</v>
      </c>
      <c r="G312" s="236"/>
      <c r="H312" s="238" t="s">
        <v>28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305</v>
      </c>
      <c r="AU312" s="245" t="s">
        <v>84</v>
      </c>
      <c r="AV312" s="13" t="s">
        <v>82</v>
      </c>
      <c r="AW312" s="13" t="s">
        <v>35</v>
      </c>
      <c r="AX312" s="13" t="s">
        <v>74</v>
      </c>
      <c r="AY312" s="245" t="s">
        <v>296</v>
      </c>
    </row>
    <row r="313" spans="1:51" s="13" customFormat="1" ht="12">
      <c r="A313" s="13"/>
      <c r="B313" s="235"/>
      <c r="C313" s="236"/>
      <c r="D313" s="237" t="s">
        <v>305</v>
      </c>
      <c r="E313" s="238" t="s">
        <v>28</v>
      </c>
      <c r="F313" s="239" t="s">
        <v>2674</v>
      </c>
      <c r="G313" s="236"/>
      <c r="H313" s="238" t="s">
        <v>28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305</v>
      </c>
      <c r="AU313" s="245" t="s">
        <v>84</v>
      </c>
      <c r="AV313" s="13" t="s">
        <v>82</v>
      </c>
      <c r="AW313" s="13" t="s">
        <v>35</v>
      </c>
      <c r="AX313" s="13" t="s">
        <v>74</v>
      </c>
      <c r="AY313" s="245" t="s">
        <v>296</v>
      </c>
    </row>
    <row r="314" spans="1:51" s="14" customFormat="1" ht="12">
      <c r="A314" s="14"/>
      <c r="B314" s="246"/>
      <c r="C314" s="247"/>
      <c r="D314" s="237" t="s">
        <v>305</v>
      </c>
      <c r="E314" s="248" t="s">
        <v>28</v>
      </c>
      <c r="F314" s="249" t="s">
        <v>329</v>
      </c>
      <c r="G314" s="247"/>
      <c r="H314" s="250">
        <v>6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6" t="s">
        <v>305</v>
      </c>
      <c r="AU314" s="256" t="s">
        <v>84</v>
      </c>
      <c r="AV314" s="14" t="s">
        <v>84</v>
      </c>
      <c r="AW314" s="14" t="s">
        <v>35</v>
      </c>
      <c r="AX314" s="14" t="s">
        <v>82</v>
      </c>
      <c r="AY314" s="256" t="s">
        <v>296</v>
      </c>
    </row>
    <row r="315" spans="1:65" s="2" customFormat="1" ht="16.5" customHeight="1">
      <c r="A315" s="40"/>
      <c r="B315" s="41"/>
      <c r="C315" s="222" t="s">
        <v>583</v>
      </c>
      <c r="D315" s="222" t="s">
        <v>298</v>
      </c>
      <c r="E315" s="223" t="s">
        <v>2607</v>
      </c>
      <c r="F315" s="224" t="s">
        <v>2608</v>
      </c>
      <c r="G315" s="225" t="s">
        <v>424</v>
      </c>
      <c r="H315" s="226">
        <v>40.135</v>
      </c>
      <c r="I315" s="227"/>
      <c r="J315" s="228">
        <f>ROUND(I315*H315,2)</f>
        <v>0</v>
      </c>
      <c r="K315" s="224" t="s">
        <v>28</v>
      </c>
      <c r="L315" s="46"/>
      <c r="M315" s="229" t="s">
        <v>28</v>
      </c>
      <c r="N315" s="230" t="s">
        <v>45</v>
      </c>
      <c r="O315" s="86"/>
      <c r="P315" s="231">
        <f>O315*H315</f>
        <v>0</v>
      </c>
      <c r="Q315" s="231">
        <v>0</v>
      </c>
      <c r="R315" s="231">
        <f>Q315*H315</f>
        <v>0</v>
      </c>
      <c r="S315" s="231">
        <v>0</v>
      </c>
      <c r="T315" s="232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3" t="s">
        <v>303</v>
      </c>
      <c r="AT315" s="233" t="s">
        <v>298</v>
      </c>
      <c r="AU315" s="233" t="s">
        <v>84</v>
      </c>
      <c r="AY315" s="19" t="s">
        <v>296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9" t="s">
        <v>82</v>
      </c>
      <c r="BK315" s="234">
        <f>ROUND(I315*H315,2)</f>
        <v>0</v>
      </c>
      <c r="BL315" s="19" t="s">
        <v>303</v>
      </c>
      <c r="BM315" s="233" t="s">
        <v>2831</v>
      </c>
    </row>
    <row r="316" spans="1:51" s="14" customFormat="1" ht="12">
      <c r="A316" s="14"/>
      <c r="B316" s="246"/>
      <c r="C316" s="247"/>
      <c r="D316" s="237" t="s">
        <v>305</v>
      </c>
      <c r="E316" s="248" t="s">
        <v>28</v>
      </c>
      <c r="F316" s="249" t="s">
        <v>2467</v>
      </c>
      <c r="G316" s="247"/>
      <c r="H316" s="250">
        <v>7.335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6" t="s">
        <v>305</v>
      </c>
      <c r="AU316" s="256" t="s">
        <v>84</v>
      </c>
      <c r="AV316" s="14" t="s">
        <v>84</v>
      </c>
      <c r="AW316" s="14" t="s">
        <v>35</v>
      </c>
      <c r="AX316" s="14" t="s">
        <v>74</v>
      </c>
      <c r="AY316" s="256" t="s">
        <v>296</v>
      </c>
    </row>
    <row r="317" spans="1:51" s="14" customFormat="1" ht="12">
      <c r="A317" s="14"/>
      <c r="B317" s="246"/>
      <c r="C317" s="247"/>
      <c r="D317" s="237" t="s">
        <v>305</v>
      </c>
      <c r="E317" s="248" t="s">
        <v>28</v>
      </c>
      <c r="F317" s="249" t="s">
        <v>2666</v>
      </c>
      <c r="G317" s="247"/>
      <c r="H317" s="250">
        <v>32.8</v>
      </c>
      <c r="I317" s="251"/>
      <c r="J317" s="247"/>
      <c r="K317" s="247"/>
      <c r="L317" s="252"/>
      <c r="M317" s="253"/>
      <c r="N317" s="254"/>
      <c r="O317" s="254"/>
      <c r="P317" s="254"/>
      <c r="Q317" s="254"/>
      <c r="R317" s="254"/>
      <c r="S317" s="254"/>
      <c r="T317" s="25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6" t="s">
        <v>305</v>
      </c>
      <c r="AU317" s="256" t="s">
        <v>84</v>
      </c>
      <c r="AV317" s="14" t="s">
        <v>84</v>
      </c>
      <c r="AW317" s="14" t="s">
        <v>35</v>
      </c>
      <c r="AX317" s="14" t="s">
        <v>74</v>
      </c>
      <c r="AY317" s="256" t="s">
        <v>296</v>
      </c>
    </row>
    <row r="318" spans="1:51" s="15" customFormat="1" ht="12">
      <c r="A318" s="15"/>
      <c r="B318" s="257"/>
      <c r="C318" s="258"/>
      <c r="D318" s="237" t="s">
        <v>305</v>
      </c>
      <c r="E318" s="259" t="s">
        <v>28</v>
      </c>
      <c r="F318" s="260" t="s">
        <v>310</v>
      </c>
      <c r="G318" s="258"/>
      <c r="H318" s="261">
        <v>40.135</v>
      </c>
      <c r="I318" s="262"/>
      <c r="J318" s="258"/>
      <c r="K318" s="258"/>
      <c r="L318" s="263"/>
      <c r="M318" s="264"/>
      <c r="N318" s="265"/>
      <c r="O318" s="265"/>
      <c r="P318" s="265"/>
      <c r="Q318" s="265"/>
      <c r="R318" s="265"/>
      <c r="S318" s="265"/>
      <c r="T318" s="266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7" t="s">
        <v>305</v>
      </c>
      <c r="AU318" s="267" t="s">
        <v>84</v>
      </c>
      <c r="AV318" s="15" t="s">
        <v>303</v>
      </c>
      <c r="AW318" s="15" t="s">
        <v>35</v>
      </c>
      <c r="AX318" s="15" t="s">
        <v>82</v>
      </c>
      <c r="AY318" s="267" t="s">
        <v>296</v>
      </c>
    </row>
    <row r="319" spans="1:65" s="2" customFormat="1" ht="16.5" customHeight="1">
      <c r="A319" s="40"/>
      <c r="B319" s="41"/>
      <c r="C319" s="222" t="s">
        <v>587</v>
      </c>
      <c r="D319" s="222" t="s">
        <v>298</v>
      </c>
      <c r="E319" s="223" t="s">
        <v>2832</v>
      </c>
      <c r="F319" s="224" t="s">
        <v>2833</v>
      </c>
      <c r="G319" s="225" t="s">
        <v>491</v>
      </c>
      <c r="H319" s="226">
        <v>1</v>
      </c>
      <c r="I319" s="227"/>
      <c r="J319" s="228">
        <f>ROUND(I319*H319,2)</f>
        <v>0</v>
      </c>
      <c r="K319" s="224" t="s">
        <v>302</v>
      </c>
      <c r="L319" s="46"/>
      <c r="M319" s="229" t="s">
        <v>28</v>
      </c>
      <c r="N319" s="230" t="s">
        <v>45</v>
      </c>
      <c r="O319" s="86"/>
      <c r="P319" s="231">
        <f>O319*H319</f>
        <v>0</v>
      </c>
      <c r="Q319" s="231">
        <v>0.01019</v>
      </c>
      <c r="R319" s="231">
        <f>Q319*H319</f>
        <v>0.01019</v>
      </c>
      <c r="S319" s="231">
        <v>0</v>
      </c>
      <c r="T319" s="232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33" t="s">
        <v>303</v>
      </c>
      <c r="AT319" s="233" t="s">
        <v>298</v>
      </c>
      <c r="AU319" s="233" t="s">
        <v>84</v>
      </c>
      <c r="AY319" s="19" t="s">
        <v>296</v>
      </c>
      <c r="BE319" s="234">
        <f>IF(N319="základní",J319,0)</f>
        <v>0</v>
      </c>
      <c r="BF319" s="234">
        <f>IF(N319="snížená",J319,0)</f>
        <v>0</v>
      </c>
      <c r="BG319" s="234">
        <f>IF(N319="zákl. přenesená",J319,0)</f>
        <v>0</v>
      </c>
      <c r="BH319" s="234">
        <f>IF(N319="sníž. přenesená",J319,0)</f>
        <v>0</v>
      </c>
      <c r="BI319" s="234">
        <f>IF(N319="nulová",J319,0)</f>
        <v>0</v>
      </c>
      <c r="BJ319" s="19" t="s">
        <v>82</v>
      </c>
      <c r="BK319" s="234">
        <f>ROUND(I319*H319,2)</f>
        <v>0</v>
      </c>
      <c r="BL319" s="19" t="s">
        <v>303</v>
      </c>
      <c r="BM319" s="233" t="s">
        <v>2834</v>
      </c>
    </row>
    <row r="320" spans="1:51" s="13" customFormat="1" ht="12">
      <c r="A320" s="13"/>
      <c r="B320" s="235"/>
      <c r="C320" s="236"/>
      <c r="D320" s="237" t="s">
        <v>305</v>
      </c>
      <c r="E320" s="238" t="s">
        <v>28</v>
      </c>
      <c r="F320" s="239" t="s">
        <v>2474</v>
      </c>
      <c r="G320" s="236"/>
      <c r="H320" s="238" t="s">
        <v>28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5" t="s">
        <v>305</v>
      </c>
      <c r="AU320" s="245" t="s">
        <v>84</v>
      </c>
      <c r="AV320" s="13" t="s">
        <v>82</v>
      </c>
      <c r="AW320" s="13" t="s">
        <v>35</v>
      </c>
      <c r="AX320" s="13" t="s">
        <v>74</v>
      </c>
      <c r="AY320" s="245" t="s">
        <v>296</v>
      </c>
    </row>
    <row r="321" spans="1:51" s="13" customFormat="1" ht="12">
      <c r="A321" s="13"/>
      <c r="B321" s="235"/>
      <c r="C321" s="236"/>
      <c r="D321" s="237" t="s">
        <v>305</v>
      </c>
      <c r="E321" s="238" t="s">
        <v>28</v>
      </c>
      <c r="F321" s="239" t="s">
        <v>2674</v>
      </c>
      <c r="G321" s="236"/>
      <c r="H321" s="238" t="s">
        <v>28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305</v>
      </c>
      <c r="AU321" s="245" t="s">
        <v>84</v>
      </c>
      <c r="AV321" s="13" t="s">
        <v>82</v>
      </c>
      <c r="AW321" s="13" t="s">
        <v>35</v>
      </c>
      <c r="AX321" s="13" t="s">
        <v>74</v>
      </c>
      <c r="AY321" s="245" t="s">
        <v>296</v>
      </c>
    </row>
    <row r="322" spans="1:51" s="14" customFormat="1" ht="12">
      <c r="A322" s="14"/>
      <c r="B322" s="246"/>
      <c r="C322" s="247"/>
      <c r="D322" s="237" t="s">
        <v>305</v>
      </c>
      <c r="E322" s="248" t="s">
        <v>28</v>
      </c>
      <c r="F322" s="249" t="s">
        <v>82</v>
      </c>
      <c r="G322" s="247"/>
      <c r="H322" s="250">
        <v>1</v>
      </c>
      <c r="I322" s="251"/>
      <c r="J322" s="247"/>
      <c r="K322" s="247"/>
      <c r="L322" s="252"/>
      <c r="M322" s="253"/>
      <c r="N322" s="254"/>
      <c r="O322" s="254"/>
      <c r="P322" s="254"/>
      <c r="Q322" s="254"/>
      <c r="R322" s="254"/>
      <c r="S322" s="254"/>
      <c r="T322" s="25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6" t="s">
        <v>305</v>
      </c>
      <c r="AU322" s="256" t="s">
        <v>84</v>
      </c>
      <c r="AV322" s="14" t="s">
        <v>84</v>
      </c>
      <c r="AW322" s="14" t="s">
        <v>35</v>
      </c>
      <c r="AX322" s="14" t="s">
        <v>82</v>
      </c>
      <c r="AY322" s="256" t="s">
        <v>296</v>
      </c>
    </row>
    <row r="323" spans="1:65" s="2" customFormat="1" ht="16.5" customHeight="1">
      <c r="A323" s="40"/>
      <c r="B323" s="41"/>
      <c r="C323" s="279" t="s">
        <v>592</v>
      </c>
      <c r="D323" s="279" t="s">
        <v>405</v>
      </c>
      <c r="E323" s="280" t="s">
        <v>2835</v>
      </c>
      <c r="F323" s="281" t="s">
        <v>2836</v>
      </c>
      <c r="G323" s="282" t="s">
        <v>491</v>
      </c>
      <c r="H323" s="283">
        <v>1</v>
      </c>
      <c r="I323" s="284"/>
      <c r="J323" s="285">
        <f>ROUND(I323*H323,2)</f>
        <v>0</v>
      </c>
      <c r="K323" s="281" t="s">
        <v>302</v>
      </c>
      <c r="L323" s="286"/>
      <c r="M323" s="287" t="s">
        <v>28</v>
      </c>
      <c r="N323" s="288" t="s">
        <v>45</v>
      </c>
      <c r="O323" s="86"/>
      <c r="P323" s="231">
        <f>O323*H323</f>
        <v>0</v>
      </c>
      <c r="Q323" s="231">
        <v>0.254</v>
      </c>
      <c r="R323" s="231">
        <f>Q323*H323</f>
        <v>0.254</v>
      </c>
      <c r="S323" s="231">
        <v>0</v>
      </c>
      <c r="T323" s="232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3" t="s">
        <v>337</v>
      </c>
      <c r="AT323" s="233" t="s">
        <v>405</v>
      </c>
      <c r="AU323" s="233" t="s">
        <v>84</v>
      </c>
      <c r="AY323" s="19" t="s">
        <v>296</v>
      </c>
      <c r="BE323" s="234">
        <f>IF(N323="základní",J323,0)</f>
        <v>0</v>
      </c>
      <c r="BF323" s="234">
        <f>IF(N323="snížená",J323,0)</f>
        <v>0</v>
      </c>
      <c r="BG323" s="234">
        <f>IF(N323="zákl. přenesená",J323,0)</f>
        <v>0</v>
      </c>
      <c r="BH323" s="234">
        <f>IF(N323="sníž. přenesená",J323,0)</f>
        <v>0</v>
      </c>
      <c r="BI323" s="234">
        <f>IF(N323="nulová",J323,0)</f>
        <v>0</v>
      </c>
      <c r="BJ323" s="19" t="s">
        <v>82</v>
      </c>
      <c r="BK323" s="234">
        <f>ROUND(I323*H323,2)</f>
        <v>0</v>
      </c>
      <c r="BL323" s="19" t="s">
        <v>303</v>
      </c>
      <c r="BM323" s="233" t="s">
        <v>2837</v>
      </c>
    </row>
    <row r="324" spans="1:51" s="13" customFormat="1" ht="12">
      <c r="A324" s="13"/>
      <c r="B324" s="235"/>
      <c r="C324" s="236"/>
      <c r="D324" s="237" t="s">
        <v>305</v>
      </c>
      <c r="E324" s="238" t="s">
        <v>28</v>
      </c>
      <c r="F324" s="239" t="s">
        <v>2474</v>
      </c>
      <c r="G324" s="236"/>
      <c r="H324" s="238" t="s">
        <v>28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305</v>
      </c>
      <c r="AU324" s="245" t="s">
        <v>84</v>
      </c>
      <c r="AV324" s="13" t="s">
        <v>82</v>
      </c>
      <c r="AW324" s="13" t="s">
        <v>35</v>
      </c>
      <c r="AX324" s="13" t="s">
        <v>74</v>
      </c>
      <c r="AY324" s="245" t="s">
        <v>296</v>
      </c>
    </row>
    <row r="325" spans="1:51" s="13" customFormat="1" ht="12">
      <c r="A325" s="13"/>
      <c r="B325" s="235"/>
      <c r="C325" s="236"/>
      <c r="D325" s="237" t="s">
        <v>305</v>
      </c>
      <c r="E325" s="238" t="s">
        <v>28</v>
      </c>
      <c r="F325" s="239" t="s">
        <v>2674</v>
      </c>
      <c r="G325" s="236"/>
      <c r="H325" s="238" t="s">
        <v>28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305</v>
      </c>
      <c r="AU325" s="245" t="s">
        <v>84</v>
      </c>
      <c r="AV325" s="13" t="s">
        <v>82</v>
      </c>
      <c r="AW325" s="13" t="s">
        <v>35</v>
      </c>
      <c r="AX325" s="13" t="s">
        <v>74</v>
      </c>
      <c r="AY325" s="245" t="s">
        <v>296</v>
      </c>
    </row>
    <row r="326" spans="1:51" s="14" customFormat="1" ht="12">
      <c r="A326" s="14"/>
      <c r="B326" s="246"/>
      <c r="C326" s="247"/>
      <c r="D326" s="237" t="s">
        <v>305</v>
      </c>
      <c r="E326" s="248" t="s">
        <v>28</v>
      </c>
      <c r="F326" s="249" t="s">
        <v>82</v>
      </c>
      <c r="G326" s="247"/>
      <c r="H326" s="250">
        <v>1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6" t="s">
        <v>305</v>
      </c>
      <c r="AU326" s="256" t="s">
        <v>84</v>
      </c>
      <c r="AV326" s="14" t="s">
        <v>84</v>
      </c>
      <c r="AW326" s="14" t="s">
        <v>35</v>
      </c>
      <c r="AX326" s="14" t="s">
        <v>82</v>
      </c>
      <c r="AY326" s="256" t="s">
        <v>296</v>
      </c>
    </row>
    <row r="327" spans="1:65" s="2" customFormat="1" ht="16.5" customHeight="1">
      <c r="A327" s="40"/>
      <c r="B327" s="41"/>
      <c r="C327" s="222" t="s">
        <v>596</v>
      </c>
      <c r="D327" s="222" t="s">
        <v>298</v>
      </c>
      <c r="E327" s="223" t="s">
        <v>2838</v>
      </c>
      <c r="F327" s="224" t="s">
        <v>2839</v>
      </c>
      <c r="G327" s="225" t="s">
        <v>491</v>
      </c>
      <c r="H327" s="226">
        <v>1</v>
      </c>
      <c r="I327" s="227"/>
      <c r="J327" s="228">
        <f>ROUND(I327*H327,2)</f>
        <v>0</v>
      </c>
      <c r="K327" s="224" t="s">
        <v>302</v>
      </c>
      <c r="L327" s="46"/>
      <c r="M327" s="229" t="s">
        <v>28</v>
      </c>
      <c r="N327" s="230" t="s">
        <v>45</v>
      </c>
      <c r="O327" s="86"/>
      <c r="P327" s="231">
        <f>O327*H327</f>
        <v>0</v>
      </c>
      <c r="Q327" s="231">
        <v>0.01248</v>
      </c>
      <c r="R327" s="231">
        <f>Q327*H327</f>
        <v>0.01248</v>
      </c>
      <c r="S327" s="231">
        <v>0</v>
      </c>
      <c r="T327" s="232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33" t="s">
        <v>303</v>
      </c>
      <c r="AT327" s="233" t="s">
        <v>298</v>
      </c>
      <c r="AU327" s="233" t="s">
        <v>84</v>
      </c>
      <c r="AY327" s="19" t="s">
        <v>296</v>
      </c>
      <c r="BE327" s="234">
        <f>IF(N327="základní",J327,0)</f>
        <v>0</v>
      </c>
      <c r="BF327" s="234">
        <f>IF(N327="snížená",J327,0)</f>
        <v>0</v>
      </c>
      <c r="BG327" s="234">
        <f>IF(N327="zákl. přenesená",J327,0)</f>
        <v>0</v>
      </c>
      <c r="BH327" s="234">
        <f>IF(N327="sníž. přenesená",J327,0)</f>
        <v>0</v>
      </c>
      <c r="BI327" s="234">
        <f>IF(N327="nulová",J327,0)</f>
        <v>0</v>
      </c>
      <c r="BJ327" s="19" t="s">
        <v>82</v>
      </c>
      <c r="BK327" s="234">
        <f>ROUND(I327*H327,2)</f>
        <v>0</v>
      </c>
      <c r="BL327" s="19" t="s">
        <v>303</v>
      </c>
      <c r="BM327" s="233" t="s">
        <v>2840</v>
      </c>
    </row>
    <row r="328" spans="1:51" s="13" customFormat="1" ht="12">
      <c r="A328" s="13"/>
      <c r="B328" s="235"/>
      <c r="C328" s="236"/>
      <c r="D328" s="237" t="s">
        <v>305</v>
      </c>
      <c r="E328" s="238" t="s">
        <v>28</v>
      </c>
      <c r="F328" s="239" t="s">
        <v>2474</v>
      </c>
      <c r="G328" s="236"/>
      <c r="H328" s="238" t="s">
        <v>28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305</v>
      </c>
      <c r="AU328" s="245" t="s">
        <v>84</v>
      </c>
      <c r="AV328" s="13" t="s">
        <v>82</v>
      </c>
      <c r="AW328" s="13" t="s">
        <v>35</v>
      </c>
      <c r="AX328" s="13" t="s">
        <v>74</v>
      </c>
      <c r="AY328" s="245" t="s">
        <v>296</v>
      </c>
    </row>
    <row r="329" spans="1:51" s="13" customFormat="1" ht="12">
      <c r="A329" s="13"/>
      <c r="B329" s="235"/>
      <c r="C329" s="236"/>
      <c r="D329" s="237" t="s">
        <v>305</v>
      </c>
      <c r="E329" s="238" t="s">
        <v>28</v>
      </c>
      <c r="F329" s="239" t="s">
        <v>2674</v>
      </c>
      <c r="G329" s="236"/>
      <c r="H329" s="238" t="s">
        <v>28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305</v>
      </c>
      <c r="AU329" s="245" t="s">
        <v>84</v>
      </c>
      <c r="AV329" s="13" t="s">
        <v>82</v>
      </c>
      <c r="AW329" s="13" t="s">
        <v>35</v>
      </c>
      <c r="AX329" s="13" t="s">
        <v>74</v>
      </c>
      <c r="AY329" s="245" t="s">
        <v>296</v>
      </c>
    </row>
    <row r="330" spans="1:51" s="14" customFormat="1" ht="12">
      <c r="A330" s="14"/>
      <c r="B330" s="246"/>
      <c r="C330" s="247"/>
      <c r="D330" s="237" t="s">
        <v>305</v>
      </c>
      <c r="E330" s="248" t="s">
        <v>28</v>
      </c>
      <c r="F330" s="249" t="s">
        <v>82</v>
      </c>
      <c r="G330" s="247"/>
      <c r="H330" s="250">
        <v>1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6" t="s">
        <v>305</v>
      </c>
      <c r="AU330" s="256" t="s">
        <v>84</v>
      </c>
      <c r="AV330" s="14" t="s">
        <v>84</v>
      </c>
      <c r="AW330" s="14" t="s">
        <v>35</v>
      </c>
      <c r="AX330" s="14" t="s">
        <v>82</v>
      </c>
      <c r="AY330" s="256" t="s">
        <v>296</v>
      </c>
    </row>
    <row r="331" spans="1:65" s="2" customFormat="1" ht="16.5" customHeight="1">
      <c r="A331" s="40"/>
      <c r="B331" s="41"/>
      <c r="C331" s="279" t="s">
        <v>601</v>
      </c>
      <c r="D331" s="279" t="s">
        <v>405</v>
      </c>
      <c r="E331" s="280" t="s">
        <v>2841</v>
      </c>
      <c r="F331" s="281" t="s">
        <v>2842</v>
      </c>
      <c r="G331" s="282" t="s">
        <v>491</v>
      </c>
      <c r="H331" s="283">
        <v>1</v>
      </c>
      <c r="I331" s="284"/>
      <c r="J331" s="285">
        <f>ROUND(I331*H331,2)</f>
        <v>0</v>
      </c>
      <c r="K331" s="281" t="s">
        <v>302</v>
      </c>
      <c r="L331" s="286"/>
      <c r="M331" s="287" t="s">
        <v>28</v>
      </c>
      <c r="N331" s="288" t="s">
        <v>45</v>
      </c>
      <c r="O331" s="86"/>
      <c r="P331" s="231">
        <f>O331*H331</f>
        <v>0</v>
      </c>
      <c r="Q331" s="231">
        <v>0.548</v>
      </c>
      <c r="R331" s="231">
        <f>Q331*H331</f>
        <v>0.548</v>
      </c>
      <c r="S331" s="231">
        <v>0</v>
      </c>
      <c r="T331" s="232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33" t="s">
        <v>337</v>
      </c>
      <c r="AT331" s="233" t="s">
        <v>405</v>
      </c>
      <c r="AU331" s="233" t="s">
        <v>84</v>
      </c>
      <c r="AY331" s="19" t="s">
        <v>296</v>
      </c>
      <c r="BE331" s="234">
        <f>IF(N331="základní",J331,0)</f>
        <v>0</v>
      </c>
      <c r="BF331" s="234">
        <f>IF(N331="snížená",J331,0)</f>
        <v>0</v>
      </c>
      <c r="BG331" s="234">
        <f>IF(N331="zákl. přenesená",J331,0)</f>
        <v>0</v>
      </c>
      <c r="BH331" s="234">
        <f>IF(N331="sníž. přenesená",J331,0)</f>
        <v>0</v>
      </c>
      <c r="BI331" s="234">
        <f>IF(N331="nulová",J331,0)</f>
        <v>0</v>
      </c>
      <c r="BJ331" s="19" t="s">
        <v>82</v>
      </c>
      <c r="BK331" s="234">
        <f>ROUND(I331*H331,2)</f>
        <v>0</v>
      </c>
      <c r="BL331" s="19" t="s">
        <v>303</v>
      </c>
      <c r="BM331" s="233" t="s">
        <v>2843</v>
      </c>
    </row>
    <row r="332" spans="1:51" s="13" customFormat="1" ht="12">
      <c r="A332" s="13"/>
      <c r="B332" s="235"/>
      <c r="C332" s="236"/>
      <c r="D332" s="237" t="s">
        <v>305</v>
      </c>
      <c r="E332" s="238" t="s">
        <v>28</v>
      </c>
      <c r="F332" s="239" t="s">
        <v>2474</v>
      </c>
      <c r="G332" s="236"/>
      <c r="H332" s="238" t="s">
        <v>28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305</v>
      </c>
      <c r="AU332" s="245" t="s">
        <v>84</v>
      </c>
      <c r="AV332" s="13" t="s">
        <v>82</v>
      </c>
      <c r="AW332" s="13" t="s">
        <v>35</v>
      </c>
      <c r="AX332" s="13" t="s">
        <v>74</v>
      </c>
      <c r="AY332" s="245" t="s">
        <v>296</v>
      </c>
    </row>
    <row r="333" spans="1:51" s="13" customFormat="1" ht="12">
      <c r="A333" s="13"/>
      <c r="B333" s="235"/>
      <c r="C333" s="236"/>
      <c r="D333" s="237" t="s">
        <v>305</v>
      </c>
      <c r="E333" s="238" t="s">
        <v>28</v>
      </c>
      <c r="F333" s="239" t="s">
        <v>2674</v>
      </c>
      <c r="G333" s="236"/>
      <c r="H333" s="238" t="s">
        <v>28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305</v>
      </c>
      <c r="AU333" s="245" t="s">
        <v>84</v>
      </c>
      <c r="AV333" s="13" t="s">
        <v>82</v>
      </c>
      <c r="AW333" s="13" t="s">
        <v>35</v>
      </c>
      <c r="AX333" s="13" t="s">
        <v>74</v>
      </c>
      <c r="AY333" s="245" t="s">
        <v>296</v>
      </c>
    </row>
    <row r="334" spans="1:51" s="14" customFormat="1" ht="12">
      <c r="A334" s="14"/>
      <c r="B334" s="246"/>
      <c r="C334" s="247"/>
      <c r="D334" s="237" t="s">
        <v>305</v>
      </c>
      <c r="E334" s="248" t="s">
        <v>28</v>
      </c>
      <c r="F334" s="249" t="s">
        <v>82</v>
      </c>
      <c r="G334" s="247"/>
      <c r="H334" s="250">
        <v>1</v>
      </c>
      <c r="I334" s="251"/>
      <c r="J334" s="247"/>
      <c r="K334" s="247"/>
      <c r="L334" s="252"/>
      <c r="M334" s="253"/>
      <c r="N334" s="254"/>
      <c r="O334" s="254"/>
      <c r="P334" s="254"/>
      <c r="Q334" s="254"/>
      <c r="R334" s="254"/>
      <c r="S334" s="254"/>
      <c r="T334" s="25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6" t="s">
        <v>305</v>
      </c>
      <c r="AU334" s="256" t="s">
        <v>84</v>
      </c>
      <c r="AV334" s="14" t="s">
        <v>84</v>
      </c>
      <c r="AW334" s="14" t="s">
        <v>35</v>
      </c>
      <c r="AX334" s="14" t="s">
        <v>82</v>
      </c>
      <c r="AY334" s="256" t="s">
        <v>296</v>
      </c>
    </row>
    <row r="335" spans="1:65" s="2" customFormat="1" ht="24" customHeight="1">
      <c r="A335" s="40"/>
      <c r="B335" s="41"/>
      <c r="C335" s="222" t="s">
        <v>606</v>
      </c>
      <c r="D335" s="222" t="s">
        <v>298</v>
      </c>
      <c r="E335" s="223" t="s">
        <v>2844</v>
      </c>
      <c r="F335" s="224" t="s">
        <v>2845</v>
      </c>
      <c r="G335" s="225" t="s">
        <v>491</v>
      </c>
      <c r="H335" s="226">
        <v>3</v>
      </c>
      <c r="I335" s="227"/>
      <c r="J335" s="228">
        <f>ROUND(I335*H335,2)</f>
        <v>0</v>
      </c>
      <c r="K335" s="224" t="s">
        <v>302</v>
      </c>
      <c r="L335" s="46"/>
      <c r="M335" s="229" t="s">
        <v>28</v>
      </c>
      <c r="N335" s="230" t="s">
        <v>45</v>
      </c>
      <c r="O335" s="86"/>
      <c r="P335" s="231">
        <f>O335*H335</f>
        <v>0</v>
      </c>
      <c r="Q335" s="231">
        <v>0.1056</v>
      </c>
      <c r="R335" s="231">
        <f>Q335*H335</f>
        <v>0.31679999999999997</v>
      </c>
      <c r="S335" s="231">
        <v>0</v>
      </c>
      <c r="T335" s="232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33" t="s">
        <v>303</v>
      </c>
      <c r="AT335" s="233" t="s">
        <v>298</v>
      </c>
      <c r="AU335" s="233" t="s">
        <v>84</v>
      </c>
      <c r="AY335" s="19" t="s">
        <v>296</v>
      </c>
      <c r="BE335" s="234">
        <f>IF(N335="základní",J335,0)</f>
        <v>0</v>
      </c>
      <c r="BF335" s="234">
        <f>IF(N335="snížená",J335,0)</f>
        <v>0</v>
      </c>
      <c r="BG335" s="234">
        <f>IF(N335="zákl. přenesená",J335,0)</f>
        <v>0</v>
      </c>
      <c r="BH335" s="234">
        <f>IF(N335="sníž. přenesená",J335,0)</f>
        <v>0</v>
      </c>
      <c r="BI335" s="234">
        <f>IF(N335="nulová",J335,0)</f>
        <v>0</v>
      </c>
      <c r="BJ335" s="19" t="s">
        <v>82</v>
      </c>
      <c r="BK335" s="234">
        <f>ROUND(I335*H335,2)</f>
        <v>0</v>
      </c>
      <c r="BL335" s="19" t="s">
        <v>303</v>
      </c>
      <c r="BM335" s="233" t="s">
        <v>2846</v>
      </c>
    </row>
    <row r="336" spans="1:51" s="13" customFormat="1" ht="12">
      <c r="A336" s="13"/>
      <c r="B336" s="235"/>
      <c r="C336" s="236"/>
      <c r="D336" s="237" t="s">
        <v>305</v>
      </c>
      <c r="E336" s="238" t="s">
        <v>28</v>
      </c>
      <c r="F336" s="239" t="s">
        <v>2474</v>
      </c>
      <c r="G336" s="236"/>
      <c r="H336" s="238" t="s">
        <v>28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305</v>
      </c>
      <c r="AU336" s="245" t="s">
        <v>84</v>
      </c>
      <c r="AV336" s="13" t="s">
        <v>82</v>
      </c>
      <c r="AW336" s="13" t="s">
        <v>35</v>
      </c>
      <c r="AX336" s="13" t="s">
        <v>74</v>
      </c>
      <c r="AY336" s="245" t="s">
        <v>296</v>
      </c>
    </row>
    <row r="337" spans="1:51" s="13" customFormat="1" ht="12">
      <c r="A337" s="13"/>
      <c r="B337" s="235"/>
      <c r="C337" s="236"/>
      <c r="D337" s="237" t="s">
        <v>305</v>
      </c>
      <c r="E337" s="238" t="s">
        <v>28</v>
      </c>
      <c r="F337" s="239" t="s">
        <v>2674</v>
      </c>
      <c r="G337" s="236"/>
      <c r="H337" s="238" t="s">
        <v>28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305</v>
      </c>
      <c r="AU337" s="245" t="s">
        <v>84</v>
      </c>
      <c r="AV337" s="13" t="s">
        <v>82</v>
      </c>
      <c r="AW337" s="13" t="s">
        <v>35</v>
      </c>
      <c r="AX337" s="13" t="s">
        <v>74</v>
      </c>
      <c r="AY337" s="245" t="s">
        <v>296</v>
      </c>
    </row>
    <row r="338" spans="1:51" s="14" customFormat="1" ht="12">
      <c r="A338" s="14"/>
      <c r="B338" s="246"/>
      <c r="C338" s="247"/>
      <c r="D338" s="237" t="s">
        <v>305</v>
      </c>
      <c r="E338" s="248" t="s">
        <v>28</v>
      </c>
      <c r="F338" s="249" t="s">
        <v>314</v>
      </c>
      <c r="G338" s="247"/>
      <c r="H338" s="250">
        <v>3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6" t="s">
        <v>305</v>
      </c>
      <c r="AU338" s="256" t="s">
        <v>84</v>
      </c>
      <c r="AV338" s="14" t="s">
        <v>84</v>
      </c>
      <c r="AW338" s="14" t="s">
        <v>35</v>
      </c>
      <c r="AX338" s="14" t="s">
        <v>82</v>
      </c>
      <c r="AY338" s="256" t="s">
        <v>296</v>
      </c>
    </row>
    <row r="339" spans="1:65" s="2" customFormat="1" ht="24" customHeight="1">
      <c r="A339" s="40"/>
      <c r="B339" s="41"/>
      <c r="C339" s="222" t="s">
        <v>612</v>
      </c>
      <c r="D339" s="222" t="s">
        <v>298</v>
      </c>
      <c r="E339" s="223" t="s">
        <v>2847</v>
      </c>
      <c r="F339" s="224" t="s">
        <v>2848</v>
      </c>
      <c r="G339" s="225" t="s">
        <v>491</v>
      </c>
      <c r="H339" s="226">
        <v>1</v>
      </c>
      <c r="I339" s="227"/>
      <c r="J339" s="228">
        <f>ROUND(I339*H339,2)</f>
        <v>0</v>
      </c>
      <c r="K339" s="224" t="s">
        <v>302</v>
      </c>
      <c r="L339" s="46"/>
      <c r="M339" s="229" t="s">
        <v>28</v>
      </c>
      <c r="N339" s="230" t="s">
        <v>45</v>
      </c>
      <c r="O339" s="86"/>
      <c r="P339" s="231">
        <f>O339*H339</f>
        <v>0</v>
      </c>
      <c r="Q339" s="231">
        <v>0.1056</v>
      </c>
      <c r="R339" s="231">
        <f>Q339*H339</f>
        <v>0.1056</v>
      </c>
      <c r="S339" s="231">
        <v>0</v>
      </c>
      <c r="T339" s="232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33" t="s">
        <v>303</v>
      </c>
      <c r="AT339" s="233" t="s">
        <v>298</v>
      </c>
      <c r="AU339" s="233" t="s">
        <v>84</v>
      </c>
      <c r="AY339" s="19" t="s">
        <v>296</v>
      </c>
      <c r="BE339" s="234">
        <f>IF(N339="základní",J339,0)</f>
        <v>0</v>
      </c>
      <c r="BF339" s="234">
        <f>IF(N339="snížená",J339,0)</f>
        <v>0</v>
      </c>
      <c r="BG339" s="234">
        <f>IF(N339="zákl. přenesená",J339,0)</f>
        <v>0</v>
      </c>
      <c r="BH339" s="234">
        <f>IF(N339="sníž. přenesená",J339,0)</f>
        <v>0</v>
      </c>
      <c r="BI339" s="234">
        <f>IF(N339="nulová",J339,0)</f>
        <v>0</v>
      </c>
      <c r="BJ339" s="19" t="s">
        <v>82</v>
      </c>
      <c r="BK339" s="234">
        <f>ROUND(I339*H339,2)</f>
        <v>0</v>
      </c>
      <c r="BL339" s="19" t="s">
        <v>303</v>
      </c>
      <c r="BM339" s="233" t="s">
        <v>2849</v>
      </c>
    </row>
    <row r="340" spans="1:51" s="13" customFormat="1" ht="12">
      <c r="A340" s="13"/>
      <c r="B340" s="235"/>
      <c r="C340" s="236"/>
      <c r="D340" s="237" t="s">
        <v>305</v>
      </c>
      <c r="E340" s="238" t="s">
        <v>28</v>
      </c>
      <c r="F340" s="239" t="s">
        <v>2474</v>
      </c>
      <c r="G340" s="236"/>
      <c r="H340" s="238" t="s">
        <v>28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305</v>
      </c>
      <c r="AU340" s="245" t="s">
        <v>84</v>
      </c>
      <c r="AV340" s="13" t="s">
        <v>82</v>
      </c>
      <c r="AW340" s="13" t="s">
        <v>35</v>
      </c>
      <c r="AX340" s="13" t="s">
        <v>74</v>
      </c>
      <c r="AY340" s="245" t="s">
        <v>296</v>
      </c>
    </row>
    <row r="341" spans="1:51" s="13" customFormat="1" ht="12">
      <c r="A341" s="13"/>
      <c r="B341" s="235"/>
      <c r="C341" s="236"/>
      <c r="D341" s="237" t="s">
        <v>305</v>
      </c>
      <c r="E341" s="238" t="s">
        <v>28</v>
      </c>
      <c r="F341" s="239" t="s">
        <v>2674</v>
      </c>
      <c r="G341" s="236"/>
      <c r="H341" s="238" t="s">
        <v>28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5" t="s">
        <v>305</v>
      </c>
      <c r="AU341" s="245" t="s">
        <v>84</v>
      </c>
      <c r="AV341" s="13" t="s">
        <v>82</v>
      </c>
      <c r="AW341" s="13" t="s">
        <v>35</v>
      </c>
      <c r="AX341" s="13" t="s">
        <v>74</v>
      </c>
      <c r="AY341" s="245" t="s">
        <v>296</v>
      </c>
    </row>
    <row r="342" spans="1:51" s="14" customFormat="1" ht="12">
      <c r="A342" s="14"/>
      <c r="B342" s="246"/>
      <c r="C342" s="247"/>
      <c r="D342" s="237" t="s">
        <v>305</v>
      </c>
      <c r="E342" s="248" t="s">
        <v>28</v>
      </c>
      <c r="F342" s="249" t="s">
        <v>82</v>
      </c>
      <c r="G342" s="247"/>
      <c r="H342" s="250">
        <v>1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6" t="s">
        <v>305</v>
      </c>
      <c r="AU342" s="256" t="s">
        <v>84</v>
      </c>
      <c r="AV342" s="14" t="s">
        <v>84</v>
      </c>
      <c r="AW342" s="14" t="s">
        <v>35</v>
      </c>
      <c r="AX342" s="14" t="s">
        <v>82</v>
      </c>
      <c r="AY342" s="256" t="s">
        <v>296</v>
      </c>
    </row>
    <row r="343" spans="1:65" s="2" customFormat="1" ht="24" customHeight="1">
      <c r="A343" s="40"/>
      <c r="B343" s="41"/>
      <c r="C343" s="222" t="s">
        <v>619</v>
      </c>
      <c r="D343" s="222" t="s">
        <v>298</v>
      </c>
      <c r="E343" s="223" t="s">
        <v>2850</v>
      </c>
      <c r="F343" s="224" t="s">
        <v>2851</v>
      </c>
      <c r="G343" s="225" t="s">
        <v>491</v>
      </c>
      <c r="H343" s="226">
        <v>4</v>
      </c>
      <c r="I343" s="227"/>
      <c r="J343" s="228">
        <f>ROUND(I343*H343,2)</f>
        <v>0</v>
      </c>
      <c r="K343" s="224" t="s">
        <v>302</v>
      </c>
      <c r="L343" s="46"/>
      <c r="M343" s="229" t="s">
        <v>28</v>
      </c>
      <c r="N343" s="230" t="s">
        <v>45</v>
      </c>
      <c r="O343" s="86"/>
      <c r="P343" s="231">
        <f>O343*H343</f>
        <v>0</v>
      </c>
      <c r="Q343" s="231">
        <v>0.02424</v>
      </c>
      <c r="R343" s="231">
        <f>Q343*H343</f>
        <v>0.09696</v>
      </c>
      <c r="S343" s="231">
        <v>0</v>
      </c>
      <c r="T343" s="232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3" t="s">
        <v>303</v>
      </c>
      <c r="AT343" s="233" t="s">
        <v>298</v>
      </c>
      <c r="AU343" s="233" t="s">
        <v>84</v>
      </c>
      <c r="AY343" s="19" t="s">
        <v>296</v>
      </c>
      <c r="BE343" s="234">
        <f>IF(N343="základní",J343,0)</f>
        <v>0</v>
      </c>
      <c r="BF343" s="234">
        <f>IF(N343="snížená",J343,0)</f>
        <v>0</v>
      </c>
      <c r="BG343" s="234">
        <f>IF(N343="zákl. přenesená",J343,0)</f>
        <v>0</v>
      </c>
      <c r="BH343" s="234">
        <f>IF(N343="sníž. přenesená",J343,0)</f>
        <v>0</v>
      </c>
      <c r="BI343" s="234">
        <f>IF(N343="nulová",J343,0)</f>
        <v>0</v>
      </c>
      <c r="BJ343" s="19" t="s">
        <v>82</v>
      </c>
      <c r="BK343" s="234">
        <f>ROUND(I343*H343,2)</f>
        <v>0</v>
      </c>
      <c r="BL343" s="19" t="s">
        <v>303</v>
      </c>
      <c r="BM343" s="233" t="s">
        <v>2852</v>
      </c>
    </row>
    <row r="344" spans="1:51" s="13" customFormat="1" ht="12">
      <c r="A344" s="13"/>
      <c r="B344" s="235"/>
      <c r="C344" s="236"/>
      <c r="D344" s="237" t="s">
        <v>305</v>
      </c>
      <c r="E344" s="238" t="s">
        <v>28</v>
      </c>
      <c r="F344" s="239" t="s">
        <v>2474</v>
      </c>
      <c r="G344" s="236"/>
      <c r="H344" s="238" t="s">
        <v>28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305</v>
      </c>
      <c r="AU344" s="245" t="s">
        <v>84</v>
      </c>
      <c r="AV344" s="13" t="s">
        <v>82</v>
      </c>
      <c r="AW344" s="13" t="s">
        <v>35</v>
      </c>
      <c r="AX344" s="13" t="s">
        <v>74</v>
      </c>
      <c r="AY344" s="245" t="s">
        <v>296</v>
      </c>
    </row>
    <row r="345" spans="1:51" s="13" customFormat="1" ht="12">
      <c r="A345" s="13"/>
      <c r="B345" s="235"/>
      <c r="C345" s="236"/>
      <c r="D345" s="237" t="s">
        <v>305</v>
      </c>
      <c r="E345" s="238" t="s">
        <v>28</v>
      </c>
      <c r="F345" s="239" t="s">
        <v>2674</v>
      </c>
      <c r="G345" s="236"/>
      <c r="H345" s="238" t="s">
        <v>28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305</v>
      </c>
      <c r="AU345" s="245" t="s">
        <v>84</v>
      </c>
      <c r="AV345" s="13" t="s">
        <v>82</v>
      </c>
      <c r="AW345" s="13" t="s">
        <v>35</v>
      </c>
      <c r="AX345" s="13" t="s">
        <v>74</v>
      </c>
      <c r="AY345" s="245" t="s">
        <v>296</v>
      </c>
    </row>
    <row r="346" spans="1:51" s="14" customFormat="1" ht="12">
      <c r="A346" s="14"/>
      <c r="B346" s="246"/>
      <c r="C346" s="247"/>
      <c r="D346" s="237" t="s">
        <v>305</v>
      </c>
      <c r="E346" s="248" t="s">
        <v>2670</v>
      </c>
      <c r="F346" s="249" t="s">
        <v>303</v>
      </c>
      <c r="G346" s="247"/>
      <c r="H346" s="250">
        <v>4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6" t="s">
        <v>305</v>
      </c>
      <c r="AU346" s="256" t="s">
        <v>84</v>
      </c>
      <c r="AV346" s="14" t="s">
        <v>84</v>
      </c>
      <c r="AW346" s="14" t="s">
        <v>35</v>
      </c>
      <c r="AX346" s="14" t="s">
        <v>82</v>
      </c>
      <c r="AY346" s="256" t="s">
        <v>296</v>
      </c>
    </row>
    <row r="347" spans="1:65" s="2" customFormat="1" ht="24" customHeight="1">
      <c r="A347" s="40"/>
      <c r="B347" s="41"/>
      <c r="C347" s="222" t="s">
        <v>624</v>
      </c>
      <c r="D347" s="222" t="s">
        <v>298</v>
      </c>
      <c r="E347" s="223" t="s">
        <v>2853</v>
      </c>
      <c r="F347" s="224" t="s">
        <v>2854</v>
      </c>
      <c r="G347" s="225" t="s">
        <v>491</v>
      </c>
      <c r="H347" s="226">
        <v>4</v>
      </c>
      <c r="I347" s="227"/>
      <c r="J347" s="228">
        <f>ROUND(I347*H347,2)</f>
        <v>0</v>
      </c>
      <c r="K347" s="224" t="s">
        <v>302</v>
      </c>
      <c r="L347" s="46"/>
      <c r="M347" s="229" t="s">
        <v>28</v>
      </c>
      <c r="N347" s="230" t="s">
        <v>45</v>
      </c>
      <c r="O347" s="86"/>
      <c r="P347" s="231">
        <f>O347*H347</f>
        <v>0</v>
      </c>
      <c r="Q347" s="231">
        <v>0</v>
      </c>
      <c r="R347" s="231">
        <f>Q347*H347</f>
        <v>0</v>
      </c>
      <c r="S347" s="231">
        <v>0</v>
      </c>
      <c r="T347" s="232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33" t="s">
        <v>303</v>
      </c>
      <c r="AT347" s="233" t="s">
        <v>298</v>
      </c>
      <c r="AU347" s="233" t="s">
        <v>84</v>
      </c>
      <c r="AY347" s="19" t="s">
        <v>296</v>
      </c>
      <c r="BE347" s="234">
        <f>IF(N347="základní",J347,0)</f>
        <v>0</v>
      </c>
      <c r="BF347" s="234">
        <f>IF(N347="snížená",J347,0)</f>
        <v>0</v>
      </c>
      <c r="BG347" s="234">
        <f>IF(N347="zákl. přenesená",J347,0)</f>
        <v>0</v>
      </c>
      <c r="BH347" s="234">
        <f>IF(N347="sníž. přenesená",J347,0)</f>
        <v>0</v>
      </c>
      <c r="BI347" s="234">
        <f>IF(N347="nulová",J347,0)</f>
        <v>0</v>
      </c>
      <c r="BJ347" s="19" t="s">
        <v>82</v>
      </c>
      <c r="BK347" s="234">
        <f>ROUND(I347*H347,2)</f>
        <v>0</v>
      </c>
      <c r="BL347" s="19" t="s">
        <v>303</v>
      </c>
      <c r="BM347" s="233" t="s">
        <v>2855</v>
      </c>
    </row>
    <row r="348" spans="1:51" s="14" customFormat="1" ht="12">
      <c r="A348" s="14"/>
      <c r="B348" s="246"/>
      <c r="C348" s="247"/>
      <c r="D348" s="237" t="s">
        <v>305</v>
      </c>
      <c r="E348" s="248" t="s">
        <v>28</v>
      </c>
      <c r="F348" s="249" t="s">
        <v>2670</v>
      </c>
      <c r="G348" s="247"/>
      <c r="H348" s="250">
        <v>4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6" t="s">
        <v>305</v>
      </c>
      <c r="AU348" s="256" t="s">
        <v>84</v>
      </c>
      <c r="AV348" s="14" t="s">
        <v>84</v>
      </c>
      <c r="AW348" s="14" t="s">
        <v>35</v>
      </c>
      <c r="AX348" s="14" t="s">
        <v>82</v>
      </c>
      <c r="AY348" s="256" t="s">
        <v>296</v>
      </c>
    </row>
    <row r="349" spans="1:65" s="2" customFormat="1" ht="24" customHeight="1">
      <c r="A349" s="40"/>
      <c r="B349" s="41"/>
      <c r="C349" s="222" t="s">
        <v>629</v>
      </c>
      <c r="D349" s="222" t="s">
        <v>298</v>
      </c>
      <c r="E349" s="223" t="s">
        <v>2856</v>
      </c>
      <c r="F349" s="224" t="s">
        <v>2857</v>
      </c>
      <c r="G349" s="225" t="s">
        <v>491</v>
      </c>
      <c r="H349" s="226">
        <v>4</v>
      </c>
      <c r="I349" s="227"/>
      <c r="J349" s="228">
        <f>ROUND(I349*H349,2)</f>
        <v>0</v>
      </c>
      <c r="K349" s="224" t="s">
        <v>302</v>
      </c>
      <c r="L349" s="46"/>
      <c r="M349" s="229" t="s">
        <v>28</v>
      </c>
      <c r="N349" s="230" t="s">
        <v>45</v>
      </c>
      <c r="O349" s="86"/>
      <c r="P349" s="231">
        <f>O349*H349</f>
        <v>0</v>
      </c>
      <c r="Q349" s="231">
        <v>0.05757</v>
      </c>
      <c r="R349" s="231">
        <f>Q349*H349</f>
        <v>0.23028</v>
      </c>
      <c r="S349" s="231">
        <v>0</v>
      </c>
      <c r="T349" s="232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33" t="s">
        <v>303</v>
      </c>
      <c r="AT349" s="233" t="s">
        <v>298</v>
      </c>
      <c r="AU349" s="233" t="s">
        <v>84</v>
      </c>
      <c r="AY349" s="19" t="s">
        <v>296</v>
      </c>
      <c r="BE349" s="234">
        <f>IF(N349="základní",J349,0)</f>
        <v>0</v>
      </c>
      <c r="BF349" s="234">
        <f>IF(N349="snížená",J349,0)</f>
        <v>0</v>
      </c>
      <c r="BG349" s="234">
        <f>IF(N349="zákl. přenesená",J349,0)</f>
        <v>0</v>
      </c>
      <c r="BH349" s="234">
        <f>IF(N349="sníž. přenesená",J349,0)</f>
        <v>0</v>
      </c>
      <c r="BI349" s="234">
        <f>IF(N349="nulová",J349,0)</f>
        <v>0</v>
      </c>
      <c r="BJ349" s="19" t="s">
        <v>82</v>
      </c>
      <c r="BK349" s="234">
        <f>ROUND(I349*H349,2)</f>
        <v>0</v>
      </c>
      <c r="BL349" s="19" t="s">
        <v>303</v>
      </c>
      <c r="BM349" s="233" t="s">
        <v>2858</v>
      </c>
    </row>
    <row r="350" spans="1:51" s="14" customFormat="1" ht="12">
      <c r="A350" s="14"/>
      <c r="B350" s="246"/>
      <c r="C350" s="247"/>
      <c r="D350" s="237" t="s">
        <v>305</v>
      </c>
      <c r="E350" s="248" t="s">
        <v>28</v>
      </c>
      <c r="F350" s="249" t="s">
        <v>2670</v>
      </c>
      <c r="G350" s="247"/>
      <c r="H350" s="250">
        <v>4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6" t="s">
        <v>305</v>
      </c>
      <c r="AU350" s="256" t="s">
        <v>84</v>
      </c>
      <c r="AV350" s="14" t="s">
        <v>84</v>
      </c>
      <c r="AW350" s="14" t="s">
        <v>35</v>
      </c>
      <c r="AX350" s="14" t="s">
        <v>82</v>
      </c>
      <c r="AY350" s="256" t="s">
        <v>296</v>
      </c>
    </row>
    <row r="351" spans="1:65" s="2" customFormat="1" ht="16.5" customHeight="1">
      <c r="A351" s="40"/>
      <c r="B351" s="41"/>
      <c r="C351" s="222" t="s">
        <v>634</v>
      </c>
      <c r="D351" s="222" t="s">
        <v>298</v>
      </c>
      <c r="E351" s="223" t="s">
        <v>2859</v>
      </c>
      <c r="F351" s="224" t="s">
        <v>2860</v>
      </c>
      <c r="G351" s="225" t="s">
        <v>491</v>
      </c>
      <c r="H351" s="226">
        <v>2</v>
      </c>
      <c r="I351" s="227"/>
      <c r="J351" s="228">
        <f>ROUND(I351*H351,2)</f>
        <v>0</v>
      </c>
      <c r="K351" s="224" t="s">
        <v>302</v>
      </c>
      <c r="L351" s="46"/>
      <c r="M351" s="229" t="s">
        <v>28</v>
      </c>
      <c r="N351" s="230" t="s">
        <v>45</v>
      </c>
      <c r="O351" s="86"/>
      <c r="P351" s="231">
        <f>O351*H351</f>
        <v>0</v>
      </c>
      <c r="Q351" s="231">
        <v>0.21734</v>
      </c>
      <c r="R351" s="231">
        <f>Q351*H351</f>
        <v>0.43468</v>
      </c>
      <c r="S351" s="231">
        <v>0</v>
      </c>
      <c r="T351" s="232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3" t="s">
        <v>303</v>
      </c>
      <c r="AT351" s="233" t="s">
        <v>298</v>
      </c>
      <c r="AU351" s="233" t="s">
        <v>84</v>
      </c>
      <c r="AY351" s="19" t="s">
        <v>296</v>
      </c>
      <c r="BE351" s="234">
        <f>IF(N351="základní",J351,0)</f>
        <v>0</v>
      </c>
      <c r="BF351" s="234">
        <f>IF(N351="snížená",J351,0)</f>
        <v>0</v>
      </c>
      <c r="BG351" s="234">
        <f>IF(N351="zákl. přenesená",J351,0)</f>
        <v>0</v>
      </c>
      <c r="BH351" s="234">
        <f>IF(N351="sníž. přenesená",J351,0)</f>
        <v>0</v>
      </c>
      <c r="BI351" s="234">
        <f>IF(N351="nulová",J351,0)</f>
        <v>0</v>
      </c>
      <c r="BJ351" s="19" t="s">
        <v>82</v>
      </c>
      <c r="BK351" s="234">
        <f>ROUND(I351*H351,2)</f>
        <v>0</v>
      </c>
      <c r="BL351" s="19" t="s">
        <v>303</v>
      </c>
      <c r="BM351" s="233" t="s">
        <v>2861</v>
      </c>
    </row>
    <row r="352" spans="1:51" s="13" customFormat="1" ht="12">
      <c r="A352" s="13"/>
      <c r="B352" s="235"/>
      <c r="C352" s="236"/>
      <c r="D352" s="237" t="s">
        <v>305</v>
      </c>
      <c r="E352" s="238" t="s">
        <v>28</v>
      </c>
      <c r="F352" s="239" t="s">
        <v>2474</v>
      </c>
      <c r="G352" s="236"/>
      <c r="H352" s="238" t="s">
        <v>28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305</v>
      </c>
      <c r="AU352" s="245" t="s">
        <v>84</v>
      </c>
      <c r="AV352" s="13" t="s">
        <v>82</v>
      </c>
      <c r="AW352" s="13" t="s">
        <v>35</v>
      </c>
      <c r="AX352" s="13" t="s">
        <v>74</v>
      </c>
      <c r="AY352" s="245" t="s">
        <v>296</v>
      </c>
    </row>
    <row r="353" spans="1:51" s="13" customFormat="1" ht="12">
      <c r="A353" s="13"/>
      <c r="B353" s="235"/>
      <c r="C353" s="236"/>
      <c r="D353" s="237" t="s">
        <v>305</v>
      </c>
      <c r="E353" s="238" t="s">
        <v>28</v>
      </c>
      <c r="F353" s="239" t="s">
        <v>2674</v>
      </c>
      <c r="G353" s="236"/>
      <c r="H353" s="238" t="s">
        <v>28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5" t="s">
        <v>305</v>
      </c>
      <c r="AU353" s="245" t="s">
        <v>84</v>
      </c>
      <c r="AV353" s="13" t="s">
        <v>82</v>
      </c>
      <c r="AW353" s="13" t="s">
        <v>35</v>
      </c>
      <c r="AX353" s="13" t="s">
        <v>74</v>
      </c>
      <c r="AY353" s="245" t="s">
        <v>296</v>
      </c>
    </row>
    <row r="354" spans="1:51" s="13" customFormat="1" ht="12">
      <c r="A354" s="13"/>
      <c r="B354" s="235"/>
      <c r="C354" s="236"/>
      <c r="D354" s="237" t="s">
        <v>305</v>
      </c>
      <c r="E354" s="238" t="s">
        <v>28</v>
      </c>
      <c r="F354" s="239" t="s">
        <v>2726</v>
      </c>
      <c r="G354" s="236"/>
      <c r="H354" s="238" t="s">
        <v>28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305</v>
      </c>
      <c r="AU354" s="245" t="s">
        <v>84</v>
      </c>
      <c r="AV354" s="13" t="s">
        <v>82</v>
      </c>
      <c r="AW354" s="13" t="s">
        <v>35</v>
      </c>
      <c r="AX354" s="13" t="s">
        <v>74</v>
      </c>
      <c r="AY354" s="245" t="s">
        <v>296</v>
      </c>
    </row>
    <row r="355" spans="1:51" s="14" customFormat="1" ht="12">
      <c r="A355" s="14"/>
      <c r="B355" s="246"/>
      <c r="C355" s="247"/>
      <c r="D355" s="237" t="s">
        <v>305</v>
      </c>
      <c r="E355" s="248" t="s">
        <v>28</v>
      </c>
      <c r="F355" s="249" t="s">
        <v>2078</v>
      </c>
      <c r="G355" s="247"/>
      <c r="H355" s="250">
        <v>2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6" t="s">
        <v>305</v>
      </c>
      <c r="AU355" s="256" t="s">
        <v>84</v>
      </c>
      <c r="AV355" s="14" t="s">
        <v>84</v>
      </c>
      <c r="AW355" s="14" t="s">
        <v>35</v>
      </c>
      <c r="AX355" s="14" t="s">
        <v>82</v>
      </c>
      <c r="AY355" s="256" t="s">
        <v>296</v>
      </c>
    </row>
    <row r="356" spans="1:65" s="2" customFormat="1" ht="16.5" customHeight="1">
      <c r="A356" s="40"/>
      <c r="B356" s="41"/>
      <c r="C356" s="279" t="s">
        <v>641</v>
      </c>
      <c r="D356" s="279" t="s">
        <v>405</v>
      </c>
      <c r="E356" s="280" t="s">
        <v>2862</v>
      </c>
      <c r="F356" s="281" t="s">
        <v>2863</v>
      </c>
      <c r="G356" s="282" t="s">
        <v>491</v>
      </c>
      <c r="H356" s="283">
        <v>2</v>
      </c>
      <c r="I356" s="284"/>
      <c r="J356" s="285">
        <f>ROUND(I356*H356,2)</f>
        <v>0</v>
      </c>
      <c r="K356" s="281" t="s">
        <v>302</v>
      </c>
      <c r="L356" s="286"/>
      <c r="M356" s="287" t="s">
        <v>28</v>
      </c>
      <c r="N356" s="288" t="s">
        <v>45</v>
      </c>
      <c r="O356" s="86"/>
      <c r="P356" s="231">
        <f>O356*H356</f>
        <v>0</v>
      </c>
      <c r="Q356" s="231">
        <v>0.045</v>
      </c>
      <c r="R356" s="231">
        <f>Q356*H356</f>
        <v>0.09</v>
      </c>
      <c r="S356" s="231">
        <v>0</v>
      </c>
      <c r="T356" s="232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33" t="s">
        <v>337</v>
      </c>
      <c r="AT356" s="233" t="s">
        <v>405</v>
      </c>
      <c r="AU356" s="233" t="s">
        <v>84</v>
      </c>
      <c r="AY356" s="19" t="s">
        <v>296</v>
      </c>
      <c r="BE356" s="234">
        <f>IF(N356="základní",J356,0)</f>
        <v>0</v>
      </c>
      <c r="BF356" s="234">
        <f>IF(N356="snížená",J356,0)</f>
        <v>0</v>
      </c>
      <c r="BG356" s="234">
        <f>IF(N356="zákl. přenesená",J356,0)</f>
        <v>0</v>
      </c>
      <c r="BH356" s="234">
        <f>IF(N356="sníž. přenesená",J356,0)</f>
        <v>0</v>
      </c>
      <c r="BI356" s="234">
        <f>IF(N356="nulová",J356,0)</f>
        <v>0</v>
      </c>
      <c r="BJ356" s="19" t="s">
        <v>82</v>
      </c>
      <c r="BK356" s="234">
        <f>ROUND(I356*H356,2)</f>
        <v>0</v>
      </c>
      <c r="BL356" s="19" t="s">
        <v>303</v>
      </c>
      <c r="BM356" s="233" t="s">
        <v>2864</v>
      </c>
    </row>
    <row r="357" spans="1:51" s="13" customFormat="1" ht="12">
      <c r="A357" s="13"/>
      <c r="B357" s="235"/>
      <c r="C357" s="236"/>
      <c r="D357" s="237" t="s">
        <v>305</v>
      </c>
      <c r="E357" s="238" t="s">
        <v>28</v>
      </c>
      <c r="F357" s="239" t="s">
        <v>2474</v>
      </c>
      <c r="G357" s="236"/>
      <c r="H357" s="238" t="s">
        <v>28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5" t="s">
        <v>305</v>
      </c>
      <c r="AU357" s="245" t="s">
        <v>84</v>
      </c>
      <c r="AV357" s="13" t="s">
        <v>82</v>
      </c>
      <c r="AW357" s="13" t="s">
        <v>35</v>
      </c>
      <c r="AX357" s="13" t="s">
        <v>74</v>
      </c>
      <c r="AY357" s="245" t="s">
        <v>296</v>
      </c>
    </row>
    <row r="358" spans="1:51" s="13" customFormat="1" ht="12">
      <c r="A358" s="13"/>
      <c r="B358" s="235"/>
      <c r="C358" s="236"/>
      <c r="D358" s="237" t="s">
        <v>305</v>
      </c>
      <c r="E358" s="238" t="s">
        <v>28</v>
      </c>
      <c r="F358" s="239" t="s">
        <v>2674</v>
      </c>
      <c r="G358" s="236"/>
      <c r="H358" s="238" t="s">
        <v>28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305</v>
      </c>
      <c r="AU358" s="245" t="s">
        <v>84</v>
      </c>
      <c r="AV358" s="13" t="s">
        <v>82</v>
      </c>
      <c r="AW358" s="13" t="s">
        <v>35</v>
      </c>
      <c r="AX358" s="13" t="s">
        <v>74</v>
      </c>
      <c r="AY358" s="245" t="s">
        <v>296</v>
      </c>
    </row>
    <row r="359" spans="1:51" s="13" customFormat="1" ht="12">
      <c r="A359" s="13"/>
      <c r="B359" s="235"/>
      <c r="C359" s="236"/>
      <c r="D359" s="237" t="s">
        <v>305</v>
      </c>
      <c r="E359" s="238" t="s">
        <v>28</v>
      </c>
      <c r="F359" s="239" t="s">
        <v>2726</v>
      </c>
      <c r="G359" s="236"/>
      <c r="H359" s="238" t="s">
        <v>28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5" t="s">
        <v>305</v>
      </c>
      <c r="AU359" s="245" t="s">
        <v>84</v>
      </c>
      <c r="AV359" s="13" t="s">
        <v>82</v>
      </c>
      <c r="AW359" s="13" t="s">
        <v>35</v>
      </c>
      <c r="AX359" s="13" t="s">
        <v>74</v>
      </c>
      <c r="AY359" s="245" t="s">
        <v>296</v>
      </c>
    </row>
    <row r="360" spans="1:51" s="14" customFormat="1" ht="12">
      <c r="A360" s="14"/>
      <c r="B360" s="246"/>
      <c r="C360" s="247"/>
      <c r="D360" s="237" t="s">
        <v>305</v>
      </c>
      <c r="E360" s="248" t="s">
        <v>28</v>
      </c>
      <c r="F360" s="249" t="s">
        <v>2078</v>
      </c>
      <c r="G360" s="247"/>
      <c r="H360" s="250">
        <v>2</v>
      </c>
      <c r="I360" s="251"/>
      <c r="J360" s="247"/>
      <c r="K360" s="247"/>
      <c r="L360" s="252"/>
      <c r="M360" s="253"/>
      <c r="N360" s="254"/>
      <c r="O360" s="254"/>
      <c r="P360" s="254"/>
      <c r="Q360" s="254"/>
      <c r="R360" s="254"/>
      <c r="S360" s="254"/>
      <c r="T360" s="255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6" t="s">
        <v>305</v>
      </c>
      <c r="AU360" s="256" t="s">
        <v>84</v>
      </c>
      <c r="AV360" s="14" t="s">
        <v>84</v>
      </c>
      <c r="AW360" s="14" t="s">
        <v>35</v>
      </c>
      <c r="AX360" s="14" t="s">
        <v>82</v>
      </c>
      <c r="AY360" s="256" t="s">
        <v>296</v>
      </c>
    </row>
    <row r="361" spans="1:65" s="2" customFormat="1" ht="16.5" customHeight="1">
      <c r="A361" s="40"/>
      <c r="B361" s="41"/>
      <c r="C361" s="222" t="s">
        <v>646</v>
      </c>
      <c r="D361" s="222" t="s">
        <v>298</v>
      </c>
      <c r="E361" s="223" t="s">
        <v>2865</v>
      </c>
      <c r="F361" s="224" t="s">
        <v>2866</v>
      </c>
      <c r="G361" s="225" t="s">
        <v>980</v>
      </c>
      <c r="H361" s="226">
        <v>1</v>
      </c>
      <c r="I361" s="227"/>
      <c r="J361" s="228">
        <f>ROUND(I361*H361,2)</f>
        <v>0</v>
      </c>
      <c r="K361" s="224" t="s">
        <v>28</v>
      </c>
      <c r="L361" s="46"/>
      <c r="M361" s="229" t="s">
        <v>28</v>
      </c>
      <c r="N361" s="230" t="s">
        <v>45</v>
      </c>
      <c r="O361" s="86"/>
      <c r="P361" s="231">
        <f>O361*H361</f>
        <v>0</v>
      </c>
      <c r="Q361" s="231">
        <v>1.111</v>
      </c>
      <c r="R361" s="231">
        <f>Q361*H361</f>
        <v>1.111</v>
      </c>
      <c r="S361" s="231">
        <v>0</v>
      </c>
      <c r="T361" s="232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33" t="s">
        <v>303</v>
      </c>
      <c r="AT361" s="233" t="s">
        <v>298</v>
      </c>
      <c r="AU361" s="233" t="s">
        <v>84</v>
      </c>
      <c r="AY361" s="19" t="s">
        <v>296</v>
      </c>
      <c r="BE361" s="234">
        <f>IF(N361="základní",J361,0)</f>
        <v>0</v>
      </c>
      <c r="BF361" s="234">
        <f>IF(N361="snížená",J361,0)</f>
        <v>0</v>
      </c>
      <c r="BG361" s="234">
        <f>IF(N361="zákl. přenesená",J361,0)</f>
        <v>0</v>
      </c>
      <c r="BH361" s="234">
        <f>IF(N361="sníž. přenesená",J361,0)</f>
        <v>0</v>
      </c>
      <c r="BI361" s="234">
        <f>IF(N361="nulová",J361,0)</f>
        <v>0</v>
      </c>
      <c r="BJ361" s="19" t="s">
        <v>82</v>
      </c>
      <c r="BK361" s="234">
        <f>ROUND(I361*H361,2)</f>
        <v>0</v>
      </c>
      <c r="BL361" s="19" t="s">
        <v>303</v>
      </c>
      <c r="BM361" s="233" t="s">
        <v>2867</v>
      </c>
    </row>
    <row r="362" spans="1:51" s="13" customFormat="1" ht="12">
      <c r="A362" s="13"/>
      <c r="B362" s="235"/>
      <c r="C362" s="236"/>
      <c r="D362" s="237" t="s">
        <v>305</v>
      </c>
      <c r="E362" s="238" t="s">
        <v>28</v>
      </c>
      <c r="F362" s="239" t="s">
        <v>2474</v>
      </c>
      <c r="G362" s="236"/>
      <c r="H362" s="238" t="s">
        <v>28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5" t="s">
        <v>305</v>
      </c>
      <c r="AU362" s="245" t="s">
        <v>84</v>
      </c>
      <c r="AV362" s="13" t="s">
        <v>82</v>
      </c>
      <c r="AW362" s="13" t="s">
        <v>35</v>
      </c>
      <c r="AX362" s="13" t="s">
        <v>74</v>
      </c>
      <c r="AY362" s="245" t="s">
        <v>296</v>
      </c>
    </row>
    <row r="363" spans="1:51" s="13" customFormat="1" ht="12">
      <c r="A363" s="13"/>
      <c r="B363" s="235"/>
      <c r="C363" s="236"/>
      <c r="D363" s="237" t="s">
        <v>305</v>
      </c>
      <c r="E363" s="238" t="s">
        <v>28</v>
      </c>
      <c r="F363" s="239" t="s">
        <v>2674</v>
      </c>
      <c r="G363" s="236"/>
      <c r="H363" s="238" t="s">
        <v>28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305</v>
      </c>
      <c r="AU363" s="245" t="s">
        <v>84</v>
      </c>
      <c r="AV363" s="13" t="s">
        <v>82</v>
      </c>
      <c r="AW363" s="13" t="s">
        <v>35</v>
      </c>
      <c r="AX363" s="13" t="s">
        <v>74</v>
      </c>
      <c r="AY363" s="245" t="s">
        <v>296</v>
      </c>
    </row>
    <row r="364" spans="1:51" s="13" customFormat="1" ht="12">
      <c r="A364" s="13"/>
      <c r="B364" s="235"/>
      <c r="C364" s="236"/>
      <c r="D364" s="237" t="s">
        <v>305</v>
      </c>
      <c r="E364" s="238" t="s">
        <v>28</v>
      </c>
      <c r="F364" s="239" t="s">
        <v>2726</v>
      </c>
      <c r="G364" s="236"/>
      <c r="H364" s="238" t="s">
        <v>28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5" t="s">
        <v>305</v>
      </c>
      <c r="AU364" s="245" t="s">
        <v>84</v>
      </c>
      <c r="AV364" s="13" t="s">
        <v>82</v>
      </c>
      <c r="AW364" s="13" t="s">
        <v>35</v>
      </c>
      <c r="AX364" s="13" t="s">
        <v>74</v>
      </c>
      <c r="AY364" s="245" t="s">
        <v>296</v>
      </c>
    </row>
    <row r="365" spans="1:51" s="14" customFormat="1" ht="12">
      <c r="A365" s="14"/>
      <c r="B365" s="246"/>
      <c r="C365" s="247"/>
      <c r="D365" s="237" t="s">
        <v>305</v>
      </c>
      <c r="E365" s="248" t="s">
        <v>28</v>
      </c>
      <c r="F365" s="249" t="s">
        <v>82</v>
      </c>
      <c r="G365" s="247"/>
      <c r="H365" s="250">
        <v>1</v>
      </c>
      <c r="I365" s="251"/>
      <c r="J365" s="247"/>
      <c r="K365" s="247"/>
      <c r="L365" s="252"/>
      <c r="M365" s="253"/>
      <c r="N365" s="254"/>
      <c r="O365" s="254"/>
      <c r="P365" s="254"/>
      <c r="Q365" s="254"/>
      <c r="R365" s="254"/>
      <c r="S365" s="254"/>
      <c r="T365" s="25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6" t="s">
        <v>305</v>
      </c>
      <c r="AU365" s="256" t="s">
        <v>84</v>
      </c>
      <c r="AV365" s="14" t="s">
        <v>84</v>
      </c>
      <c r="AW365" s="14" t="s">
        <v>35</v>
      </c>
      <c r="AX365" s="14" t="s">
        <v>82</v>
      </c>
      <c r="AY365" s="256" t="s">
        <v>296</v>
      </c>
    </row>
    <row r="366" spans="1:65" s="2" customFormat="1" ht="24" customHeight="1">
      <c r="A366" s="40"/>
      <c r="B366" s="41"/>
      <c r="C366" s="222" t="s">
        <v>653</v>
      </c>
      <c r="D366" s="222" t="s">
        <v>298</v>
      </c>
      <c r="E366" s="223" t="s">
        <v>2868</v>
      </c>
      <c r="F366" s="224" t="s">
        <v>2869</v>
      </c>
      <c r="G366" s="225" t="s">
        <v>980</v>
      </c>
      <c r="H366" s="226">
        <v>1</v>
      </c>
      <c r="I366" s="227"/>
      <c r="J366" s="228">
        <f>ROUND(I366*H366,2)</f>
        <v>0</v>
      </c>
      <c r="K366" s="224" t="s">
        <v>28</v>
      </c>
      <c r="L366" s="46"/>
      <c r="M366" s="229" t="s">
        <v>28</v>
      </c>
      <c r="N366" s="230" t="s">
        <v>45</v>
      </c>
      <c r="O366" s="86"/>
      <c r="P366" s="231">
        <f>O366*H366</f>
        <v>0</v>
      </c>
      <c r="Q366" s="231">
        <v>1.51</v>
      </c>
      <c r="R366" s="231">
        <f>Q366*H366</f>
        <v>1.51</v>
      </c>
      <c r="S366" s="231">
        <v>0</v>
      </c>
      <c r="T366" s="232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33" t="s">
        <v>303</v>
      </c>
      <c r="AT366" s="233" t="s">
        <v>298</v>
      </c>
      <c r="AU366" s="233" t="s">
        <v>84</v>
      </c>
      <c r="AY366" s="19" t="s">
        <v>296</v>
      </c>
      <c r="BE366" s="234">
        <f>IF(N366="základní",J366,0)</f>
        <v>0</v>
      </c>
      <c r="BF366" s="234">
        <f>IF(N366="snížená",J366,0)</f>
        <v>0</v>
      </c>
      <c r="BG366" s="234">
        <f>IF(N366="zákl. přenesená",J366,0)</f>
        <v>0</v>
      </c>
      <c r="BH366" s="234">
        <f>IF(N366="sníž. přenesená",J366,0)</f>
        <v>0</v>
      </c>
      <c r="BI366" s="234">
        <f>IF(N366="nulová",J366,0)</f>
        <v>0</v>
      </c>
      <c r="BJ366" s="19" t="s">
        <v>82</v>
      </c>
      <c r="BK366" s="234">
        <f>ROUND(I366*H366,2)</f>
        <v>0</v>
      </c>
      <c r="BL366" s="19" t="s">
        <v>303</v>
      </c>
      <c r="BM366" s="233" t="s">
        <v>2870</v>
      </c>
    </row>
    <row r="367" spans="1:51" s="13" customFormat="1" ht="12">
      <c r="A367" s="13"/>
      <c r="B367" s="235"/>
      <c r="C367" s="236"/>
      <c r="D367" s="237" t="s">
        <v>305</v>
      </c>
      <c r="E367" s="238" t="s">
        <v>28</v>
      </c>
      <c r="F367" s="239" t="s">
        <v>2474</v>
      </c>
      <c r="G367" s="236"/>
      <c r="H367" s="238" t="s">
        <v>28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305</v>
      </c>
      <c r="AU367" s="245" t="s">
        <v>84</v>
      </c>
      <c r="AV367" s="13" t="s">
        <v>82</v>
      </c>
      <c r="AW367" s="13" t="s">
        <v>35</v>
      </c>
      <c r="AX367" s="13" t="s">
        <v>74</v>
      </c>
      <c r="AY367" s="245" t="s">
        <v>296</v>
      </c>
    </row>
    <row r="368" spans="1:51" s="13" customFormat="1" ht="12">
      <c r="A368" s="13"/>
      <c r="B368" s="235"/>
      <c r="C368" s="236"/>
      <c r="D368" s="237" t="s">
        <v>305</v>
      </c>
      <c r="E368" s="238" t="s">
        <v>28</v>
      </c>
      <c r="F368" s="239" t="s">
        <v>2674</v>
      </c>
      <c r="G368" s="236"/>
      <c r="H368" s="238" t="s">
        <v>28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5" t="s">
        <v>305</v>
      </c>
      <c r="AU368" s="245" t="s">
        <v>84</v>
      </c>
      <c r="AV368" s="13" t="s">
        <v>82</v>
      </c>
      <c r="AW368" s="13" t="s">
        <v>35</v>
      </c>
      <c r="AX368" s="13" t="s">
        <v>74</v>
      </c>
      <c r="AY368" s="245" t="s">
        <v>296</v>
      </c>
    </row>
    <row r="369" spans="1:51" s="13" customFormat="1" ht="12">
      <c r="A369" s="13"/>
      <c r="B369" s="235"/>
      <c r="C369" s="236"/>
      <c r="D369" s="237" t="s">
        <v>305</v>
      </c>
      <c r="E369" s="238" t="s">
        <v>28</v>
      </c>
      <c r="F369" s="239" t="s">
        <v>2726</v>
      </c>
      <c r="G369" s="236"/>
      <c r="H369" s="238" t="s">
        <v>28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5" t="s">
        <v>305</v>
      </c>
      <c r="AU369" s="245" t="s">
        <v>84</v>
      </c>
      <c r="AV369" s="13" t="s">
        <v>82</v>
      </c>
      <c r="AW369" s="13" t="s">
        <v>35</v>
      </c>
      <c r="AX369" s="13" t="s">
        <v>74</v>
      </c>
      <c r="AY369" s="245" t="s">
        <v>296</v>
      </c>
    </row>
    <row r="370" spans="1:51" s="14" customFormat="1" ht="12">
      <c r="A370" s="14"/>
      <c r="B370" s="246"/>
      <c r="C370" s="247"/>
      <c r="D370" s="237" t="s">
        <v>305</v>
      </c>
      <c r="E370" s="248" t="s">
        <v>28</v>
      </c>
      <c r="F370" s="249" t="s">
        <v>82</v>
      </c>
      <c r="G370" s="247"/>
      <c r="H370" s="250">
        <v>1</v>
      </c>
      <c r="I370" s="251"/>
      <c r="J370" s="247"/>
      <c r="K370" s="247"/>
      <c r="L370" s="252"/>
      <c r="M370" s="253"/>
      <c r="N370" s="254"/>
      <c r="O370" s="254"/>
      <c r="P370" s="254"/>
      <c r="Q370" s="254"/>
      <c r="R370" s="254"/>
      <c r="S370" s="254"/>
      <c r="T370" s="255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6" t="s">
        <v>305</v>
      </c>
      <c r="AU370" s="256" t="s">
        <v>84</v>
      </c>
      <c r="AV370" s="14" t="s">
        <v>84</v>
      </c>
      <c r="AW370" s="14" t="s">
        <v>35</v>
      </c>
      <c r="AX370" s="14" t="s">
        <v>82</v>
      </c>
      <c r="AY370" s="256" t="s">
        <v>296</v>
      </c>
    </row>
    <row r="371" spans="1:65" s="2" customFormat="1" ht="24" customHeight="1">
      <c r="A371" s="40"/>
      <c r="B371" s="41"/>
      <c r="C371" s="222" t="s">
        <v>659</v>
      </c>
      <c r="D371" s="222" t="s">
        <v>298</v>
      </c>
      <c r="E371" s="223" t="s">
        <v>2871</v>
      </c>
      <c r="F371" s="224" t="s">
        <v>2872</v>
      </c>
      <c r="G371" s="225" t="s">
        <v>980</v>
      </c>
      <c r="H371" s="226">
        <v>1</v>
      </c>
      <c r="I371" s="227"/>
      <c r="J371" s="228">
        <f>ROUND(I371*H371,2)</f>
        <v>0</v>
      </c>
      <c r="K371" s="224" t="s">
        <v>28</v>
      </c>
      <c r="L371" s="46"/>
      <c r="M371" s="229" t="s">
        <v>28</v>
      </c>
      <c r="N371" s="230" t="s">
        <v>45</v>
      </c>
      <c r="O371" s="86"/>
      <c r="P371" s="231">
        <f>O371*H371</f>
        <v>0</v>
      </c>
      <c r="Q371" s="231">
        <v>0</v>
      </c>
      <c r="R371" s="231">
        <f>Q371*H371</f>
        <v>0</v>
      </c>
      <c r="S371" s="231">
        <v>0</v>
      </c>
      <c r="T371" s="232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33" t="s">
        <v>303</v>
      </c>
      <c r="AT371" s="233" t="s">
        <v>298</v>
      </c>
      <c r="AU371" s="233" t="s">
        <v>84</v>
      </c>
      <c r="AY371" s="19" t="s">
        <v>296</v>
      </c>
      <c r="BE371" s="234">
        <f>IF(N371="základní",J371,0)</f>
        <v>0</v>
      </c>
      <c r="BF371" s="234">
        <f>IF(N371="snížená",J371,0)</f>
        <v>0</v>
      </c>
      <c r="BG371" s="234">
        <f>IF(N371="zákl. přenesená",J371,0)</f>
        <v>0</v>
      </c>
      <c r="BH371" s="234">
        <f>IF(N371="sníž. přenesená",J371,0)</f>
        <v>0</v>
      </c>
      <c r="BI371" s="234">
        <f>IF(N371="nulová",J371,0)</f>
        <v>0</v>
      </c>
      <c r="BJ371" s="19" t="s">
        <v>82</v>
      </c>
      <c r="BK371" s="234">
        <f>ROUND(I371*H371,2)</f>
        <v>0</v>
      </c>
      <c r="BL371" s="19" t="s">
        <v>303</v>
      </c>
      <c r="BM371" s="233" t="s">
        <v>2873</v>
      </c>
    </row>
    <row r="372" spans="1:51" s="13" customFormat="1" ht="12">
      <c r="A372" s="13"/>
      <c r="B372" s="235"/>
      <c r="C372" s="236"/>
      <c r="D372" s="237" t="s">
        <v>305</v>
      </c>
      <c r="E372" s="238" t="s">
        <v>28</v>
      </c>
      <c r="F372" s="239" t="s">
        <v>2474</v>
      </c>
      <c r="G372" s="236"/>
      <c r="H372" s="238" t="s">
        <v>28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5" t="s">
        <v>305</v>
      </c>
      <c r="AU372" s="245" t="s">
        <v>84</v>
      </c>
      <c r="AV372" s="13" t="s">
        <v>82</v>
      </c>
      <c r="AW372" s="13" t="s">
        <v>35</v>
      </c>
      <c r="AX372" s="13" t="s">
        <v>74</v>
      </c>
      <c r="AY372" s="245" t="s">
        <v>296</v>
      </c>
    </row>
    <row r="373" spans="1:51" s="13" customFormat="1" ht="12">
      <c r="A373" s="13"/>
      <c r="B373" s="235"/>
      <c r="C373" s="236"/>
      <c r="D373" s="237" t="s">
        <v>305</v>
      </c>
      <c r="E373" s="238" t="s">
        <v>28</v>
      </c>
      <c r="F373" s="239" t="s">
        <v>2674</v>
      </c>
      <c r="G373" s="236"/>
      <c r="H373" s="238" t="s">
        <v>28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5" t="s">
        <v>305</v>
      </c>
      <c r="AU373" s="245" t="s">
        <v>84</v>
      </c>
      <c r="AV373" s="13" t="s">
        <v>82</v>
      </c>
      <c r="AW373" s="13" t="s">
        <v>35</v>
      </c>
      <c r="AX373" s="13" t="s">
        <v>74</v>
      </c>
      <c r="AY373" s="245" t="s">
        <v>296</v>
      </c>
    </row>
    <row r="374" spans="1:51" s="13" customFormat="1" ht="12">
      <c r="A374" s="13"/>
      <c r="B374" s="235"/>
      <c r="C374" s="236"/>
      <c r="D374" s="237" t="s">
        <v>305</v>
      </c>
      <c r="E374" s="238" t="s">
        <v>28</v>
      </c>
      <c r="F374" s="239" t="s">
        <v>2726</v>
      </c>
      <c r="G374" s="236"/>
      <c r="H374" s="238" t="s">
        <v>28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305</v>
      </c>
      <c r="AU374" s="245" t="s">
        <v>84</v>
      </c>
      <c r="AV374" s="13" t="s">
        <v>82</v>
      </c>
      <c r="AW374" s="13" t="s">
        <v>35</v>
      </c>
      <c r="AX374" s="13" t="s">
        <v>74</v>
      </c>
      <c r="AY374" s="245" t="s">
        <v>296</v>
      </c>
    </row>
    <row r="375" spans="1:51" s="14" customFormat="1" ht="12">
      <c r="A375" s="14"/>
      <c r="B375" s="246"/>
      <c r="C375" s="247"/>
      <c r="D375" s="237" t="s">
        <v>305</v>
      </c>
      <c r="E375" s="248" t="s">
        <v>28</v>
      </c>
      <c r="F375" s="249" t="s">
        <v>82</v>
      </c>
      <c r="G375" s="247"/>
      <c r="H375" s="250">
        <v>1</v>
      </c>
      <c r="I375" s="251"/>
      <c r="J375" s="247"/>
      <c r="K375" s="247"/>
      <c r="L375" s="252"/>
      <c r="M375" s="253"/>
      <c r="N375" s="254"/>
      <c r="O375" s="254"/>
      <c r="P375" s="254"/>
      <c r="Q375" s="254"/>
      <c r="R375" s="254"/>
      <c r="S375" s="254"/>
      <c r="T375" s="25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6" t="s">
        <v>305</v>
      </c>
      <c r="AU375" s="256" t="s">
        <v>84</v>
      </c>
      <c r="AV375" s="14" t="s">
        <v>84</v>
      </c>
      <c r="AW375" s="14" t="s">
        <v>35</v>
      </c>
      <c r="AX375" s="14" t="s">
        <v>82</v>
      </c>
      <c r="AY375" s="256" t="s">
        <v>296</v>
      </c>
    </row>
    <row r="376" spans="1:65" s="2" customFormat="1" ht="16.5" customHeight="1">
      <c r="A376" s="40"/>
      <c r="B376" s="41"/>
      <c r="C376" s="222" t="s">
        <v>665</v>
      </c>
      <c r="D376" s="222" t="s">
        <v>298</v>
      </c>
      <c r="E376" s="223" t="s">
        <v>2874</v>
      </c>
      <c r="F376" s="224" t="s">
        <v>2875</v>
      </c>
      <c r="G376" s="225" t="s">
        <v>980</v>
      </c>
      <c r="H376" s="226">
        <v>12</v>
      </c>
      <c r="I376" s="227"/>
      <c r="J376" s="228">
        <f>ROUND(I376*H376,2)</f>
        <v>0</v>
      </c>
      <c r="K376" s="224" t="s">
        <v>28</v>
      </c>
      <c r="L376" s="46"/>
      <c r="M376" s="229" t="s">
        <v>28</v>
      </c>
      <c r="N376" s="230" t="s">
        <v>45</v>
      </c>
      <c r="O376" s="86"/>
      <c r="P376" s="231">
        <f>O376*H376</f>
        <v>0</v>
      </c>
      <c r="Q376" s="231">
        <v>0</v>
      </c>
      <c r="R376" s="231">
        <f>Q376*H376</f>
        <v>0</v>
      </c>
      <c r="S376" s="231">
        <v>0</v>
      </c>
      <c r="T376" s="232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33" t="s">
        <v>303</v>
      </c>
      <c r="AT376" s="233" t="s">
        <v>298</v>
      </c>
      <c r="AU376" s="233" t="s">
        <v>84</v>
      </c>
      <c r="AY376" s="19" t="s">
        <v>296</v>
      </c>
      <c r="BE376" s="234">
        <f>IF(N376="základní",J376,0)</f>
        <v>0</v>
      </c>
      <c r="BF376" s="234">
        <f>IF(N376="snížená",J376,0)</f>
        <v>0</v>
      </c>
      <c r="BG376" s="234">
        <f>IF(N376="zákl. přenesená",J376,0)</f>
        <v>0</v>
      </c>
      <c r="BH376" s="234">
        <f>IF(N376="sníž. přenesená",J376,0)</f>
        <v>0</v>
      </c>
      <c r="BI376" s="234">
        <f>IF(N376="nulová",J376,0)</f>
        <v>0</v>
      </c>
      <c r="BJ376" s="19" t="s">
        <v>82</v>
      </c>
      <c r="BK376" s="234">
        <f>ROUND(I376*H376,2)</f>
        <v>0</v>
      </c>
      <c r="BL376" s="19" t="s">
        <v>303</v>
      </c>
      <c r="BM376" s="233" t="s">
        <v>2876</v>
      </c>
    </row>
    <row r="377" spans="1:51" s="13" customFormat="1" ht="12">
      <c r="A377" s="13"/>
      <c r="B377" s="235"/>
      <c r="C377" s="236"/>
      <c r="D377" s="237" t="s">
        <v>305</v>
      </c>
      <c r="E377" s="238" t="s">
        <v>28</v>
      </c>
      <c r="F377" s="239" t="s">
        <v>2474</v>
      </c>
      <c r="G377" s="236"/>
      <c r="H377" s="238" t="s">
        <v>28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305</v>
      </c>
      <c r="AU377" s="245" t="s">
        <v>84</v>
      </c>
      <c r="AV377" s="13" t="s">
        <v>82</v>
      </c>
      <c r="AW377" s="13" t="s">
        <v>35</v>
      </c>
      <c r="AX377" s="13" t="s">
        <v>74</v>
      </c>
      <c r="AY377" s="245" t="s">
        <v>296</v>
      </c>
    </row>
    <row r="378" spans="1:51" s="13" customFormat="1" ht="12">
      <c r="A378" s="13"/>
      <c r="B378" s="235"/>
      <c r="C378" s="236"/>
      <c r="D378" s="237" t="s">
        <v>305</v>
      </c>
      <c r="E378" s="238" t="s">
        <v>28</v>
      </c>
      <c r="F378" s="239" t="s">
        <v>2674</v>
      </c>
      <c r="G378" s="236"/>
      <c r="H378" s="238" t="s">
        <v>28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5" t="s">
        <v>305</v>
      </c>
      <c r="AU378" s="245" t="s">
        <v>84</v>
      </c>
      <c r="AV378" s="13" t="s">
        <v>82</v>
      </c>
      <c r="AW378" s="13" t="s">
        <v>35</v>
      </c>
      <c r="AX378" s="13" t="s">
        <v>74</v>
      </c>
      <c r="AY378" s="245" t="s">
        <v>296</v>
      </c>
    </row>
    <row r="379" spans="1:51" s="13" customFormat="1" ht="12">
      <c r="A379" s="13"/>
      <c r="B379" s="235"/>
      <c r="C379" s="236"/>
      <c r="D379" s="237" t="s">
        <v>305</v>
      </c>
      <c r="E379" s="238" t="s">
        <v>28</v>
      </c>
      <c r="F379" s="239" t="s">
        <v>2726</v>
      </c>
      <c r="G379" s="236"/>
      <c r="H379" s="238" t="s">
        <v>28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305</v>
      </c>
      <c r="AU379" s="245" t="s">
        <v>84</v>
      </c>
      <c r="AV379" s="13" t="s">
        <v>82</v>
      </c>
      <c r="AW379" s="13" t="s">
        <v>35</v>
      </c>
      <c r="AX379" s="13" t="s">
        <v>74</v>
      </c>
      <c r="AY379" s="245" t="s">
        <v>296</v>
      </c>
    </row>
    <row r="380" spans="1:51" s="14" customFormat="1" ht="12">
      <c r="A380" s="14"/>
      <c r="B380" s="246"/>
      <c r="C380" s="247"/>
      <c r="D380" s="237" t="s">
        <v>305</v>
      </c>
      <c r="E380" s="248" t="s">
        <v>28</v>
      </c>
      <c r="F380" s="249" t="s">
        <v>355</v>
      </c>
      <c r="G380" s="247"/>
      <c r="H380" s="250">
        <v>12</v>
      </c>
      <c r="I380" s="251"/>
      <c r="J380" s="247"/>
      <c r="K380" s="247"/>
      <c r="L380" s="252"/>
      <c r="M380" s="253"/>
      <c r="N380" s="254"/>
      <c r="O380" s="254"/>
      <c r="P380" s="254"/>
      <c r="Q380" s="254"/>
      <c r="R380" s="254"/>
      <c r="S380" s="254"/>
      <c r="T380" s="25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6" t="s">
        <v>305</v>
      </c>
      <c r="AU380" s="256" t="s">
        <v>84</v>
      </c>
      <c r="AV380" s="14" t="s">
        <v>84</v>
      </c>
      <c r="AW380" s="14" t="s">
        <v>35</v>
      </c>
      <c r="AX380" s="14" t="s">
        <v>82</v>
      </c>
      <c r="AY380" s="256" t="s">
        <v>296</v>
      </c>
    </row>
    <row r="381" spans="1:63" s="12" customFormat="1" ht="22.8" customHeight="1">
      <c r="A381" s="12"/>
      <c r="B381" s="206"/>
      <c r="C381" s="207"/>
      <c r="D381" s="208" t="s">
        <v>73</v>
      </c>
      <c r="E381" s="220" t="s">
        <v>1115</v>
      </c>
      <c r="F381" s="220" t="s">
        <v>1116</v>
      </c>
      <c r="G381" s="207"/>
      <c r="H381" s="207"/>
      <c r="I381" s="210"/>
      <c r="J381" s="221">
        <f>BK381</f>
        <v>0</v>
      </c>
      <c r="K381" s="207"/>
      <c r="L381" s="212"/>
      <c r="M381" s="213"/>
      <c r="N381" s="214"/>
      <c r="O381" s="214"/>
      <c r="P381" s="215">
        <f>P382</f>
        <v>0</v>
      </c>
      <c r="Q381" s="214"/>
      <c r="R381" s="215">
        <f>R382</f>
        <v>0</v>
      </c>
      <c r="S381" s="214"/>
      <c r="T381" s="216">
        <f>T382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17" t="s">
        <v>82</v>
      </c>
      <c r="AT381" s="218" t="s">
        <v>73</v>
      </c>
      <c r="AU381" s="218" t="s">
        <v>82</v>
      </c>
      <c r="AY381" s="217" t="s">
        <v>296</v>
      </c>
      <c r="BK381" s="219">
        <f>BK382</f>
        <v>0</v>
      </c>
    </row>
    <row r="382" spans="1:65" s="2" customFormat="1" ht="24" customHeight="1">
      <c r="A382" s="40"/>
      <c r="B382" s="41"/>
      <c r="C382" s="222" t="s">
        <v>669</v>
      </c>
      <c r="D382" s="222" t="s">
        <v>298</v>
      </c>
      <c r="E382" s="223" t="s">
        <v>2522</v>
      </c>
      <c r="F382" s="224" t="s">
        <v>2523</v>
      </c>
      <c r="G382" s="225" t="s">
        <v>408</v>
      </c>
      <c r="H382" s="226">
        <v>144.282</v>
      </c>
      <c r="I382" s="227"/>
      <c r="J382" s="228">
        <f>ROUND(I382*H382,2)</f>
        <v>0</v>
      </c>
      <c r="K382" s="224" t="s">
        <v>302</v>
      </c>
      <c r="L382" s="46"/>
      <c r="M382" s="229" t="s">
        <v>28</v>
      </c>
      <c r="N382" s="230" t="s">
        <v>45</v>
      </c>
      <c r="O382" s="86"/>
      <c r="P382" s="231">
        <f>O382*H382</f>
        <v>0</v>
      </c>
      <c r="Q382" s="231">
        <v>0</v>
      </c>
      <c r="R382" s="231">
        <f>Q382*H382</f>
        <v>0</v>
      </c>
      <c r="S382" s="231">
        <v>0</v>
      </c>
      <c r="T382" s="232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33" t="s">
        <v>303</v>
      </c>
      <c r="AT382" s="233" t="s">
        <v>298</v>
      </c>
      <c r="AU382" s="233" t="s">
        <v>84</v>
      </c>
      <c r="AY382" s="19" t="s">
        <v>296</v>
      </c>
      <c r="BE382" s="234">
        <f>IF(N382="základní",J382,0)</f>
        <v>0</v>
      </c>
      <c r="BF382" s="234">
        <f>IF(N382="snížená",J382,0)</f>
        <v>0</v>
      </c>
      <c r="BG382" s="234">
        <f>IF(N382="zákl. přenesená",J382,0)</f>
        <v>0</v>
      </c>
      <c r="BH382" s="234">
        <f>IF(N382="sníž. přenesená",J382,0)</f>
        <v>0</v>
      </c>
      <c r="BI382" s="234">
        <f>IF(N382="nulová",J382,0)</f>
        <v>0</v>
      </c>
      <c r="BJ382" s="19" t="s">
        <v>82</v>
      </c>
      <c r="BK382" s="234">
        <f>ROUND(I382*H382,2)</f>
        <v>0</v>
      </c>
      <c r="BL382" s="19" t="s">
        <v>303</v>
      </c>
      <c r="BM382" s="233" t="s">
        <v>2877</v>
      </c>
    </row>
    <row r="383" spans="1:63" s="12" customFormat="1" ht="25.9" customHeight="1">
      <c r="A383" s="12"/>
      <c r="B383" s="206"/>
      <c r="C383" s="207"/>
      <c r="D383" s="208" t="s">
        <v>73</v>
      </c>
      <c r="E383" s="209" t="s">
        <v>1121</v>
      </c>
      <c r="F383" s="209" t="s">
        <v>1122</v>
      </c>
      <c r="G383" s="207"/>
      <c r="H383" s="207"/>
      <c r="I383" s="210"/>
      <c r="J383" s="211">
        <f>BK383</f>
        <v>0</v>
      </c>
      <c r="K383" s="207"/>
      <c r="L383" s="212"/>
      <c r="M383" s="213"/>
      <c r="N383" s="214"/>
      <c r="O383" s="214"/>
      <c r="P383" s="215">
        <f>P384</f>
        <v>0</v>
      </c>
      <c r="Q383" s="214"/>
      <c r="R383" s="215">
        <f>R384</f>
        <v>0.11764796000000001</v>
      </c>
      <c r="S383" s="214"/>
      <c r="T383" s="216">
        <f>T384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7" t="s">
        <v>84</v>
      </c>
      <c r="AT383" s="218" t="s">
        <v>73</v>
      </c>
      <c r="AU383" s="218" t="s">
        <v>74</v>
      </c>
      <c r="AY383" s="217" t="s">
        <v>296</v>
      </c>
      <c r="BK383" s="219">
        <f>BK384</f>
        <v>0</v>
      </c>
    </row>
    <row r="384" spans="1:63" s="12" customFormat="1" ht="22.8" customHeight="1">
      <c r="A384" s="12"/>
      <c r="B384" s="206"/>
      <c r="C384" s="207"/>
      <c r="D384" s="208" t="s">
        <v>73</v>
      </c>
      <c r="E384" s="220" t="s">
        <v>1123</v>
      </c>
      <c r="F384" s="220" t="s">
        <v>1124</v>
      </c>
      <c r="G384" s="207"/>
      <c r="H384" s="207"/>
      <c r="I384" s="210"/>
      <c r="J384" s="221">
        <f>BK384</f>
        <v>0</v>
      </c>
      <c r="K384" s="207"/>
      <c r="L384" s="212"/>
      <c r="M384" s="213"/>
      <c r="N384" s="214"/>
      <c r="O384" s="214"/>
      <c r="P384" s="215">
        <f>SUM(P385:P407)</f>
        <v>0</v>
      </c>
      <c r="Q384" s="214"/>
      <c r="R384" s="215">
        <f>SUM(R385:R407)</f>
        <v>0.11764796000000001</v>
      </c>
      <c r="S384" s="214"/>
      <c r="T384" s="216">
        <f>SUM(T385:T407)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17" t="s">
        <v>84</v>
      </c>
      <c r="AT384" s="218" t="s">
        <v>73</v>
      </c>
      <c r="AU384" s="218" t="s">
        <v>82</v>
      </c>
      <c r="AY384" s="217" t="s">
        <v>296</v>
      </c>
      <c r="BK384" s="219">
        <f>SUM(BK385:BK407)</f>
        <v>0</v>
      </c>
    </row>
    <row r="385" spans="1:65" s="2" customFormat="1" ht="24" customHeight="1">
      <c r="A385" s="40"/>
      <c r="B385" s="41"/>
      <c r="C385" s="222" t="s">
        <v>673</v>
      </c>
      <c r="D385" s="222" t="s">
        <v>298</v>
      </c>
      <c r="E385" s="223" t="s">
        <v>1126</v>
      </c>
      <c r="F385" s="224" t="s">
        <v>1127</v>
      </c>
      <c r="G385" s="225" t="s">
        <v>362</v>
      </c>
      <c r="H385" s="226">
        <v>3.939</v>
      </c>
      <c r="I385" s="227"/>
      <c r="J385" s="228">
        <f>ROUND(I385*H385,2)</f>
        <v>0</v>
      </c>
      <c r="K385" s="224" t="s">
        <v>302</v>
      </c>
      <c r="L385" s="46"/>
      <c r="M385" s="229" t="s">
        <v>28</v>
      </c>
      <c r="N385" s="230" t="s">
        <v>45</v>
      </c>
      <c r="O385" s="86"/>
      <c r="P385" s="231">
        <f>O385*H385</f>
        <v>0</v>
      </c>
      <c r="Q385" s="231">
        <v>0</v>
      </c>
      <c r="R385" s="231">
        <f>Q385*H385</f>
        <v>0</v>
      </c>
      <c r="S385" s="231">
        <v>0</v>
      </c>
      <c r="T385" s="232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33" t="s">
        <v>374</v>
      </c>
      <c r="AT385" s="233" t="s">
        <v>298</v>
      </c>
      <c r="AU385" s="233" t="s">
        <v>84</v>
      </c>
      <c r="AY385" s="19" t="s">
        <v>296</v>
      </c>
      <c r="BE385" s="234">
        <f>IF(N385="základní",J385,0)</f>
        <v>0</v>
      </c>
      <c r="BF385" s="234">
        <f>IF(N385="snížená",J385,0)</f>
        <v>0</v>
      </c>
      <c r="BG385" s="234">
        <f>IF(N385="zákl. přenesená",J385,0)</f>
        <v>0</v>
      </c>
      <c r="BH385" s="234">
        <f>IF(N385="sníž. přenesená",J385,0)</f>
        <v>0</v>
      </c>
      <c r="BI385" s="234">
        <f>IF(N385="nulová",J385,0)</f>
        <v>0</v>
      </c>
      <c r="BJ385" s="19" t="s">
        <v>82</v>
      </c>
      <c r="BK385" s="234">
        <f>ROUND(I385*H385,2)</f>
        <v>0</v>
      </c>
      <c r="BL385" s="19" t="s">
        <v>374</v>
      </c>
      <c r="BM385" s="233" t="s">
        <v>2878</v>
      </c>
    </row>
    <row r="386" spans="1:51" s="13" customFormat="1" ht="12">
      <c r="A386" s="13"/>
      <c r="B386" s="235"/>
      <c r="C386" s="236"/>
      <c r="D386" s="237" t="s">
        <v>305</v>
      </c>
      <c r="E386" s="238" t="s">
        <v>28</v>
      </c>
      <c r="F386" s="239" t="s">
        <v>2474</v>
      </c>
      <c r="G386" s="236"/>
      <c r="H386" s="238" t="s">
        <v>28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5" t="s">
        <v>305</v>
      </c>
      <c r="AU386" s="245" t="s">
        <v>84</v>
      </c>
      <c r="AV386" s="13" t="s">
        <v>82</v>
      </c>
      <c r="AW386" s="13" t="s">
        <v>35</v>
      </c>
      <c r="AX386" s="13" t="s">
        <v>74</v>
      </c>
      <c r="AY386" s="245" t="s">
        <v>296</v>
      </c>
    </row>
    <row r="387" spans="1:51" s="13" customFormat="1" ht="12">
      <c r="A387" s="13"/>
      <c r="B387" s="235"/>
      <c r="C387" s="236"/>
      <c r="D387" s="237" t="s">
        <v>305</v>
      </c>
      <c r="E387" s="238" t="s">
        <v>28</v>
      </c>
      <c r="F387" s="239" t="s">
        <v>2674</v>
      </c>
      <c r="G387" s="236"/>
      <c r="H387" s="238" t="s">
        <v>28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305</v>
      </c>
      <c r="AU387" s="245" t="s">
        <v>84</v>
      </c>
      <c r="AV387" s="13" t="s">
        <v>82</v>
      </c>
      <c r="AW387" s="13" t="s">
        <v>35</v>
      </c>
      <c r="AX387" s="13" t="s">
        <v>74</v>
      </c>
      <c r="AY387" s="245" t="s">
        <v>296</v>
      </c>
    </row>
    <row r="388" spans="1:51" s="14" customFormat="1" ht="12">
      <c r="A388" s="14"/>
      <c r="B388" s="246"/>
      <c r="C388" s="247"/>
      <c r="D388" s="237" t="s">
        <v>305</v>
      </c>
      <c r="E388" s="248" t="s">
        <v>146</v>
      </c>
      <c r="F388" s="249" t="s">
        <v>2879</v>
      </c>
      <c r="G388" s="247"/>
      <c r="H388" s="250">
        <v>3.939</v>
      </c>
      <c r="I388" s="251"/>
      <c r="J388" s="247"/>
      <c r="K388" s="247"/>
      <c r="L388" s="252"/>
      <c r="M388" s="253"/>
      <c r="N388" s="254"/>
      <c r="O388" s="254"/>
      <c r="P388" s="254"/>
      <c r="Q388" s="254"/>
      <c r="R388" s="254"/>
      <c r="S388" s="254"/>
      <c r="T388" s="25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6" t="s">
        <v>305</v>
      </c>
      <c r="AU388" s="256" t="s">
        <v>84</v>
      </c>
      <c r="AV388" s="14" t="s">
        <v>84</v>
      </c>
      <c r="AW388" s="14" t="s">
        <v>35</v>
      </c>
      <c r="AX388" s="14" t="s">
        <v>82</v>
      </c>
      <c r="AY388" s="256" t="s">
        <v>296</v>
      </c>
    </row>
    <row r="389" spans="1:65" s="2" customFormat="1" ht="16.5" customHeight="1">
      <c r="A389" s="40"/>
      <c r="B389" s="41"/>
      <c r="C389" s="222" t="s">
        <v>677</v>
      </c>
      <c r="D389" s="222" t="s">
        <v>298</v>
      </c>
      <c r="E389" s="223" t="s">
        <v>1130</v>
      </c>
      <c r="F389" s="224" t="s">
        <v>1131</v>
      </c>
      <c r="G389" s="225" t="s">
        <v>362</v>
      </c>
      <c r="H389" s="226">
        <v>17.794</v>
      </c>
      <c r="I389" s="227"/>
      <c r="J389" s="228">
        <f>ROUND(I389*H389,2)</f>
        <v>0</v>
      </c>
      <c r="K389" s="224" t="s">
        <v>302</v>
      </c>
      <c r="L389" s="46"/>
      <c r="M389" s="229" t="s">
        <v>28</v>
      </c>
      <c r="N389" s="230" t="s">
        <v>45</v>
      </c>
      <c r="O389" s="86"/>
      <c r="P389" s="231">
        <f>O389*H389</f>
        <v>0</v>
      </c>
      <c r="Q389" s="231">
        <v>0</v>
      </c>
      <c r="R389" s="231">
        <f>Q389*H389</f>
        <v>0</v>
      </c>
      <c r="S389" s="231">
        <v>0</v>
      </c>
      <c r="T389" s="232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33" t="s">
        <v>374</v>
      </c>
      <c r="AT389" s="233" t="s">
        <v>298</v>
      </c>
      <c r="AU389" s="233" t="s">
        <v>84</v>
      </c>
      <c r="AY389" s="19" t="s">
        <v>296</v>
      </c>
      <c r="BE389" s="234">
        <f>IF(N389="základní",J389,0)</f>
        <v>0</v>
      </c>
      <c r="BF389" s="234">
        <f>IF(N389="snížená",J389,0)</f>
        <v>0</v>
      </c>
      <c r="BG389" s="234">
        <f>IF(N389="zákl. přenesená",J389,0)</f>
        <v>0</v>
      </c>
      <c r="BH389" s="234">
        <f>IF(N389="sníž. přenesená",J389,0)</f>
        <v>0</v>
      </c>
      <c r="BI389" s="234">
        <f>IF(N389="nulová",J389,0)</f>
        <v>0</v>
      </c>
      <c r="BJ389" s="19" t="s">
        <v>82</v>
      </c>
      <c r="BK389" s="234">
        <f>ROUND(I389*H389,2)</f>
        <v>0</v>
      </c>
      <c r="BL389" s="19" t="s">
        <v>374</v>
      </c>
      <c r="BM389" s="233" t="s">
        <v>2880</v>
      </c>
    </row>
    <row r="390" spans="1:51" s="13" customFormat="1" ht="12">
      <c r="A390" s="13"/>
      <c r="B390" s="235"/>
      <c r="C390" s="236"/>
      <c r="D390" s="237" t="s">
        <v>305</v>
      </c>
      <c r="E390" s="238" t="s">
        <v>28</v>
      </c>
      <c r="F390" s="239" t="s">
        <v>2474</v>
      </c>
      <c r="G390" s="236"/>
      <c r="H390" s="238" t="s">
        <v>28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305</v>
      </c>
      <c r="AU390" s="245" t="s">
        <v>84</v>
      </c>
      <c r="AV390" s="13" t="s">
        <v>82</v>
      </c>
      <c r="AW390" s="13" t="s">
        <v>35</v>
      </c>
      <c r="AX390" s="13" t="s">
        <v>74</v>
      </c>
      <c r="AY390" s="245" t="s">
        <v>296</v>
      </c>
    </row>
    <row r="391" spans="1:51" s="13" customFormat="1" ht="12">
      <c r="A391" s="13"/>
      <c r="B391" s="235"/>
      <c r="C391" s="236"/>
      <c r="D391" s="237" t="s">
        <v>305</v>
      </c>
      <c r="E391" s="238" t="s">
        <v>28</v>
      </c>
      <c r="F391" s="239" t="s">
        <v>2674</v>
      </c>
      <c r="G391" s="236"/>
      <c r="H391" s="238" t="s">
        <v>28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305</v>
      </c>
      <c r="AU391" s="245" t="s">
        <v>84</v>
      </c>
      <c r="AV391" s="13" t="s">
        <v>82</v>
      </c>
      <c r="AW391" s="13" t="s">
        <v>35</v>
      </c>
      <c r="AX391" s="13" t="s">
        <v>74</v>
      </c>
      <c r="AY391" s="245" t="s">
        <v>296</v>
      </c>
    </row>
    <row r="392" spans="1:51" s="14" customFormat="1" ht="12">
      <c r="A392" s="14"/>
      <c r="B392" s="246"/>
      <c r="C392" s="247"/>
      <c r="D392" s="237" t="s">
        <v>305</v>
      </c>
      <c r="E392" s="248" t="s">
        <v>144</v>
      </c>
      <c r="F392" s="249" t="s">
        <v>2881</v>
      </c>
      <c r="G392" s="247"/>
      <c r="H392" s="250">
        <v>17.794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6" t="s">
        <v>305</v>
      </c>
      <c r="AU392" s="256" t="s">
        <v>84</v>
      </c>
      <c r="AV392" s="14" t="s">
        <v>84</v>
      </c>
      <c r="AW392" s="14" t="s">
        <v>35</v>
      </c>
      <c r="AX392" s="14" t="s">
        <v>82</v>
      </c>
      <c r="AY392" s="256" t="s">
        <v>296</v>
      </c>
    </row>
    <row r="393" spans="1:65" s="2" customFormat="1" ht="16.5" customHeight="1">
      <c r="A393" s="40"/>
      <c r="B393" s="41"/>
      <c r="C393" s="279" t="s">
        <v>683</v>
      </c>
      <c r="D393" s="279" t="s">
        <v>405</v>
      </c>
      <c r="E393" s="280" t="s">
        <v>1134</v>
      </c>
      <c r="F393" s="281" t="s">
        <v>1135</v>
      </c>
      <c r="G393" s="282" t="s">
        <v>408</v>
      </c>
      <c r="H393" s="283">
        <v>0.007</v>
      </c>
      <c r="I393" s="284"/>
      <c r="J393" s="285">
        <f>ROUND(I393*H393,2)</f>
        <v>0</v>
      </c>
      <c r="K393" s="281" t="s">
        <v>302</v>
      </c>
      <c r="L393" s="286"/>
      <c r="M393" s="287" t="s">
        <v>28</v>
      </c>
      <c r="N393" s="288" t="s">
        <v>45</v>
      </c>
      <c r="O393" s="86"/>
      <c r="P393" s="231">
        <f>O393*H393</f>
        <v>0</v>
      </c>
      <c r="Q393" s="231">
        <v>1</v>
      </c>
      <c r="R393" s="231">
        <f>Q393*H393</f>
        <v>0.007</v>
      </c>
      <c r="S393" s="231">
        <v>0</v>
      </c>
      <c r="T393" s="232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33" t="s">
        <v>461</v>
      </c>
      <c r="AT393" s="233" t="s">
        <v>405</v>
      </c>
      <c r="AU393" s="233" t="s">
        <v>84</v>
      </c>
      <c r="AY393" s="19" t="s">
        <v>296</v>
      </c>
      <c r="BE393" s="234">
        <f>IF(N393="základní",J393,0)</f>
        <v>0</v>
      </c>
      <c r="BF393" s="234">
        <f>IF(N393="snížená",J393,0)</f>
        <v>0</v>
      </c>
      <c r="BG393" s="234">
        <f>IF(N393="zákl. přenesená",J393,0)</f>
        <v>0</v>
      </c>
      <c r="BH393" s="234">
        <f>IF(N393="sníž. přenesená",J393,0)</f>
        <v>0</v>
      </c>
      <c r="BI393" s="234">
        <f>IF(N393="nulová",J393,0)</f>
        <v>0</v>
      </c>
      <c r="BJ393" s="19" t="s">
        <v>82</v>
      </c>
      <c r="BK393" s="234">
        <f>ROUND(I393*H393,2)</f>
        <v>0</v>
      </c>
      <c r="BL393" s="19" t="s">
        <v>374</v>
      </c>
      <c r="BM393" s="233" t="s">
        <v>2882</v>
      </c>
    </row>
    <row r="394" spans="1:51" s="13" customFormat="1" ht="12">
      <c r="A394" s="13"/>
      <c r="B394" s="235"/>
      <c r="C394" s="236"/>
      <c r="D394" s="237" t="s">
        <v>305</v>
      </c>
      <c r="E394" s="238" t="s">
        <v>28</v>
      </c>
      <c r="F394" s="239" t="s">
        <v>2474</v>
      </c>
      <c r="G394" s="236"/>
      <c r="H394" s="238" t="s">
        <v>28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305</v>
      </c>
      <c r="AU394" s="245" t="s">
        <v>84</v>
      </c>
      <c r="AV394" s="13" t="s">
        <v>82</v>
      </c>
      <c r="AW394" s="13" t="s">
        <v>35</v>
      </c>
      <c r="AX394" s="13" t="s">
        <v>74</v>
      </c>
      <c r="AY394" s="245" t="s">
        <v>296</v>
      </c>
    </row>
    <row r="395" spans="1:51" s="13" customFormat="1" ht="12">
      <c r="A395" s="13"/>
      <c r="B395" s="235"/>
      <c r="C395" s="236"/>
      <c r="D395" s="237" t="s">
        <v>305</v>
      </c>
      <c r="E395" s="238" t="s">
        <v>28</v>
      </c>
      <c r="F395" s="239" t="s">
        <v>2674</v>
      </c>
      <c r="G395" s="236"/>
      <c r="H395" s="238" t="s">
        <v>28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5" t="s">
        <v>305</v>
      </c>
      <c r="AU395" s="245" t="s">
        <v>84</v>
      </c>
      <c r="AV395" s="13" t="s">
        <v>82</v>
      </c>
      <c r="AW395" s="13" t="s">
        <v>35</v>
      </c>
      <c r="AX395" s="13" t="s">
        <v>74</v>
      </c>
      <c r="AY395" s="245" t="s">
        <v>296</v>
      </c>
    </row>
    <row r="396" spans="1:51" s="14" customFormat="1" ht="12">
      <c r="A396" s="14"/>
      <c r="B396" s="246"/>
      <c r="C396" s="247"/>
      <c r="D396" s="237" t="s">
        <v>305</v>
      </c>
      <c r="E396" s="248" t="s">
        <v>28</v>
      </c>
      <c r="F396" s="249" t="s">
        <v>2883</v>
      </c>
      <c r="G396" s="247"/>
      <c r="H396" s="250">
        <v>0.006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6" t="s">
        <v>305</v>
      </c>
      <c r="AU396" s="256" t="s">
        <v>84</v>
      </c>
      <c r="AV396" s="14" t="s">
        <v>84</v>
      </c>
      <c r="AW396" s="14" t="s">
        <v>35</v>
      </c>
      <c r="AX396" s="14" t="s">
        <v>74</v>
      </c>
      <c r="AY396" s="256" t="s">
        <v>296</v>
      </c>
    </row>
    <row r="397" spans="1:51" s="14" customFormat="1" ht="12">
      <c r="A397" s="14"/>
      <c r="B397" s="246"/>
      <c r="C397" s="247"/>
      <c r="D397" s="237" t="s">
        <v>305</v>
      </c>
      <c r="E397" s="248" t="s">
        <v>28</v>
      </c>
      <c r="F397" s="249" t="s">
        <v>2884</v>
      </c>
      <c r="G397" s="247"/>
      <c r="H397" s="250">
        <v>0.001</v>
      </c>
      <c r="I397" s="251"/>
      <c r="J397" s="247"/>
      <c r="K397" s="247"/>
      <c r="L397" s="252"/>
      <c r="M397" s="253"/>
      <c r="N397" s="254"/>
      <c r="O397" s="254"/>
      <c r="P397" s="254"/>
      <c r="Q397" s="254"/>
      <c r="R397" s="254"/>
      <c r="S397" s="254"/>
      <c r="T397" s="25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6" t="s">
        <v>305</v>
      </c>
      <c r="AU397" s="256" t="s">
        <v>84</v>
      </c>
      <c r="AV397" s="14" t="s">
        <v>84</v>
      </c>
      <c r="AW397" s="14" t="s">
        <v>35</v>
      </c>
      <c r="AX397" s="14" t="s">
        <v>74</v>
      </c>
      <c r="AY397" s="256" t="s">
        <v>296</v>
      </c>
    </row>
    <row r="398" spans="1:51" s="15" customFormat="1" ht="12">
      <c r="A398" s="15"/>
      <c r="B398" s="257"/>
      <c r="C398" s="258"/>
      <c r="D398" s="237" t="s">
        <v>305</v>
      </c>
      <c r="E398" s="259" t="s">
        <v>28</v>
      </c>
      <c r="F398" s="260" t="s">
        <v>310</v>
      </c>
      <c r="G398" s="258"/>
      <c r="H398" s="261">
        <v>0.007</v>
      </c>
      <c r="I398" s="262"/>
      <c r="J398" s="258"/>
      <c r="K398" s="258"/>
      <c r="L398" s="263"/>
      <c r="M398" s="264"/>
      <c r="N398" s="265"/>
      <c r="O398" s="265"/>
      <c r="P398" s="265"/>
      <c r="Q398" s="265"/>
      <c r="R398" s="265"/>
      <c r="S398" s="265"/>
      <c r="T398" s="26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7" t="s">
        <v>305</v>
      </c>
      <c r="AU398" s="267" t="s">
        <v>84</v>
      </c>
      <c r="AV398" s="15" t="s">
        <v>303</v>
      </c>
      <c r="AW398" s="15" t="s">
        <v>35</v>
      </c>
      <c r="AX398" s="15" t="s">
        <v>82</v>
      </c>
      <c r="AY398" s="267" t="s">
        <v>296</v>
      </c>
    </row>
    <row r="399" spans="1:65" s="2" customFormat="1" ht="16.5" customHeight="1">
      <c r="A399" s="40"/>
      <c r="B399" s="41"/>
      <c r="C399" s="222" t="s">
        <v>688</v>
      </c>
      <c r="D399" s="222" t="s">
        <v>298</v>
      </c>
      <c r="E399" s="223" t="s">
        <v>1140</v>
      </c>
      <c r="F399" s="224" t="s">
        <v>1141</v>
      </c>
      <c r="G399" s="225" t="s">
        <v>362</v>
      </c>
      <c r="H399" s="226">
        <v>3.939</v>
      </c>
      <c r="I399" s="227"/>
      <c r="J399" s="228">
        <f>ROUND(I399*H399,2)</f>
        <v>0</v>
      </c>
      <c r="K399" s="224" t="s">
        <v>302</v>
      </c>
      <c r="L399" s="46"/>
      <c r="M399" s="229" t="s">
        <v>28</v>
      </c>
      <c r="N399" s="230" t="s">
        <v>45</v>
      </c>
      <c r="O399" s="86"/>
      <c r="P399" s="231">
        <f>O399*H399</f>
        <v>0</v>
      </c>
      <c r="Q399" s="231">
        <v>0.0004</v>
      </c>
      <c r="R399" s="231">
        <f>Q399*H399</f>
        <v>0.0015756000000000001</v>
      </c>
      <c r="S399" s="231">
        <v>0</v>
      </c>
      <c r="T399" s="232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33" t="s">
        <v>374</v>
      </c>
      <c r="AT399" s="233" t="s">
        <v>298</v>
      </c>
      <c r="AU399" s="233" t="s">
        <v>84</v>
      </c>
      <c r="AY399" s="19" t="s">
        <v>296</v>
      </c>
      <c r="BE399" s="234">
        <f>IF(N399="základní",J399,0)</f>
        <v>0</v>
      </c>
      <c r="BF399" s="234">
        <f>IF(N399="snížená",J399,0)</f>
        <v>0</v>
      </c>
      <c r="BG399" s="234">
        <f>IF(N399="zákl. přenesená",J399,0)</f>
        <v>0</v>
      </c>
      <c r="BH399" s="234">
        <f>IF(N399="sníž. přenesená",J399,0)</f>
        <v>0</v>
      </c>
      <c r="BI399" s="234">
        <f>IF(N399="nulová",J399,0)</f>
        <v>0</v>
      </c>
      <c r="BJ399" s="19" t="s">
        <v>82</v>
      </c>
      <c r="BK399" s="234">
        <f>ROUND(I399*H399,2)</f>
        <v>0</v>
      </c>
      <c r="BL399" s="19" t="s">
        <v>374</v>
      </c>
      <c r="BM399" s="233" t="s">
        <v>2885</v>
      </c>
    </row>
    <row r="400" spans="1:51" s="14" customFormat="1" ht="12">
      <c r="A400" s="14"/>
      <c r="B400" s="246"/>
      <c r="C400" s="247"/>
      <c r="D400" s="237" t="s">
        <v>305</v>
      </c>
      <c r="E400" s="248" t="s">
        <v>28</v>
      </c>
      <c r="F400" s="249" t="s">
        <v>146</v>
      </c>
      <c r="G400" s="247"/>
      <c r="H400" s="250">
        <v>3.939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6" t="s">
        <v>305</v>
      </c>
      <c r="AU400" s="256" t="s">
        <v>84</v>
      </c>
      <c r="AV400" s="14" t="s">
        <v>84</v>
      </c>
      <c r="AW400" s="14" t="s">
        <v>35</v>
      </c>
      <c r="AX400" s="14" t="s">
        <v>82</v>
      </c>
      <c r="AY400" s="256" t="s">
        <v>296</v>
      </c>
    </row>
    <row r="401" spans="1:65" s="2" customFormat="1" ht="16.5" customHeight="1">
      <c r="A401" s="40"/>
      <c r="B401" s="41"/>
      <c r="C401" s="222" t="s">
        <v>693</v>
      </c>
      <c r="D401" s="222" t="s">
        <v>298</v>
      </c>
      <c r="E401" s="223" t="s">
        <v>1144</v>
      </c>
      <c r="F401" s="224" t="s">
        <v>1145</v>
      </c>
      <c r="G401" s="225" t="s">
        <v>362</v>
      </c>
      <c r="H401" s="226">
        <v>17.794</v>
      </c>
      <c r="I401" s="227"/>
      <c r="J401" s="228">
        <f>ROUND(I401*H401,2)</f>
        <v>0</v>
      </c>
      <c r="K401" s="224" t="s">
        <v>302</v>
      </c>
      <c r="L401" s="46"/>
      <c r="M401" s="229" t="s">
        <v>28</v>
      </c>
      <c r="N401" s="230" t="s">
        <v>45</v>
      </c>
      <c r="O401" s="86"/>
      <c r="P401" s="231">
        <f>O401*H401</f>
        <v>0</v>
      </c>
      <c r="Q401" s="231">
        <v>0.0004</v>
      </c>
      <c r="R401" s="231">
        <f>Q401*H401</f>
        <v>0.007117600000000001</v>
      </c>
      <c r="S401" s="231">
        <v>0</v>
      </c>
      <c r="T401" s="232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33" t="s">
        <v>374</v>
      </c>
      <c r="AT401" s="233" t="s">
        <v>298</v>
      </c>
      <c r="AU401" s="233" t="s">
        <v>84</v>
      </c>
      <c r="AY401" s="19" t="s">
        <v>296</v>
      </c>
      <c r="BE401" s="234">
        <f>IF(N401="základní",J401,0)</f>
        <v>0</v>
      </c>
      <c r="BF401" s="234">
        <f>IF(N401="snížená",J401,0)</f>
        <v>0</v>
      </c>
      <c r="BG401" s="234">
        <f>IF(N401="zákl. přenesená",J401,0)</f>
        <v>0</v>
      </c>
      <c r="BH401" s="234">
        <f>IF(N401="sníž. přenesená",J401,0)</f>
        <v>0</v>
      </c>
      <c r="BI401" s="234">
        <f>IF(N401="nulová",J401,0)</f>
        <v>0</v>
      </c>
      <c r="BJ401" s="19" t="s">
        <v>82</v>
      </c>
      <c r="BK401" s="234">
        <f>ROUND(I401*H401,2)</f>
        <v>0</v>
      </c>
      <c r="BL401" s="19" t="s">
        <v>374</v>
      </c>
      <c r="BM401" s="233" t="s">
        <v>2886</v>
      </c>
    </row>
    <row r="402" spans="1:51" s="14" customFormat="1" ht="12">
      <c r="A402" s="14"/>
      <c r="B402" s="246"/>
      <c r="C402" s="247"/>
      <c r="D402" s="237" t="s">
        <v>305</v>
      </c>
      <c r="E402" s="248" t="s">
        <v>28</v>
      </c>
      <c r="F402" s="249" t="s">
        <v>144</v>
      </c>
      <c r="G402" s="247"/>
      <c r="H402" s="250">
        <v>17.794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6" t="s">
        <v>305</v>
      </c>
      <c r="AU402" s="256" t="s">
        <v>84</v>
      </c>
      <c r="AV402" s="14" t="s">
        <v>84</v>
      </c>
      <c r="AW402" s="14" t="s">
        <v>35</v>
      </c>
      <c r="AX402" s="14" t="s">
        <v>82</v>
      </c>
      <c r="AY402" s="256" t="s">
        <v>296</v>
      </c>
    </row>
    <row r="403" spans="1:65" s="2" customFormat="1" ht="16.5" customHeight="1">
      <c r="A403" s="40"/>
      <c r="B403" s="41"/>
      <c r="C403" s="279" t="s">
        <v>697</v>
      </c>
      <c r="D403" s="279" t="s">
        <v>405</v>
      </c>
      <c r="E403" s="280" t="s">
        <v>2887</v>
      </c>
      <c r="F403" s="281" t="s">
        <v>2888</v>
      </c>
      <c r="G403" s="282" t="s">
        <v>362</v>
      </c>
      <c r="H403" s="283">
        <v>26.277</v>
      </c>
      <c r="I403" s="284"/>
      <c r="J403" s="285">
        <f>ROUND(I403*H403,2)</f>
        <v>0</v>
      </c>
      <c r="K403" s="281" t="s">
        <v>28</v>
      </c>
      <c r="L403" s="286"/>
      <c r="M403" s="287" t="s">
        <v>28</v>
      </c>
      <c r="N403" s="288" t="s">
        <v>45</v>
      </c>
      <c r="O403" s="86"/>
      <c r="P403" s="231">
        <f>O403*H403</f>
        <v>0</v>
      </c>
      <c r="Q403" s="231">
        <v>0.00388</v>
      </c>
      <c r="R403" s="231">
        <f>Q403*H403</f>
        <v>0.10195476</v>
      </c>
      <c r="S403" s="231">
        <v>0</v>
      </c>
      <c r="T403" s="232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33" t="s">
        <v>461</v>
      </c>
      <c r="AT403" s="233" t="s">
        <v>405</v>
      </c>
      <c r="AU403" s="233" t="s">
        <v>84</v>
      </c>
      <c r="AY403" s="19" t="s">
        <v>296</v>
      </c>
      <c r="BE403" s="234">
        <f>IF(N403="základní",J403,0)</f>
        <v>0</v>
      </c>
      <c r="BF403" s="234">
        <f>IF(N403="snížená",J403,0)</f>
        <v>0</v>
      </c>
      <c r="BG403" s="234">
        <f>IF(N403="zákl. přenesená",J403,0)</f>
        <v>0</v>
      </c>
      <c r="BH403" s="234">
        <f>IF(N403="sníž. přenesená",J403,0)</f>
        <v>0</v>
      </c>
      <c r="BI403" s="234">
        <f>IF(N403="nulová",J403,0)</f>
        <v>0</v>
      </c>
      <c r="BJ403" s="19" t="s">
        <v>82</v>
      </c>
      <c r="BK403" s="234">
        <f>ROUND(I403*H403,2)</f>
        <v>0</v>
      </c>
      <c r="BL403" s="19" t="s">
        <v>374</v>
      </c>
      <c r="BM403" s="233" t="s">
        <v>2889</v>
      </c>
    </row>
    <row r="404" spans="1:51" s="14" customFormat="1" ht="12">
      <c r="A404" s="14"/>
      <c r="B404" s="246"/>
      <c r="C404" s="247"/>
      <c r="D404" s="237" t="s">
        <v>305</v>
      </c>
      <c r="E404" s="248" t="s">
        <v>28</v>
      </c>
      <c r="F404" s="249" t="s">
        <v>1151</v>
      </c>
      <c r="G404" s="247"/>
      <c r="H404" s="250">
        <v>21.353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6" t="s">
        <v>305</v>
      </c>
      <c r="AU404" s="256" t="s">
        <v>84</v>
      </c>
      <c r="AV404" s="14" t="s">
        <v>84</v>
      </c>
      <c r="AW404" s="14" t="s">
        <v>35</v>
      </c>
      <c r="AX404" s="14" t="s">
        <v>74</v>
      </c>
      <c r="AY404" s="256" t="s">
        <v>296</v>
      </c>
    </row>
    <row r="405" spans="1:51" s="14" customFormat="1" ht="12">
      <c r="A405" s="14"/>
      <c r="B405" s="246"/>
      <c r="C405" s="247"/>
      <c r="D405" s="237" t="s">
        <v>305</v>
      </c>
      <c r="E405" s="248" t="s">
        <v>28</v>
      </c>
      <c r="F405" s="249" t="s">
        <v>1152</v>
      </c>
      <c r="G405" s="247"/>
      <c r="H405" s="250">
        <v>4.924</v>
      </c>
      <c r="I405" s="251"/>
      <c r="J405" s="247"/>
      <c r="K405" s="247"/>
      <c r="L405" s="252"/>
      <c r="M405" s="253"/>
      <c r="N405" s="254"/>
      <c r="O405" s="254"/>
      <c r="P405" s="254"/>
      <c r="Q405" s="254"/>
      <c r="R405" s="254"/>
      <c r="S405" s="254"/>
      <c r="T405" s="255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6" t="s">
        <v>305</v>
      </c>
      <c r="AU405" s="256" t="s">
        <v>84</v>
      </c>
      <c r="AV405" s="14" t="s">
        <v>84</v>
      </c>
      <c r="AW405" s="14" t="s">
        <v>35</v>
      </c>
      <c r="AX405" s="14" t="s">
        <v>74</v>
      </c>
      <c r="AY405" s="256" t="s">
        <v>296</v>
      </c>
    </row>
    <row r="406" spans="1:51" s="15" customFormat="1" ht="12">
      <c r="A406" s="15"/>
      <c r="B406" s="257"/>
      <c r="C406" s="258"/>
      <c r="D406" s="237" t="s">
        <v>305</v>
      </c>
      <c r="E406" s="259" t="s">
        <v>28</v>
      </c>
      <c r="F406" s="260" t="s">
        <v>310</v>
      </c>
      <c r="G406" s="258"/>
      <c r="H406" s="261">
        <v>26.277</v>
      </c>
      <c r="I406" s="262"/>
      <c r="J406" s="258"/>
      <c r="K406" s="258"/>
      <c r="L406" s="263"/>
      <c r="M406" s="264"/>
      <c r="N406" s="265"/>
      <c r="O406" s="265"/>
      <c r="P406" s="265"/>
      <c r="Q406" s="265"/>
      <c r="R406" s="265"/>
      <c r="S406" s="265"/>
      <c r="T406" s="26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7" t="s">
        <v>305</v>
      </c>
      <c r="AU406" s="267" t="s">
        <v>84</v>
      </c>
      <c r="AV406" s="15" t="s">
        <v>303</v>
      </c>
      <c r="AW406" s="15" t="s">
        <v>35</v>
      </c>
      <c r="AX406" s="15" t="s">
        <v>82</v>
      </c>
      <c r="AY406" s="267" t="s">
        <v>296</v>
      </c>
    </row>
    <row r="407" spans="1:65" s="2" customFormat="1" ht="24" customHeight="1">
      <c r="A407" s="40"/>
      <c r="B407" s="41"/>
      <c r="C407" s="222" t="s">
        <v>703</v>
      </c>
      <c r="D407" s="222" t="s">
        <v>298</v>
      </c>
      <c r="E407" s="223" t="s">
        <v>1175</v>
      </c>
      <c r="F407" s="224" t="s">
        <v>1176</v>
      </c>
      <c r="G407" s="225" t="s">
        <v>408</v>
      </c>
      <c r="H407" s="226">
        <v>0.118</v>
      </c>
      <c r="I407" s="227"/>
      <c r="J407" s="228">
        <f>ROUND(I407*H407,2)</f>
        <v>0</v>
      </c>
      <c r="K407" s="224" t="s">
        <v>302</v>
      </c>
      <c r="L407" s="46"/>
      <c r="M407" s="293" t="s">
        <v>28</v>
      </c>
      <c r="N407" s="294" t="s">
        <v>45</v>
      </c>
      <c r="O407" s="295"/>
      <c r="P407" s="296">
        <f>O407*H407</f>
        <v>0</v>
      </c>
      <c r="Q407" s="296">
        <v>0</v>
      </c>
      <c r="R407" s="296">
        <f>Q407*H407</f>
        <v>0</v>
      </c>
      <c r="S407" s="296">
        <v>0</v>
      </c>
      <c r="T407" s="297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33" t="s">
        <v>374</v>
      </c>
      <c r="AT407" s="233" t="s">
        <v>298</v>
      </c>
      <c r="AU407" s="233" t="s">
        <v>84</v>
      </c>
      <c r="AY407" s="19" t="s">
        <v>296</v>
      </c>
      <c r="BE407" s="234">
        <f>IF(N407="základní",J407,0)</f>
        <v>0</v>
      </c>
      <c r="BF407" s="234">
        <f>IF(N407="snížená",J407,0)</f>
        <v>0</v>
      </c>
      <c r="BG407" s="234">
        <f>IF(N407="zákl. přenesená",J407,0)</f>
        <v>0</v>
      </c>
      <c r="BH407" s="234">
        <f>IF(N407="sníž. přenesená",J407,0)</f>
        <v>0</v>
      </c>
      <c r="BI407" s="234">
        <f>IF(N407="nulová",J407,0)</f>
        <v>0</v>
      </c>
      <c r="BJ407" s="19" t="s">
        <v>82</v>
      </c>
      <c r="BK407" s="234">
        <f>ROUND(I407*H407,2)</f>
        <v>0</v>
      </c>
      <c r="BL407" s="19" t="s">
        <v>374</v>
      </c>
      <c r="BM407" s="233" t="s">
        <v>2890</v>
      </c>
    </row>
    <row r="408" spans="1:31" s="2" customFormat="1" ht="6.95" customHeight="1">
      <c r="A408" s="40"/>
      <c r="B408" s="61"/>
      <c r="C408" s="62"/>
      <c r="D408" s="62"/>
      <c r="E408" s="62"/>
      <c r="F408" s="62"/>
      <c r="G408" s="62"/>
      <c r="H408" s="62"/>
      <c r="I408" s="170"/>
      <c r="J408" s="62"/>
      <c r="K408" s="62"/>
      <c r="L408" s="46"/>
      <c r="M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</row>
  </sheetData>
  <sheetProtection password="CC35" sheet="1" objects="1" scenarios="1" formatColumns="0" formatRows="0" autoFilter="0"/>
  <autoFilter ref="C86:K407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  <c r="AZ2" s="131" t="s">
        <v>2650</v>
      </c>
      <c r="BA2" s="131" t="s">
        <v>28</v>
      </c>
      <c r="BB2" s="131" t="s">
        <v>28</v>
      </c>
      <c r="BC2" s="131" t="s">
        <v>2651</v>
      </c>
      <c r="BD2" s="131" t="s">
        <v>84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  <c r="AZ3" s="131" t="s">
        <v>144</v>
      </c>
      <c r="BA3" s="131" t="s">
        <v>28</v>
      </c>
      <c r="BB3" s="131" t="s">
        <v>28</v>
      </c>
      <c r="BC3" s="131" t="s">
        <v>2652</v>
      </c>
      <c r="BD3" s="131" t="s">
        <v>84</v>
      </c>
    </row>
    <row r="4" spans="2:5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  <c r="AZ4" s="131" t="s">
        <v>146</v>
      </c>
      <c r="BA4" s="131" t="s">
        <v>146</v>
      </c>
      <c r="BB4" s="131" t="s">
        <v>28</v>
      </c>
      <c r="BC4" s="131" t="s">
        <v>2653</v>
      </c>
      <c r="BD4" s="131" t="s">
        <v>84</v>
      </c>
    </row>
    <row r="5" spans="2:56" s="1" customFormat="1" ht="6.95" customHeight="1">
      <c r="B5" s="22"/>
      <c r="I5" s="130"/>
      <c r="L5" s="22"/>
      <c r="AZ5" s="131" t="s">
        <v>149</v>
      </c>
      <c r="BA5" s="131" t="s">
        <v>28</v>
      </c>
      <c r="BB5" s="131" t="s">
        <v>28</v>
      </c>
      <c r="BC5" s="131" t="s">
        <v>2891</v>
      </c>
      <c r="BD5" s="131" t="s">
        <v>84</v>
      </c>
    </row>
    <row r="6" spans="2:56" s="1" customFormat="1" ht="12" customHeight="1">
      <c r="B6" s="22"/>
      <c r="D6" s="137" t="s">
        <v>16</v>
      </c>
      <c r="I6" s="130"/>
      <c r="L6" s="22"/>
      <c r="AZ6" s="131" t="s">
        <v>2463</v>
      </c>
      <c r="BA6" s="131" t="s">
        <v>28</v>
      </c>
      <c r="BB6" s="131" t="s">
        <v>28</v>
      </c>
      <c r="BC6" s="131" t="s">
        <v>2892</v>
      </c>
      <c r="BD6" s="131" t="s">
        <v>84</v>
      </c>
    </row>
    <row r="7" spans="2:56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  <c r="AZ7" s="131" t="s">
        <v>2465</v>
      </c>
      <c r="BA7" s="131" t="s">
        <v>2465</v>
      </c>
      <c r="BB7" s="131" t="s">
        <v>28</v>
      </c>
      <c r="BC7" s="131" t="s">
        <v>2893</v>
      </c>
      <c r="BD7" s="131" t="s">
        <v>84</v>
      </c>
    </row>
    <row r="8" spans="1:56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1" t="s">
        <v>196</v>
      </c>
      <c r="BA8" s="131" t="s">
        <v>196</v>
      </c>
      <c r="BB8" s="131" t="s">
        <v>28</v>
      </c>
      <c r="BC8" s="131" t="s">
        <v>2894</v>
      </c>
      <c r="BD8" s="131" t="s">
        <v>84</v>
      </c>
    </row>
    <row r="9" spans="1:56" s="2" customFormat="1" ht="16.5" customHeight="1">
      <c r="A9" s="40"/>
      <c r="B9" s="46"/>
      <c r="C9" s="40"/>
      <c r="D9" s="40"/>
      <c r="E9" s="141" t="s">
        <v>2895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1" t="s">
        <v>198</v>
      </c>
      <c r="BA9" s="131" t="s">
        <v>198</v>
      </c>
      <c r="BB9" s="131" t="s">
        <v>28</v>
      </c>
      <c r="BC9" s="131" t="s">
        <v>2896</v>
      </c>
      <c r="BD9" s="131" t="s">
        <v>84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1" t="s">
        <v>2467</v>
      </c>
      <c r="BA10" s="131" t="s">
        <v>28</v>
      </c>
      <c r="BB10" s="131" t="s">
        <v>28</v>
      </c>
      <c r="BC10" s="131" t="s">
        <v>2560</v>
      </c>
      <c r="BD10" s="131" t="s">
        <v>314</v>
      </c>
    </row>
    <row r="11" spans="1:56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1" t="s">
        <v>2660</v>
      </c>
      <c r="BA11" s="131" t="s">
        <v>2660</v>
      </c>
      <c r="BB11" s="131" t="s">
        <v>28</v>
      </c>
      <c r="BC11" s="131" t="s">
        <v>2897</v>
      </c>
      <c r="BD11" s="131" t="s">
        <v>84</v>
      </c>
    </row>
    <row r="12" spans="1:56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1" t="s">
        <v>2662</v>
      </c>
      <c r="BA12" s="131" t="s">
        <v>2662</v>
      </c>
      <c r="BB12" s="131" t="s">
        <v>28</v>
      </c>
      <c r="BC12" s="131" t="s">
        <v>2898</v>
      </c>
      <c r="BD12" s="131" t="s">
        <v>84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1" t="s">
        <v>2664</v>
      </c>
      <c r="BA13" s="131" t="s">
        <v>28</v>
      </c>
      <c r="BB13" s="131" t="s">
        <v>28</v>
      </c>
      <c r="BC13" s="131" t="s">
        <v>2899</v>
      </c>
      <c r="BD13" s="131" t="s">
        <v>84</v>
      </c>
    </row>
    <row r="14" spans="1:56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1" t="s">
        <v>2666</v>
      </c>
      <c r="BA14" s="131" t="s">
        <v>28</v>
      </c>
      <c r="BB14" s="131" t="s">
        <v>28</v>
      </c>
      <c r="BC14" s="131" t="s">
        <v>2900</v>
      </c>
      <c r="BD14" s="131" t="s">
        <v>84</v>
      </c>
    </row>
    <row r="15" spans="1:56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1" t="s">
        <v>212</v>
      </c>
      <c r="BA15" s="131" t="s">
        <v>28</v>
      </c>
      <c r="BB15" s="131" t="s">
        <v>28</v>
      </c>
      <c r="BC15" s="131" t="s">
        <v>2901</v>
      </c>
      <c r="BD15" s="131" t="s">
        <v>84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1" t="s">
        <v>233</v>
      </c>
      <c r="BA16" s="131" t="s">
        <v>28</v>
      </c>
      <c r="BB16" s="131" t="s">
        <v>28</v>
      </c>
      <c r="BC16" s="131" t="s">
        <v>2902</v>
      </c>
      <c r="BD16" s="131" t="s">
        <v>84</v>
      </c>
    </row>
    <row r="17" spans="1:56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1" t="s">
        <v>2670</v>
      </c>
      <c r="BA17" s="131" t="s">
        <v>28</v>
      </c>
      <c r="BB17" s="131" t="s">
        <v>28</v>
      </c>
      <c r="BC17" s="131" t="s">
        <v>303</v>
      </c>
      <c r="BD17" s="131" t="s">
        <v>84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1" t="s">
        <v>2045</v>
      </c>
      <c r="BA18" s="131" t="s">
        <v>28</v>
      </c>
      <c r="BB18" s="131" t="s">
        <v>28</v>
      </c>
      <c r="BC18" s="131" t="s">
        <v>2903</v>
      </c>
      <c r="BD18" s="131" t="s">
        <v>84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1" t="s">
        <v>249</v>
      </c>
      <c r="BA19" s="131" t="s">
        <v>28</v>
      </c>
      <c r="BB19" s="131" t="s">
        <v>28</v>
      </c>
      <c r="BC19" s="131" t="s">
        <v>2904</v>
      </c>
      <c r="BD19" s="131" t="s">
        <v>84</v>
      </c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91.25" customHeight="1">
      <c r="A27" s="145"/>
      <c r="B27" s="146"/>
      <c r="C27" s="145"/>
      <c r="D27" s="145"/>
      <c r="E27" s="147" t="s">
        <v>187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ROUND(J87,2)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ROUND((SUM(BE87:BE421)),2)</f>
        <v>0</v>
      </c>
      <c r="G33" s="40"/>
      <c r="H33" s="40"/>
      <c r="I33" s="159">
        <v>0.21</v>
      </c>
      <c r="J33" s="158">
        <f>ROUND(((SUM(BE87:BE421))*I33),2)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ROUND((SUM(BF87:BF421)),2)</f>
        <v>0</v>
      </c>
      <c r="G34" s="40"/>
      <c r="H34" s="40"/>
      <c r="I34" s="159">
        <v>0.15</v>
      </c>
      <c r="J34" s="158">
        <f>ROUND(((SUM(BF87:BF421))*I34),2)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ROUND((SUM(BG87:BG421)),2)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ROUND((SUM(BH87:BH421)),2)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ROUND((SUM(BI87:BI421)),2)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ERPLAN-0113 - D.1.4. a) - SO04 - DOZP B - dešťová kanalizace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J87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254</v>
      </c>
      <c r="E60" s="183"/>
      <c r="F60" s="183"/>
      <c r="G60" s="183"/>
      <c r="H60" s="183"/>
      <c r="I60" s="184"/>
      <c r="J60" s="185">
        <f>J88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7"/>
      <c r="C61" s="188"/>
      <c r="D61" s="189" t="s">
        <v>255</v>
      </c>
      <c r="E61" s="190"/>
      <c r="F61" s="190"/>
      <c r="G61" s="190"/>
      <c r="H61" s="190"/>
      <c r="I61" s="191"/>
      <c r="J61" s="192">
        <f>J89</f>
        <v>0</v>
      </c>
      <c r="K61" s="188"/>
      <c r="L61" s="19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7"/>
      <c r="C62" s="188"/>
      <c r="D62" s="189" t="s">
        <v>256</v>
      </c>
      <c r="E62" s="190"/>
      <c r="F62" s="190"/>
      <c r="G62" s="190"/>
      <c r="H62" s="190"/>
      <c r="I62" s="191"/>
      <c r="J62" s="192">
        <f>J178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7"/>
      <c r="C63" s="188"/>
      <c r="D63" s="189" t="s">
        <v>258</v>
      </c>
      <c r="E63" s="190"/>
      <c r="F63" s="190"/>
      <c r="G63" s="190"/>
      <c r="H63" s="190"/>
      <c r="I63" s="191"/>
      <c r="J63" s="192">
        <f>J198</f>
        <v>0</v>
      </c>
      <c r="K63" s="188"/>
      <c r="L63" s="19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7"/>
      <c r="C64" s="188"/>
      <c r="D64" s="189" t="s">
        <v>261</v>
      </c>
      <c r="E64" s="190"/>
      <c r="F64" s="190"/>
      <c r="G64" s="190"/>
      <c r="H64" s="190"/>
      <c r="I64" s="191"/>
      <c r="J64" s="192">
        <f>J220</f>
        <v>0</v>
      </c>
      <c r="K64" s="188"/>
      <c r="L64" s="19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7"/>
      <c r="C65" s="188"/>
      <c r="D65" s="189" t="s">
        <v>265</v>
      </c>
      <c r="E65" s="190"/>
      <c r="F65" s="190"/>
      <c r="G65" s="190"/>
      <c r="H65" s="190"/>
      <c r="I65" s="191"/>
      <c r="J65" s="192">
        <f>J395</f>
        <v>0</v>
      </c>
      <c r="K65" s="188"/>
      <c r="L65" s="19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80"/>
      <c r="C66" s="181"/>
      <c r="D66" s="182" t="s">
        <v>266</v>
      </c>
      <c r="E66" s="183"/>
      <c r="F66" s="183"/>
      <c r="G66" s="183"/>
      <c r="H66" s="183"/>
      <c r="I66" s="184"/>
      <c r="J66" s="185">
        <f>J397</f>
        <v>0</v>
      </c>
      <c r="K66" s="181"/>
      <c r="L66" s="18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7"/>
      <c r="C67" s="188"/>
      <c r="D67" s="189" t="s">
        <v>267</v>
      </c>
      <c r="E67" s="190"/>
      <c r="F67" s="190"/>
      <c r="G67" s="190"/>
      <c r="H67" s="190"/>
      <c r="I67" s="191"/>
      <c r="J67" s="192">
        <f>J398</f>
        <v>0</v>
      </c>
      <c r="K67" s="188"/>
      <c r="L67" s="19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139"/>
      <c r="J68" s="42"/>
      <c r="K68" s="42"/>
      <c r="L68" s="1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170"/>
      <c r="J69" s="62"/>
      <c r="K69" s="62"/>
      <c r="L69" s="1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173"/>
      <c r="J73" s="64"/>
      <c r="K73" s="64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281</v>
      </c>
      <c r="D74" s="42"/>
      <c r="E74" s="42"/>
      <c r="F74" s="42"/>
      <c r="G74" s="42"/>
      <c r="H74" s="42"/>
      <c r="I74" s="139"/>
      <c r="J74" s="42"/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9"/>
      <c r="J75" s="42"/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139"/>
      <c r="J76" s="42"/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4" t="str">
        <f>E7</f>
        <v>Záměr výstavby zařízení pro zdravotně postižené v Třebechovicích p. Orebem</v>
      </c>
      <c r="F77" s="34"/>
      <c r="G77" s="34"/>
      <c r="H77" s="34"/>
      <c r="I77" s="139"/>
      <c r="J77" s="42"/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148</v>
      </c>
      <c r="D78" s="42"/>
      <c r="E78" s="42"/>
      <c r="F78" s="42"/>
      <c r="G78" s="42"/>
      <c r="H78" s="42"/>
      <c r="I78" s="139"/>
      <c r="J78" s="42"/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ERPLAN-0113 - D.1.4. a) - SO04 - DOZP B - dešťová kanalizace - hlavní výdaj</v>
      </c>
      <c r="F79" s="42"/>
      <c r="G79" s="42"/>
      <c r="H79" s="42"/>
      <c r="I79" s="139"/>
      <c r="J79" s="42"/>
      <c r="K79" s="42"/>
      <c r="L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39"/>
      <c r="J80" s="42"/>
      <c r="K80" s="42"/>
      <c r="L80" s="1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22</v>
      </c>
      <c r="D81" s="42"/>
      <c r="E81" s="42"/>
      <c r="F81" s="29" t="str">
        <f>F12</f>
        <v>Třebechovice pod Orebem</v>
      </c>
      <c r="G81" s="42"/>
      <c r="H81" s="42"/>
      <c r="I81" s="143" t="s">
        <v>24</v>
      </c>
      <c r="J81" s="74" t="str">
        <f>IF(J12="","",J12)</f>
        <v>3. 12. 2019</v>
      </c>
      <c r="K81" s="42"/>
      <c r="L81" s="1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39"/>
      <c r="J82" s="42"/>
      <c r="K82" s="42"/>
      <c r="L82" s="1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7.9" customHeight="1">
      <c r="A83" s="40"/>
      <c r="B83" s="41"/>
      <c r="C83" s="34" t="s">
        <v>26</v>
      </c>
      <c r="D83" s="42"/>
      <c r="E83" s="42"/>
      <c r="F83" s="29" t="str">
        <f>E15</f>
        <v>Královehradecký kraj</v>
      </c>
      <c r="G83" s="42"/>
      <c r="H83" s="42"/>
      <c r="I83" s="143" t="s">
        <v>33</v>
      </c>
      <c r="J83" s="38" t="str">
        <f>E21</f>
        <v>ERPLAN s.r.o., Havlíčkův Brod</v>
      </c>
      <c r="K83" s="42"/>
      <c r="L83" s="1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143" t="s">
        <v>36</v>
      </c>
      <c r="J84" s="38" t="str">
        <f>E24</f>
        <v xml:space="preserve"> </v>
      </c>
      <c r="K84" s="42"/>
      <c r="L84" s="1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39"/>
      <c r="J85" s="42"/>
      <c r="K85" s="42"/>
      <c r="L85" s="1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94"/>
      <c r="B86" s="195"/>
      <c r="C86" s="196" t="s">
        <v>282</v>
      </c>
      <c r="D86" s="197" t="s">
        <v>59</v>
      </c>
      <c r="E86" s="197" t="s">
        <v>55</v>
      </c>
      <c r="F86" s="197" t="s">
        <v>56</v>
      </c>
      <c r="G86" s="197" t="s">
        <v>283</v>
      </c>
      <c r="H86" s="197" t="s">
        <v>284</v>
      </c>
      <c r="I86" s="198" t="s">
        <v>285</v>
      </c>
      <c r="J86" s="197" t="s">
        <v>248</v>
      </c>
      <c r="K86" s="199" t="s">
        <v>286</v>
      </c>
      <c r="L86" s="200"/>
      <c r="M86" s="94" t="s">
        <v>28</v>
      </c>
      <c r="N86" s="95" t="s">
        <v>44</v>
      </c>
      <c r="O86" s="95" t="s">
        <v>287</v>
      </c>
      <c r="P86" s="95" t="s">
        <v>288</v>
      </c>
      <c r="Q86" s="95" t="s">
        <v>289</v>
      </c>
      <c r="R86" s="95" t="s">
        <v>290</v>
      </c>
      <c r="S86" s="95" t="s">
        <v>291</v>
      </c>
      <c r="T86" s="96" t="s">
        <v>292</v>
      </c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</row>
    <row r="87" spans="1:63" s="2" customFormat="1" ht="22.8" customHeight="1">
      <c r="A87" s="40"/>
      <c r="B87" s="41"/>
      <c r="C87" s="101" t="s">
        <v>293</v>
      </c>
      <c r="D87" s="42"/>
      <c r="E87" s="42"/>
      <c r="F87" s="42"/>
      <c r="G87" s="42"/>
      <c r="H87" s="42"/>
      <c r="I87" s="139"/>
      <c r="J87" s="201">
        <f>BK87</f>
        <v>0</v>
      </c>
      <c r="K87" s="42"/>
      <c r="L87" s="46"/>
      <c r="M87" s="97"/>
      <c r="N87" s="202"/>
      <c r="O87" s="98"/>
      <c r="P87" s="203">
        <f>P88+P397</f>
        <v>0</v>
      </c>
      <c r="Q87" s="98"/>
      <c r="R87" s="203">
        <f>R88+R397</f>
        <v>149.04930801</v>
      </c>
      <c r="S87" s="98"/>
      <c r="T87" s="204">
        <f>T88+T397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73</v>
      </c>
      <c r="AU87" s="19" t="s">
        <v>253</v>
      </c>
      <c r="BK87" s="205">
        <f>BK88+BK397</f>
        <v>0</v>
      </c>
    </row>
    <row r="88" spans="1:63" s="12" customFormat="1" ht="25.9" customHeight="1">
      <c r="A88" s="12"/>
      <c r="B88" s="206"/>
      <c r="C88" s="207"/>
      <c r="D88" s="208" t="s">
        <v>73</v>
      </c>
      <c r="E88" s="209" t="s">
        <v>294</v>
      </c>
      <c r="F88" s="209" t="s">
        <v>295</v>
      </c>
      <c r="G88" s="207"/>
      <c r="H88" s="207"/>
      <c r="I88" s="210"/>
      <c r="J88" s="211">
        <f>BK88</f>
        <v>0</v>
      </c>
      <c r="K88" s="207"/>
      <c r="L88" s="212"/>
      <c r="M88" s="213"/>
      <c r="N88" s="214"/>
      <c r="O88" s="214"/>
      <c r="P88" s="215">
        <f>P89+P178+P198+P220+P395</f>
        <v>0</v>
      </c>
      <c r="Q88" s="214"/>
      <c r="R88" s="215">
        <f>R89+R178+R198+R220+R395</f>
        <v>148.93166005</v>
      </c>
      <c r="S88" s="214"/>
      <c r="T88" s="216">
        <f>T89+T178+T198+T220+T395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7" t="s">
        <v>82</v>
      </c>
      <c r="AT88" s="218" t="s">
        <v>73</v>
      </c>
      <c r="AU88" s="218" t="s">
        <v>74</v>
      </c>
      <c r="AY88" s="217" t="s">
        <v>296</v>
      </c>
      <c r="BK88" s="219">
        <f>BK89+BK178+BK198+BK220+BK395</f>
        <v>0</v>
      </c>
    </row>
    <row r="89" spans="1:63" s="12" customFormat="1" ht="22.8" customHeight="1">
      <c r="A89" s="12"/>
      <c r="B89" s="206"/>
      <c r="C89" s="207"/>
      <c r="D89" s="208" t="s">
        <v>73</v>
      </c>
      <c r="E89" s="220" t="s">
        <v>82</v>
      </c>
      <c r="F89" s="220" t="s">
        <v>297</v>
      </c>
      <c r="G89" s="207"/>
      <c r="H89" s="207"/>
      <c r="I89" s="210"/>
      <c r="J89" s="221">
        <f>BK89</f>
        <v>0</v>
      </c>
      <c r="K89" s="207"/>
      <c r="L89" s="212"/>
      <c r="M89" s="213"/>
      <c r="N89" s="214"/>
      <c r="O89" s="214"/>
      <c r="P89" s="215">
        <f>SUM(P90:P177)</f>
        <v>0</v>
      </c>
      <c r="Q89" s="214"/>
      <c r="R89" s="215">
        <f>SUM(R90:R177)</f>
        <v>83.09237332</v>
      </c>
      <c r="S89" s="214"/>
      <c r="T89" s="216">
        <f>SUM(T90:T177)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7" t="s">
        <v>82</v>
      </c>
      <c r="AT89" s="218" t="s">
        <v>73</v>
      </c>
      <c r="AU89" s="218" t="s">
        <v>82</v>
      </c>
      <c r="AY89" s="217" t="s">
        <v>296</v>
      </c>
      <c r="BK89" s="219">
        <f>SUM(BK90:BK177)</f>
        <v>0</v>
      </c>
    </row>
    <row r="90" spans="1:65" s="2" customFormat="1" ht="24" customHeight="1">
      <c r="A90" s="40"/>
      <c r="B90" s="41"/>
      <c r="C90" s="222" t="s">
        <v>82</v>
      </c>
      <c r="D90" s="222" t="s">
        <v>298</v>
      </c>
      <c r="E90" s="223" t="s">
        <v>299</v>
      </c>
      <c r="F90" s="224" t="s">
        <v>300</v>
      </c>
      <c r="G90" s="225" t="s">
        <v>301</v>
      </c>
      <c r="H90" s="226">
        <v>52.847</v>
      </c>
      <c r="I90" s="227"/>
      <c r="J90" s="228">
        <f>ROUND(I90*H90,2)</f>
        <v>0</v>
      </c>
      <c r="K90" s="224" t="s">
        <v>302</v>
      </c>
      <c r="L90" s="46"/>
      <c r="M90" s="229" t="s">
        <v>28</v>
      </c>
      <c r="N90" s="230" t="s">
        <v>45</v>
      </c>
      <c r="O90" s="86"/>
      <c r="P90" s="231">
        <f>O90*H90</f>
        <v>0</v>
      </c>
      <c r="Q90" s="231">
        <v>0</v>
      </c>
      <c r="R90" s="231">
        <f>Q90*H90</f>
        <v>0</v>
      </c>
      <c r="S90" s="231">
        <v>0</v>
      </c>
      <c r="T90" s="232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3" t="s">
        <v>303</v>
      </c>
      <c r="AT90" s="233" t="s">
        <v>298</v>
      </c>
      <c r="AU90" s="233" t="s">
        <v>84</v>
      </c>
      <c r="AY90" s="19" t="s">
        <v>296</v>
      </c>
      <c r="BE90" s="234">
        <f>IF(N90="základní",J90,0)</f>
        <v>0</v>
      </c>
      <c r="BF90" s="234">
        <f>IF(N90="snížená",J90,0)</f>
        <v>0</v>
      </c>
      <c r="BG90" s="234">
        <f>IF(N90="zákl. přenesená",J90,0)</f>
        <v>0</v>
      </c>
      <c r="BH90" s="234">
        <f>IF(N90="sníž. přenesená",J90,0)</f>
        <v>0</v>
      </c>
      <c r="BI90" s="234">
        <f>IF(N90="nulová",J90,0)</f>
        <v>0</v>
      </c>
      <c r="BJ90" s="19" t="s">
        <v>82</v>
      </c>
      <c r="BK90" s="234">
        <f>ROUND(I90*H90,2)</f>
        <v>0</v>
      </c>
      <c r="BL90" s="19" t="s">
        <v>303</v>
      </c>
      <c r="BM90" s="233" t="s">
        <v>2905</v>
      </c>
    </row>
    <row r="91" spans="1:51" s="13" customFormat="1" ht="12">
      <c r="A91" s="13"/>
      <c r="B91" s="235"/>
      <c r="C91" s="236"/>
      <c r="D91" s="237" t="s">
        <v>305</v>
      </c>
      <c r="E91" s="238" t="s">
        <v>28</v>
      </c>
      <c r="F91" s="239" t="s">
        <v>2534</v>
      </c>
      <c r="G91" s="236"/>
      <c r="H91" s="238" t="s">
        <v>28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305</v>
      </c>
      <c r="AU91" s="245" t="s">
        <v>84</v>
      </c>
      <c r="AV91" s="13" t="s">
        <v>82</v>
      </c>
      <c r="AW91" s="13" t="s">
        <v>35</v>
      </c>
      <c r="AX91" s="13" t="s">
        <v>74</v>
      </c>
      <c r="AY91" s="245" t="s">
        <v>296</v>
      </c>
    </row>
    <row r="92" spans="1:51" s="13" customFormat="1" ht="12">
      <c r="A92" s="13"/>
      <c r="B92" s="235"/>
      <c r="C92" s="236"/>
      <c r="D92" s="237" t="s">
        <v>305</v>
      </c>
      <c r="E92" s="238" t="s">
        <v>28</v>
      </c>
      <c r="F92" s="239" t="s">
        <v>2674</v>
      </c>
      <c r="G92" s="236"/>
      <c r="H92" s="238" t="s">
        <v>28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305</v>
      </c>
      <c r="AU92" s="245" t="s">
        <v>84</v>
      </c>
      <c r="AV92" s="13" t="s">
        <v>82</v>
      </c>
      <c r="AW92" s="13" t="s">
        <v>35</v>
      </c>
      <c r="AX92" s="13" t="s">
        <v>74</v>
      </c>
      <c r="AY92" s="245" t="s">
        <v>296</v>
      </c>
    </row>
    <row r="93" spans="1:51" s="14" customFormat="1" ht="12">
      <c r="A93" s="14"/>
      <c r="B93" s="246"/>
      <c r="C93" s="247"/>
      <c r="D93" s="237" t="s">
        <v>305</v>
      </c>
      <c r="E93" s="248" t="s">
        <v>28</v>
      </c>
      <c r="F93" s="249" t="s">
        <v>2906</v>
      </c>
      <c r="G93" s="247"/>
      <c r="H93" s="250">
        <v>22.487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6" t="s">
        <v>305</v>
      </c>
      <c r="AU93" s="256" t="s">
        <v>84</v>
      </c>
      <c r="AV93" s="14" t="s">
        <v>84</v>
      </c>
      <c r="AW93" s="14" t="s">
        <v>35</v>
      </c>
      <c r="AX93" s="14" t="s">
        <v>74</v>
      </c>
      <c r="AY93" s="256" t="s">
        <v>296</v>
      </c>
    </row>
    <row r="94" spans="1:51" s="14" customFormat="1" ht="12">
      <c r="A94" s="14"/>
      <c r="B94" s="246"/>
      <c r="C94" s="247"/>
      <c r="D94" s="237" t="s">
        <v>305</v>
      </c>
      <c r="E94" s="248" t="s">
        <v>28</v>
      </c>
      <c r="F94" s="249" t="s">
        <v>2676</v>
      </c>
      <c r="G94" s="247"/>
      <c r="H94" s="250">
        <v>30.36</v>
      </c>
      <c r="I94" s="251"/>
      <c r="J94" s="247"/>
      <c r="K94" s="247"/>
      <c r="L94" s="252"/>
      <c r="M94" s="253"/>
      <c r="N94" s="254"/>
      <c r="O94" s="254"/>
      <c r="P94" s="254"/>
      <c r="Q94" s="254"/>
      <c r="R94" s="254"/>
      <c r="S94" s="254"/>
      <c r="T94" s="25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6" t="s">
        <v>305</v>
      </c>
      <c r="AU94" s="256" t="s">
        <v>84</v>
      </c>
      <c r="AV94" s="14" t="s">
        <v>84</v>
      </c>
      <c r="AW94" s="14" t="s">
        <v>35</v>
      </c>
      <c r="AX94" s="14" t="s">
        <v>74</v>
      </c>
      <c r="AY94" s="256" t="s">
        <v>296</v>
      </c>
    </row>
    <row r="95" spans="1:51" s="15" customFormat="1" ht="12">
      <c r="A95" s="15"/>
      <c r="B95" s="257"/>
      <c r="C95" s="258"/>
      <c r="D95" s="237" t="s">
        <v>305</v>
      </c>
      <c r="E95" s="259" t="s">
        <v>149</v>
      </c>
      <c r="F95" s="260" t="s">
        <v>310</v>
      </c>
      <c r="G95" s="258"/>
      <c r="H95" s="261">
        <v>52.847</v>
      </c>
      <c r="I95" s="262"/>
      <c r="J95" s="258"/>
      <c r="K95" s="258"/>
      <c r="L95" s="263"/>
      <c r="M95" s="264"/>
      <c r="N95" s="265"/>
      <c r="O95" s="265"/>
      <c r="P95" s="265"/>
      <c r="Q95" s="265"/>
      <c r="R95" s="265"/>
      <c r="S95" s="265"/>
      <c r="T95" s="266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7" t="s">
        <v>305</v>
      </c>
      <c r="AU95" s="267" t="s">
        <v>84</v>
      </c>
      <c r="AV95" s="15" t="s">
        <v>303</v>
      </c>
      <c r="AW95" s="15" t="s">
        <v>35</v>
      </c>
      <c r="AX95" s="15" t="s">
        <v>82</v>
      </c>
      <c r="AY95" s="267" t="s">
        <v>296</v>
      </c>
    </row>
    <row r="96" spans="1:65" s="2" customFormat="1" ht="24" customHeight="1">
      <c r="A96" s="40"/>
      <c r="B96" s="41"/>
      <c r="C96" s="222" t="s">
        <v>84</v>
      </c>
      <c r="D96" s="222" t="s">
        <v>298</v>
      </c>
      <c r="E96" s="223" t="s">
        <v>311</v>
      </c>
      <c r="F96" s="224" t="s">
        <v>312</v>
      </c>
      <c r="G96" s="225" t="s">
        <v>301</v>
      </c>
      <c r="H96" s="226">
        <v>52.847</v>
      </c>
      <c r="I96" s="227"/>
      <c r="J96" s="228">
        <f>ROUND(I96*H96,2)</f>
        <v>0</v>
      </c>
      <c r="K96" s="224" t="s">
        <v>302</v>
      </c>
      <c r="L96" s="46"/>
      <c r="M96" s="229" t="s">
        <v>28</v>
      </c>
      <c r="N96" s="230" t="s">
        <v>45</v>
      </c>
      <c r="O96" s="86"/>
      <c r="P96" s="231">
        <f>O96*H96</f>
        <v>0</v>
      </c>
      <c r="Q96" s="231">
        <v>0</v>
      </c>
      <c r="R96" s="231">
        <f>Q96*H96</f>
        <v>0</v>
      </c>
      <c r="S96" s="231">
        <v>0</v>
      </c>
      <c r="T96" s="232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3" t="s">
        <v>303</v>
      </c>
      <c r="AT96" s="233" t="s">
        <v>298</v>
      </c>
      <c r="AU96" s="233" t="s">
        <v>84</v>
      </c>
      <c r="AY96" s="19" t="s">
        <v>296</v>
      </c>
      <c r="BE96" s="234">
        <f>IF(N96="základní",J96,0)</f>
        <v>0</v>
      </c>
      <c r="BF96" s="234">
        <f>IF(N96="snížená",J96,0)</f>
        <v>0</v>
      </c>
      <c r="BG96" s="234">
        <f>IF(N96="zákl. přenesená",J96,0)</f>
        <v>0</v>
      </c>
      <c r="BH96" s="234">
        <f>IF(N96="sníž. přenesená",J96,0)</f>
        <v>0</v>
      </c>
      <c r="BI96" s="234">
        <f>IF(N96="nulová",J96,0)</f>
        <v>0</v>
      </c>
      <c r="BJ96" s="19" t="s">
        <v>82</v>
      </c>
      <c r="BK96" s="234">
        <f>ROUND(I96*H96,2)</f>
        <v>0</v>
      </c>
      <c r="BL96" s="19" t="s">
        <v>303</v>
      </c>
      <c r="BM96" s="233" t="s">
        <v>2907</v>
      </c>
    </row>
    <row r="97" spans="1:51" s="14" customFormat="1" ht="12">
      <c r="A97" s="14"/>
      <c r="B97" s="246"/>
      <c r="C97" s="247"/>
      <c r="D97" s="237" t="s">
        <v>305</v>
      </c>
      <c r="E97" s="248" t="s">
        <v>28</v>
      </c>
      <c r="F97" s="249" t="s">
        <v>149</v>
      </c>
      <c r="G97" s="247"/>
      <c r="H97" s="250">
        <v>52.847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6" t="s">
        <v>305</v>
      </c>
      <c r="AU97" s="256" t="s">
        <v>84</v>
      </c>
      <c r="AV97" s="14" t="s">
        <v>84</v>
      </c>
      <c r="AW97" s="14" t="s">
        <v>35</v>
      </c>
      <c r="AX97" s="14" t="s">
        <v>82</v>
      </c>
      <c r="AY97" s="256" t="s">
        <v>296</v>
      </c>
    </row>
    <row r="98" spans="1:65" s="2" customFormat="1" ht="24" customHeight="1">
      <c r="A98" s="40"/>
      <c r="B98" s="41"/>
      <c r="C98" s="222" t="s">
        <v>314</v>
      </c>
      <c r="D98" s="222" t="s">
        <v>298</v>
      </c>
      <c r="E98" s="223" t="s">
        <v>315</v>
      </c>
      <c r="F98" s="224" t="s">
        <v>316</v>
      </c>
      <c r="G98" s="225" t="s">
        <v>301</v>
      </c>
      <c r="H98" s="226">
        <v>52.847</v>
      </c>
      <c r="I98" s="227"/>
      <c r="J98" s="228">
        <f>ROUND(I98*H98,2)</f>
        <v>0</v>
      </c>
      <c r="K98" s="224" t="s">
        <v>302</v>
      </c>
      <c r="L98" s="46"/>
      <c r="M98" s="229" t="s">
        <v>28</v>
      </c>
      <c r="N98" s="230" t="s">
        <v>45</v>
      </c>
      <c r="O98" s="86"/>
      <c r="P98" s="231">
        <f>O98*H98</f>
        <v>0</v>
      </c>
      <c r="Q98" s="231">
        <v>0</v>
      </c>
      <c r="R98" s="231">
        <f>Q98*H98</f>
        <v>0</v>
      </c>
      <c r="S98" s="231">
        <v>0</v>
      </c>
      <c r="T98" s="232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3" t="s">
        <v>303</v>
      </c>
      <c r="AT98" s="233" t="s">
        <v>298</v>
      </c>
      <c r="AU98" s="233" t="s">
        <v>84</v>
      </c>
      <c r="AY98" s="19" t="s">
        <v>296</v>
      </c>
      <c r="BE98" s="234">
        <f>IF(N98="základní",J98,0)</f>
        <v>0</v>
      </c>
      <c r="BF98" s="234">
        <f>IF(N98="snížená",J98,0)</f>
        <v>0</v>
      </c>
      <c r="BG98" s="234">
        <f>IF(N98="zákl. přenesená",J98,0)</f>
        <v>0</v>
      </c>
      <c r="BH98" s="234">
        <f>IF(N98="sníž. přenesená",J98,0)</f>
        <v>0</v>
      </c>
      <c r="BI98" s="234">
        <f>IF(N98="nulová",J98,0)</f>
        <v>0</v>
      </c>
      <c r="BJ98" s="19" t="s">
        <v>82</v>
      </c>
      <c r="BK98" s="234">
        <f>ROUND(I98*H98,2)</f>
        <v>0</v>
      </c>
      <c r="BL98" s="19" t="s">
        <v>303</v>
      </c>
      <c r="BM98" s="233" t="s">
        <v>2908</v>
      </c>
    </row>
    <row r="99" spans="1:51" s="14" customFormat="1" ht="12">
      <c r="A99" s="14"/>
      <c r="B99" s="246"/>
      <c r="C99" s="247"/>
      <c r="D99" s="237" t="s">
        <v>305</v>
      </c>
      <c r="E99" s="248" t="s">
        <v>28</v>
      </c>
      <c r="F99" s="249" t="s">
        <v>149</v>
      </c>
      <c r="G99" s="247"/>
      <c r="H99" s="250">
        <v>52.847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6" t="s">
        <v>305</v>
      </c>
      <c r="AU99" s="256" t="s">
        <v>84</v>
      </c>
      <c r="AV99" s="14" t="s">
        <v>84</v>
      </c>
      <c r="AW99" s="14" t="s">
        <v>35</v>
      </c>
      <c r="AX99" s="14" t="s">
        <v>82</v>
      </c>
      <c r="AY99" s="256" t="s">
        <v>296</v>
      </c>
    </row>
    <row r="100" spans="1:65" s="2" customFormat="1" ht="24" customHeight="1">
      <c r="A100" s="40"/>
      <c r="B100" s="41"/>
      <c r="C100" s="222" t="s">
        <v>303</v>
      </c>
      <c r="D100" s="222" t="s">
        <v>298</v>
      </c>
      <c r="E100" s="223" t="s">
        <v>318</v>
      </c>
      <c r="F100" s="224" t="s">
        <v>319</v>
      </c>
      <c r="G100" s="225" t="s">
        <v>301</v>
      </c>
      <c r="H100" s="226">
        <v>52.847</v>
      </c>
      <c r="I100" s="227"/>
      <c r="J100" s="228">
        <f>ROUND(I100*H100,2)</f>
        <v>0</v>
      </c>
      <c r="K100" s="224" t="s">
        <v>302</v>
      </c>
      <c r="L100" s="46"/>
      <c r="M100" s="229" t="s">
        <v>28</v>
      </c>
      <c r="N100" s="230" t="s">
        <v>45</v>
      </c>
      <c r="O100" s="86"/>
      <c r="P100" s="231">
        <f>O100*H100</f>
        <v>0</v>
      </c>
      <c r="Q100" s="231">
        <v>0</v>
      </c>
      <c r="R100" s="231">
        <f>Q100*H100</f>
        <v>0</v>
      </c>
      <c r="S100" s="231">
        <v>0</v>
      </c>
      <c r="T100" s="232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3" t="s">
        <v>303</v>
      </c>
      <c r="AT100" s="233" t="s">
        <v>298</v>
      </c>
      <c r="AU100" s="233" t="s">
        <v>84</v>
      </c>
      <c r="AY100" s="19" t="s">
        <v>296</v>
      </c>
      <c r="BE100" s="234">
        <f>IF(N100="základní",J100,0)</f>
        <v>0</v>
      </c>
      <c r="BF100" s="234">
        <f>IF(N100="snížená",J100,0)</f>
        <v>0</v>
      </c>
      <c r="BG100" s="234">
        <f>IF(N100="zákl. přenesená",J100,0)</f>
        <v>0</v>
      </c>
      <c r="BH100" s="234">
        <f>IF(N100="sníž. přenesená",J100,0)</f>
        <v>0</v>
      </c>
      <c r="BI100" s="234">
        <f>IF(N100="nulová",J100,0)</f>
        <v>0</v>
      </c>
      <c r="BJ100" s="19" t="s">
        <v>82</v>
      </c>
      <c r="BK100" s="234">
        <f>ROUND(I100*H100,2)</f>
        <v>0</v>
      </c>
      <c r="BL100" s="19" t="s">
        <v>303</v>
      </c>
      <c r="BM100" s="233" t="s">
        <v>2909</v>
      </c>
    </row>
    <row r="101" spans="1:51" s="14" customFormat="1" ht="12">
      <c r="A101" s="14"/>
      <c r="B101" s="246"/>
      <c r="C101" s="247"/>
      <c r="D101" s="237" t="s">
        <v>305</v>
      </c>
      <c r="E101" s="248" t="s">
        <v>28</v>
      </c>
      <c r="F101" s="249" t="s">
        <v>149</v>
      </c>
      <c r="G101" s="247"/>
      <c r="H101" s="250">
        <v>52.847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6" t="s">
        <v>305</v>
      </c>
      <c r="AU101" s="256" t="s">
        <v>84</v>
      </c>
      <c r="AV101" s="14" t="s">
        <v>84</v>
      </c>
      <c r="AW101" s="14" t="s">
        <v>35</v>
      </c>
      <c r="AX101" s="14" t="s">
        <v>82</v>
      </c>
      <c r="AY101" s="256" t="s">
        <v>296</v>
      </c>
    </row>
    <row r="102" spans="1:65" s="2" customFormat="1" ht="24" customHeight="1">
      <c r="A102" s="40"/>
      <c r="B102" s="41"/>
      <c r="C102" s="222" t="s">
        <v>321</v>
      </c>
      <c r="D102" s="222" t="s">
        <v>298</v>
      </c>
      <c r="E102" s="223" t="s">
        <v>322</v>
      </c>
      <c r="F102" s="224" t="s">
        <v>323</v>
      </c>
      <c r="G102" s="225" t="s">
        <v>301</v>
      </c>
      <c r="H102" s="226">
        <v>79.827</v>
      </c>
      <c r="I102" s="227"/>
      <c r="J102" s="228">
        <f>ROUND(I102*H102,2)</f>
        <v>0</v>
      </c>
      <c r="K102" s="224" t="s">
        <v>302</v>
      </c>
      <c r="L102" s="46"/>
      <c r="M102" s="229" t="s">
        <v>28</v>
      </c>
      <c r="N102" s="230" t="s">
        <v>45</v>
      </c>
      <c r="O102" s="86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3" t="s">
        <v>303</v>
      </c>
      <c r="AT102" s="233" t="s">
        <v>298</v>
      </c>
      <c r="AU102" s="233" t="s">
        <v>84</v>
      </c>
      <c r="AY102" s="19" t="s">
        <v>296</v>
      </c>
      <c r="BE102" s="234">
        <f>IF(N102="základní",J102,0)</f>
        <v>0</v>
      </c>
      <c r="BF102" s="234">
        <f>IF(N102="snížená",J102,0)</f>
        <v>0</v>
      </c>
      <c r="BG102" s="234">
        <f>IF(N102="zákl. přenesená",J102,0)</f>
        <v>0</v>
      </c>
      <c r="BH102" s="234">
        <f>IF(N102="sníž. přenesená",J102,0)</f>
        <v>0</v>
      </c>
      <c r="BI102" s="234">
        <f>IF(N102="nulová",J102,0)</f>
        <v>0</v>
      </c>
      <c r="BJ102" s="19" t="s">
        <v>82</v>
      </c>
      <c r="BK102" s="234">
        <f>ROUND(I102*H102,2)</f>
        <v>0</v>
      </c>
      <c r="BL102" s="19" t="s">
        <v>303</v>
      </c>
      <c r="BM102" s="233" t="s">
        <v>2910</v>
      </c>
    </row>
    <row r="103" spans="1:51" s="13" customFormat="1" ht="12">
      <c r="A103" s="13"/>
      <c r="B103" s="235"/>
      <c r="C103" s="236"/>
      <c r="D103" s="237" t="s">
        <v>305</v>
      </c>
      <c r="E103" s="238" t="s">
        <v>28</v>
      </c>
      <c r="F103" s="239" t="s">
        <v>2534</v>
      </c>
      <c r="G103" s="236"/>
      <c r="H103" s="238" t="s">
        <v>28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305</v>
      </c>
      <c r="AU103" s="245" t="s">
        <v>84</v>
      </c>
      <c r="AV103" s="13" t="s">
        <v>82</v>
      </c>
      <c r="AW103" s="13" t="s">
        <v>35</v>
      </c>
      <c r="AX103" s="13" t="s">
        <v>74</v>
      </c>
      <c r="AY103" s="245" t="s">
        <v>296</v>
      </c>
    </row>
    <row r="104" spans="1:51" s="13" customFormat="1" ht="12">
      <c r="A104" s="13"/>
      <c r="B104" s="235"/>
      <c r="C104" s="236"/>
      <c r="D104" s="237" t="s">
        <v>305</v>
      </c>
      <c r="E104" s="238" t="s">
        <v>28</v>
      </c>
      <c r="F104" s="239" t="s">
        <v>2674</v>
      </c>
      <c r="G104" s="236"/>
      <c r="H104" s="238" t="s">
        <v>28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305</v>
      </c>
      <c r="AU104" s="245" t="s">
        <v>84</v>
      </c>
      <c r="AV104" s="13" t="s">
        <v>82</v>
      </c>
      <c r="AW104" s="13" t="s">
        <v>35</v>
      </c>
      <c r="AX104" s="13" t="s">
        <v>74</v>
      </c>
      <c r="AY104" s="245" t="s">
        <v>296</v>
      </c>
    </row>
    <row r="105" spans="1:51" s="14" customFormat="1" ht="12">
      <c r="A105" s="14"/>
      <c r="B105" s="246"/>
      <c r="C105" s="247"/>
      <c r="D105" s="237" t="s">
        <v>305</v>
      </c>
      <c r="E105" s="248" t="s">
        <v>28</v>
      </c>
      <c r="F105" s="249" t="s">
        <v>2911</v>
      </c>
      <c r="G105" s="247"/>
      <c r="H105" s="250">
        <v>28.107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305</v>
      </c>
      <c r="AU105" s="256" t="s">
        <v>84</v>
      </c>
      <c r="AV105" s="14" t="s">
        <v>84</v>
      </c>
      <c r="AW105" s="14" t="s">
        <v>35</v>
      </c>
      <c r="AX105" s="14" t="s">
        <v>74</v>
      </c>
      <c r="AY105" s="256" t="s">
        <v>296</v>
      </c>
    </row>
    <row r="106" spans="1:51" s="14" customFormat="1" ht="12">
      <c r="A106" s="14"/>
      <c r="B106" s="246"/>
      <c r="C106" s="247"/>
      <c r="D106" s="237" t="s">
        <v>305</v>
      </c>
      <c r="E106" s="248" t="s">
        <v>28</v>
      </c>
      <c r="F106" s="249" t="s">
        <v>2912</v>
      </c>
      <c r="G106" s="247"/>
      <c r="H106" s="250">
        <v>5.78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305</v>
      </c>
      <c r="AU106" s="256" t="s">
        <v>84</v>
      </c>
      <c r="AV106" s="14" t="s">
        <v>84</v>
      </c>
      <c r="AW106" s="14" t="s">
        <v>35</v>
      </c>
      <c r="AX106" s="14" t="s">
        <v>74</v>
      </c>
      <c r="AY106" s="256" t="s">
        <v>296</v>
      </c>
    </row>
    <row r="107" spans="1:51" s="14" customFormat="1" ht="12">
      <c r="A107" s="14"/>
      <c r="B107" s="246"/>
      <c r="C107" s="247"/>
      <c r="D107" s="237" t="s">
        <v>305</v>
      </c>
      <c r="E107" s="248" t="s">
        <v>28</v>
      </c>
      <c r="F107" s="249" t="s">
        <v>2913</v>
      </c>
      <c r="G107" s="247"/>
      <c r="H107" s="250">
        <v>17.484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305</v>
      </c>
      <c r="AU107" s="256" t="s">
        <v>84</v>
      </c>
      <c r="AV107" s="14" t="s">
        <v>84</v>
      </c>
      <c r="AW107" s="14" t="s">
        <v>35</v>
      </c>
      <c r="AX107" s="14" t="s">
        <v>74</v>
      </c>
      <c r="AY107" s="256" t="s">
        <v>296</v>
      </c>
    </row>
    <row r="108" spans="1:51" s="14" customFormat="1" ht="12">
      <c r="A108" s="14"/>
      <c r="B108" s="246"/>
      <c r="C108" s="247"/>
      <c r="D108" s="237" t="s">
        <v>305</v>
      </c>
      <c r="E108" s="248" t="s">
        <v>28</v>
      </c>
      <c r="F108" s="249" t="s">
        <v>2914</v>
      </c>
      <c r="G108" s="247"/>
      <c r="H108" s="250">
        <v>2.7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305</v>
      </c>
      <c r="AU108" s="256" t="s">
        <v>84</v>
      </c>
      <c r="AV108" s="14" t="s">
        <v>84</v>
      </c>
      <c r="AW108" s="14" t="s">
        <v>35</v>
      </c>
      <c r="AX108" s="14" t="s">
        <v>74</v>
      </c>
      <c r="AY108" s="256" t="s">
        <v>296</v>
      </c>
    </row>
    <row r="109" spans="1:51" s="14" customFormat="1" ht="12">
      <c r="A109" s="14"/>
      <c r="B109" s="246"/>
      <c r="C109" s="247"/>
      <c r="D109" s="237" t="s">
        <v>305</v>
      </c>
      <c r="E109" s="248" t="s">
        <v>28</v>
      </c>
      <c r="F109" s="249" t="s">
        <v>2915</v>
      </c>
      <c r="G109" s="247"/>
      <c r="H109" s="250">
        <v>17.639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6" t="s">
        <v>305</v>
      </c>
      <c r="AU109" s="256" t="s">
        <v>84</v>
      </c>
      <c r="AV109" s="14" t="s">
        <v>84</v>
      </c>
      <c r="AW109" s="14" t="s">
        <v>35</v>
      </c>
      <c r="AX109" s="14" t="s">
        <v>74</v>
      </c>
      <c r="AY109" s="256" t="s">
        <v>296</v>
      </c>
    </row>
    <row r="110" spans="1:51" s="14" customFormat="1" ht="12">
      <c r="A110" s="14"/>
      <c r="B110" s="246"/>
      <c r="C110" s="247"/>
      <c r="D110" s="237" t="s">
        <v>305</v>
      </c>
      <c r="E110" s="248" t="s">
        <v>28</v>
      </c>
      <c r="F110" s="249" t="s">
        <v>2914</v>
      </c>
      <c r="G110" s="247"/>
      <c r="H110" s="250">
        <v>2.7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305</v>
      </c>
      <c r="AU110" s="256" t="s">
        <v>84</v>
      </c>
      <c r="AV110" s="14" t="s">
        <v>84</v>
      </c>
      <c r="AW110" s="14" t="s">
        <v>35</v>
      </c>
      <c r="AX110" s="14" t="s">
        <v>74</v>
      </c>
      <c r="AY110" s="256" t="s">
        <v>296</v>
      </c>
    </row>
    <row r="111" spans="1:51" s="14" customFormat="1" ht="12">
      <c r="A111" s="14"/>
      <c r="B111" s="246"/>
      <c r="C111" s="247"/>
      <c r="D111" s="237" t="s">
        <v>305</v>
      </c>
      <c r="E111" s="248" t="s">
        <v>28</v>
      </c>
      <c r="F111" s="249" t="s">
        <v>2916</v>
      </c>
      <c r="G111" s="247"/>
      <c r="H111" s="250">
        <v>5.417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6" t="s">
        <v>305</v>
      </c>
      <c r="AU111" s="256" t="s">
        <v>84</v>
      </c>
      <c r="AV111" s="14" t="s">
        <v>84</v>
      </c>
      <c r="AW111" s="14" t="s">
        <v>35</v>
      </c>
      <c r="AX111" s="14" t="s">
        <v>74</v>
      </c>
      <c r="AY111" s="256" t="s">
        <v>296</v>
      </c>
    </row>
    <row r="112" spans="1:51" s="15" customFormat="1" ht="12">
      <c r="A112" s="15"/>
      <c r="B112" s="257"/>
      <c r="C112" s="258"/>
      <c r="D112" s="237" t="s">
        <v>305</v>
      </c>
      <c r="E112" s="259" t="s">
        <v>212</v>
      </c>
      <c r="F112" s="260" t="s">
        <v>310</v>
      </c>
      <c r="G112" s="258"/>
      <c r="H112" s="261">
        <v>79.827</v>
      </c>
      <c r="I112" s="262"/>
      <c r="J112" s="258"/>
      <c r="K112" s="258"/>
      <c r="L112" s="263"/>
      <c r="M112" s="264"/>
      <c r="N112" s="265"/>
      <c r="O112" s="265"/>
      <c r="P112" s="265"/>
      <c r="Q112" s="265"/>
      <c r="R112" s="265"/>
      <c r="S112" s="265"/>
      <c r="T112" s="266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7" t="s">
        <v>305</v>
      </c>
      <c r="AU112" s="267" t="s">
        <v>84</v>
      </c>
      <c r="AV112" s="15" t="s">
        <v>303</v>
      </c>
      <c r="AW112" s="15" t="s">
        <v>35</v>
      </c>
      <c r="AX112" s="15" t="s">
        <v>82</v>
      </c>
      <c r="AY112" s="267" t="s">
        <v>296</v>
      </c>
    </row>
    <row r="113" spans="1:65" s="2" customFormat="1" ht="24" customHeight="1">
      <c r="A113" s="40"/>
      <c r="B113" s="41"/>
      <c r="C113" s="222" t="s">
        <v>329</v>
      </c>
      <c r="D113" s="222" t="s">
        <v>298</v>
      </c>
      <c r="E113" s="223" t="s">
        <v>330</v>
      </c>
      <c r="F113" s="224" t="s">
        <v>331</v>
      </c>
      <c r="G113" s="225" t="s">
        <v>301</v>
      </c>
      <c r="H113" s="226">
        <v>79.827</v>
      </c>
      <c r="I113" s="227"/>
      <c r="J113" s="228">
        <f>ROUND(I113*H113,2)</f>
        <v>0</v>
      </c>
      <c r="K113" s="224" t="s">
        <v>302</v>
      </c>
      <c r="L113" s="46"/>
      <c r="M113" s="229" t="s">
        <v>28</v>
      </c>
      <c r="N113" s="230" t="s">
        <v>45</v>
      </c>
      <c r="O113" s="86"/>
      <c r="P113" s="231">
        <f>O113*H113</f>
        <v>0</v>
      </c>
      <c r="Q113" s="231">
        <v>0</v>
      </c>
      <c r="R113" s="231">
        <f>Q113*H113</f>
        <v>0</v>
      </c>
      <c r="S113" s="231">
        <v>0</v>
      </c>
      <c r="T113" s="232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3" t="s">
        <v>303</v>
      </c>
      <c r="AT113" s="233" t="s">
        <v>298</v>
      </c>
      <c r="AU113" s="233" t="s">
        <v>84</v>
      </c>
      <c r="AY113" s="19" t="s">
        <v>296</v>
      </c>
      <c r="BE113" s="234">
        <f>IF(N113="základní",J113,0)</f>
        <v>0</v>
      </c>
      <c r="BF113" s="234">
        <f>IF(N113="snížená",J113,0)</f>
        <v>0</v>
      </c>
      <c r="BG113" s="234">
        <f>IF(N113="zákl. přenesená",J113,0)</f>
        <v>0</v>
      </c>
      <c r="BH113" s="234">
        <f>IF(N113="sníž. přenesená",J113,0)</f>
        <v>0</v>
      </c>
      <c r="BI113" s="234">
        <f>IF(N113="nulová",J113,0)</f>
        <v>0</v>
      </c>
      <c r="BJ113" s="19" t="s">
        <v>82</v>
      </c>
      <c r="BK113" s="234">
        <f>ROUND(I113*H113,2)</f>
        <v>0</v>
      </c>
      <c r="BL113" s="19" t="s">
        <v>303</v>
      </c>
      <c r="BM113" s="233" t="s">
        <v>2917</v>
      </c>
    </row>
    <row r="114" spans="1:51" s="14" customFormat="1" ht="12">
      <c r="A114" s="14"/>
      <c r="B114" s="246"/>
      <c r="C114" s="247"/>
      <c r="D114" s="237" t="s">
        <v>305</v>
      </c>
      <c r="E114" s="248" t="s">
        <v>28</v>
      </c>
      <c r="F114" s="249" t="s">
        <v>212</v>
      </c>
      <c r="G114" s="247"/>
      <c r="H114" s="250">
        <v>79.827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305</v>
      </c>
      <c r="AU114" s="256" t="s">
        <v>84</v>
      </c>
      <c r="AV114" s="14" t="s">
        <v>84</v>
      </c>
      <c r="AW114" s="14" t="s">
        <v>35</v>
      </c>
      <c r="AX114" s="14" t="s">
        <v>82</v>
      </c>
      <c r="AY114" s="256" t="s">
        <v>296</v>
      </c>
    </row>
    <row r="115" spans="1:65" s="2" customFormat="1" ht="24" customHeight="1">
      <c r="A115" s="40"/>
      <c r="B115" s="41"/>
      <c r="C115" s="222" t="s">
        <v>333</v>
      </c>
      <c r="D115" s="222" t="s">
        <v>298</v>
      </c>
      <c r="E115" s="223" t="s">
        <v>334</v>
      </c>
      <c r="F115" s="224" t="s">
        <v>335</v>
      </c>
      <c r="G115" s="225" t="s">
        <v>301</v>
      </c>
      <c r="H115" s="226">
        <v>79.827</v>
      </c>
      <c r="I115" s="227"/>
      <c r="J115" s="228">
        <f>ROUND(I115*H115,2)</f>
        <v>0</v>
      </c>
      <c r="K115" s="224" t="s">
        <v>302</v>
      </c>
      <c r="L115" s="46"/>
      <c r="M115" s="229" t="s">
        <v>28</v>
      </c>
      <c r="N115" s="230" t="s">
        <v>45</v>
      </c>
      <c r="O115" s="86"/>
      <c r="P115" s="231">
        <f>O115*H115</f>
        <v>0</v>
      </c>
      <c r="Q115" s="231">
        <v>0</v>
      </c>
      <c r="R115" s="231">
        <f>Q115*H115</f>
        <v>0</v>
      </c>
      <c r="S115" s="231">
        <v>0</v>
      </c>
      <c r="T115" s="232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3" t="s">
        <v>303</v>
      </c>
      <c r="AT115" s="233" t="s">
        <v>298</v>
      </c>
      <c r="AU115" s="233" t="s">
        <v>84</v>
      </c>
      <c r="AY115" s="19" t="s">
        <v>296</v>
      </c>
      <c r="BE115" s="234">
        <f>IF(N115="základní",J115,0)</f>
        <v>0</v>
      </c>
      <c r="BF115" s="234">
        <f>IF(N115="snížená",J115,0)</f>
        <v>0</v>
      </c>
      <c r="BG115" s="234">
        <f>IF(N115="zákl. přenesená",J115,0)</f>
        <v>0</v>
      </c>
      <c r="BH115" s="234">
        <f>IF(N115="sníž. přenesená",J115,0)</f>
        <v>0</v>
      </c>
      <c r="BI115" s="234">
        <f>IF(N115="nulová",J115,0)</f>
        <v>0</v>
      </c>
      <c r="BJ115" s="19" t="s">
        <v>82</v>
      </c>
      <c r="BK115" s="234">
        <f>ROUND(I115*H115,2)</f>
        <v>0</v>
      </c>
      <c r="BL115" s="19" t="s">
        <v>303</v>
      </c>
      <c r="BM115" s="233" t="s">
        <v>2918</v>
      </c>
    </row>
    <row r="116" spans="1:51" s="14" customFormat="1" ht="12">
      <c r="A116" s="14"/>
      <c r="B116" s="246"/>
      <c r="C116" s="247"/>
      <c r="D116" s="237" t="s">
        <v>305</v>
      </c>
      <c r="E116" s="248" t="s">
        <v>28</v>
      </c>
      <c r="F116" s="249" t="s">
        <v>212</v>
      </c>
      <c r="G116" s="247"/>
      <c r="H116" s="250">
        <v>79.827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305</v>
      </c>
      <c r="AU116" s="256" t="s">
        <v>84</v>
      </c>
      <c r="AV116" s="14" t="s">
        <v>84</v>
      </c>
      <c r="AW116" s="14" t="s">
        <v>35</v>
      </c>
      <c r="AX116" s="14" t="s">
        <v>82</v>
      </c>
      <c r="AY116" s="256" t="s">
        <v>296</v>
      </c>
    </row>
    <row r="117" spans="1:65" s="2" customFormat="1" ht="24" customHeight="1">
      <c r="A117" s="40"/>
      <c r="B117" s="41"/>
      <c r="C117" s="222" t="s">
        <v>337</v>
      </c>
      <c r="D117" s="222" t="s">
        <v>298</v>
      </c>
      <c r="E117" s="223" t="s">
        <v>338</v>
      </c>
      <c r="F117" s="224" t="s">
        <v>339</v>
      </c>
      <c r="G117" s="225" t="s">
        <v>301</v>
      </c>
      <c r="H117" s="226">
        <v>79.827</v>
      </c>
      <c r="I117" s="227"/>
      <c r="J117" s="228">
        <f>ROUND(I117*H117,2)</f>
        <v>0</v>
      </c>
      <c r="K117" s="224" t="s">
        <v>302</v>
      </c>
      <c r="L117" s="46"/>
      <c r="M117" s="229" t="s">
        <v>28</v>
      </c>
      <c r="N117" s="230" t="s">
        <v>45</v>
      </c>
      <c r="O117" s="86"/>
      <c r="P117" s="231">
        <f>O117*H117</f>
        <v>0</v>
      </c>
      <c r="Q117" s="231">
        <v>0</v>
      </c>
      <c r="R117" s="231">
        <f>Q117*H117</f>
        <v>0</v>
      </c>
      <c r="S117" s="231">
        <v>0</v>
      </c>
      <c r="T117" s="232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3" t="s">
        <v>303</v>
      </c>
      <c r="AT117" s="233" t="s">
        <v>298</v>
      </c>
      <c r="AU117" s="233" t="s">
        <v>84</v>
      </c>
      <c r="AY117" s="19" t="s">
        <v>296</v>
      </c>
      <c r="BE117" s="234">
        <f>IF(N117="základní",J117,0)</f>
        <v>0</v>
      </c>
      <c r="BF117" s="234">
        <f>IF(N117="snížená",J117,0)</f>
        <v>0</v>
      </c>
      <c r="BG117" s="234">
        <f>IF(N117="zákl. přenesená",J117,0)</f>
        <v>0</v>
      </c>
      <c r="BH117" s="234">
        <f>IF(N117="sníž. přenesená",J117,0)</f>
        <v>0</v>
      </c>
      <c r="BI117" s="234">
        <f>IF(N117="nulová",J117,0)</f>
        <v>0</v>
      </c>
      <c r="BJ117" s="19" t="s">
        <v>82</v>
      </c>
      <c r="BK117" s="234">
        <f>ROUND(I117*H117,2)</f>
        <v>0</v>
      </c>
      <c r="BL117" s="19" t="s">
        <v>303</v>
      </c>
      <c r="BM117" s="233" t="s">
        <v>2919</v>
      </c>
    </row>
    <row r="118" spans="1:51" s="14" customFormat="1" ht="12">
      <c r="A118" s="14"/>
      <c r="B118" s="246"/>
      <c r="C118" s="247"/>
      <c r="D118" s="237" t="s">
        <v>305</v>
      </c>
      <c r="E118" s="248" t="s">
        <v>28</v>
      </c>
      <c r="F118" s="249" t="s">
        <v>212</v>
      </c>
      <c r="G118" s="247"/>
      <c r="H118" s="250">
        <v>79.827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305</v>
      </c>
      <c r="AU118" s="256" t="s">
        <v>84</v>
      </c>
      <c r="AV118" s="14" t="s">
        <v>84</v>
      </c>
      <c r="AW118" s="14" t="s">
        <v>35</v>
      </c>
      <c r="AX118" s="14" t="s">
        <v>82</v>
      </c>
      <c r="AY118" s="256" t="s">
        <v>296</v>
      </c>
    </row>
    <row r="119" spans="1:65" s="2" customFormat="1" ht="24" customHeight="1">
      <c r="A119" s="40"/>
      <c r="B119" s="41"/>
      <c r="C119" s="222" t="s">
        <v>341</v>
      </c>
      <c r="D119" s="222" t="s">
        <v>298</v>
      </c>
      <c r="E119" s="223" t="s">
        <v>2572</v>
      </c>
      <c r="F119" s="224" t="s">
        <v>2573</v>
      </c>
      <c r="G119" s="225" t="s">
        <v>362</v>
      </c>
      <c r="H119" s="226">
        <v>273.545</v>
      </c>
      <c r="I119" s="227"/>
      <c r="J119" s="228">
        <f>ROUND(I119*H119,2)</f>
        <v>0</v>
      </c>
      <c r="K119" s="224" t="s">
        <v>302</v>
      </c>
      <c r="L119" s="46"/>
      <c r="M119" s="229" t="s">
        <v>28</v>
      </c>
      <c r="N119" s="230" t="s">
        <v>45</v>
      </c>
      <c r="O119" s="86"/>
      <c r="P119" s="231">
        <f>O119*H119</f>
        <v>0</v>
      </c>
      <c r="Q119" s="231">
        <v>0.00084</v>
      </c>
      <c r="R119" s="231">
        <f>Q119*H119</f>
        <v>0.22977780000000003</v>
      </c>
      <c r="S119" s="231">
        <v>0</v>
      </c>
      <c r="T119" s="232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3" t="s">
        <v>303</v>
      </c>
      <c r="AT119" s="233" t="s">
        <v>298</v>
      </c>
      <c r="AU119" s="233" t="s">
        <v>84</v>
      </c>
      <c r="AY119" s="19" t="s">
        <v>296</v>
      </c>
      <c r="BE119" s="234">
        <f>IF(N119="základní",J119,0)</f>
        <v>0</v>
      </c>
      <c r="BF119" s="234">
        <f>IF(N119="snížená",J119,0)</f>
        <v>0</v>
      </c>
      <c r="BG119" s="234">
        <f>IF(N119="zákl. přenesená",J119,0)</f>
        <v>0</v>
      </c>
      <c r="BH119" s="234">
        <f>IF(N119="sníž. přenesená",J119,0)</f>
        <v>0</v>
      </c>
      <c r="BI119" s="234">
        <f>IF(N119="nulová",J119,0)</f>
        <v>0</v>
      </c>
      <c r="BJ119" s="19" t="s">
        <v>82</v>
      </c>
      <c r="BK119" s="234">
        <f>ROUND(I119*H119,2)</f>
        <v>0</v>
      </c>
      <c r="BL119" s="19" t="s">
        <v>303</v>
      </c>
      <c r="BM119" s="233" t="s">
        <v>2920</v>
      </c>
    </row>
    <row r="120" spans="1:51" s="13" customFormat="1" ht="12">
      <c r="A120" s="13"/>
      <c r="B120" s="235"/>
      <c r="C120" s="236"/>
      <c r="D120" s="237" t="s">
        <v>305</v>
      </c>
      <c r="E120" s="238" t="s">
        <v>28</v>
      </c>
      <c r="F120" s="239" t="s">
        <v>2534</v>
      </c>
      <c r="G120" s="236"/>
      <c r="H120" s="238" t="s">
        <v>28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305</v>
      </c>
      <c r="AU120" s="245" t="s">
        <v>84</v>
      </c>
      <c r="AV120" s="13" t="s">
        <v>82</v>
      </c>
      <c r="AW120" s="13" t="s">
        <v>35</v>
      </c>
      <c r="AX120" s="13" t="s">
        <v>74</v>
      </c>
      <c r="AY120" s="245" t="s">
        <v>296</v>
      </c>
    </row>
    <row r="121" spans="1:51" s="13" customFormat="1" ht="12">
      <c r="A121" s="13"/>
      <c r="B121" s="235"/>
      <c r="C121" s="236"/>
      <c r="D121" s="237" t="s">
        <v>305</v>
      </c>
      <c r="E121" s="238" t="s">
        <v>28</v>
      </c>
      <c r="F121" s="239" t="s">
        <v>2674</v>
      </c>
      <c r="G121" s="236"/>
      <c r="H121" s="238" t="s">
        <v>28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305</v>
      </c>
      <c r="AU121" s="245" t="s">
        <v>84</v>
      </c>
      <c r="AV121" s="13" t="s">
        <v>82</v>
      </c>
      <c r="AW121" s="13" t="s">
        <v>35</v>
      </c>
      <c r="AX121" s="13" t="s">
        <v>74</v>
      </c>
      <c r="AY121" s="245" t="s">
        <v>296</v>
      </c>
    </row>
    <row r="122" spans="1:51" s="14" customFormat="1" ht="12">
      <c r="A122" s="14"/>
      <c r="B122" s="246"/>
      <c r="C122" s="247"/>
      <c r="D122" s="237" t="s">
        <v>305</v>
      </c>
      <c r="E122" s="248" t="s">
        <v>28</v>
      </c>
      <c r="F122" s="249" t="s">
        <v>2921</v>
      </c>
      <c r="G122" s="247"/>
      <c r="H122" s="250">
        <v>93.69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6" t="s">
        <v>305</v>
      </c>
      <c r="AU122" s="256" t="s">
        <v>84</v>
      </c>
      <c r="AV122" s="14" t="s">
        <v>84</v>
      </c>
      <c r="AW122" s="14" t="s">
        <v>35</v>
      </c>
      <c r="AX122" s="14" t="s">
        <v>74</v>
      </c>
      <c r="AY122" s="256" t="s">
        <v>296</v>
      </c>
    </row>
    <row r="123" spans="1:51" s="14" customFormat="1" ht="12">
      <c r="A123" s="14"/>
      <c r="B123" s="246"/>
      <c r="C123" s="247"/>
      <c r="D123" s="237" t="s">
        <v>305</v>
      </c>
      <c r="E123" s="248" t="s">
        <v>28</v>
      </c>
      <c r="F123" s="249" t="s">
        <v>2922</v>
      </c>
      <c r="G123" s="247"/>
      <c r="H123" s="250">
        <v>23.12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305</v>
      </c>
      <c r="AU123" s="256" t="s">
        <v>84</v>
      </c>
      <c r="AV123" s="14" t="s">
        <v>84</v>
      </c>
      <c r="AW123" s="14" t="s">
        <v>35</v>
      </c>
      <c r="AX123" s="14" t="s">
        <v>74</v>
      </c>
      <c r="AY123" s="256" t="s">
        <v>296</v>
      </c>
    </row>
    <row r="124" spans="1:51" s="14" customFormat="1" ht="12">
      <c r="A124" s="14"/>
      <c r="B124" s="246"/>
      <c r="C124" s="247"/>
      <c r="D124" s="237" t="s">
        <v>305</v>
      </c>
      <c r="E124" s="248" t="s">
        <v>28</v>
      </c>
      <c r="F124" s="249" t="s">
        <v>2923</v>
      </c>
      <c r="G124" s="247"/>
      <c r="H124" s="250">
        <v>58.281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305</v>
      </c>
      <c r="AU124" s="256" t="s">
        <v>84</v>
      </c>
      <c r="AV124" s="14" t="s">
        <v>84</v>
      </c>
      <c r="AW124" s="14" t="s">
        <v>35</v>
      </c>
      <c r="AX124" s="14" t="s">
        <v>74</v>
      </c>
      <c r="AY124" s="256" t="s">
        <v>296</v>
      </c>
    </row>
    <row r="125" spans="1:51" s="14" customFormat="1" ht="12">
      <c r="A125" s="14"/>
      <c r="B125" s="246"/>
      <c r="C125" s="247"/>
      <c r="D125" s="237" t="s">
        <v>305</v>
      </c>
      <c r="E125" s="248" t="s">
        <v>28</v>
      </c>
      <c r="F125" s="249" t="s">
        <v>2924</v>
      </c>
      <c r="G125" s="247"/>
      <c r="H125" s="250">
        <v>10.8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6" t="s">
        <v>305</v>
      </c>
      <c r="AU125" s="256" t="s">
        <v>84</v>
      </c>
      <c r="AV125" s="14" t="s">
        <v>84</v>
      </c>
      <c r="AW125" s="14" t="s">
        <v>35</v>
      </c>
      <c r="AX125" s="14" t="s">
        <v>74</v>
      </c>
      <c r="AY125" s="256" t="s">
        <v>296</v>
      </c>
    </row>
    <row r="126" spans="1:51" s="14" customFormat="1" ht="12">
      <c r="A126" s="14"/>
      <c r="B126" s="246"/>
      <c r="C126" s="247"/>
      <c r="D126" s="237" t="s">
        <v>305</v>
      </c>
      <c r="E126" s="248" t="s">
        <v>28</v>
      </c>
      <c r="F126" s="249" t="s">
        <v>2925</v>
      </c>
      <c r="G126" s="247"/>
      <c r="H126" s="250">
        <v>58.797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305</v>
      </c>
      <c r="AU126" s="256" t="s">
        <v>84</v>
      </c>
      <c r="AV126" s="14" t="s">
        <v>84</v>
      </c>
      <c r="AW126" s="14" t="s">
        <v>35</v>
      </c>
      <c r="AX126" s="14" t="s">
        <v>74</v>
      </c>
      <c r="AY126" s="256" t="s">
        <v>296</v>
      </c>
    </row>
    <row r="127" spans="1:51" s="14" customFormat="1" ht="12">
      <c r="A127" s="14"/>
      <c r="B127" s="246"/>
      <c r="C127" s="247"/>
      <c r="D127" s="237" t="s">
        <v>305</v>
      </c>
      <c r="E127" s="248" t="s">
        <v>28</v>
      </c>
      <c r="F127" s="249" t="s">
        <v>2924</v>
      </c>
      <c r="G127" s="247"/>
      <c r="H127" s="250">
        <v>10.8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305</v>
      </c>
      <c r="AU127" s="256" t="s">
        <v>84</v>
      </c>
      <c r="AV127" s="14" t="s">
        <v>84</v>
      </c>
      <c r="AW127" s="14" t="s">
        <v>35</v>
      </c>
      <c r="AX127" s="14" t="s">
        <v>74</v>
      </c>
      <c r="AY127" s="256" t="s">
        <v>296</v>
      </c>
    </row>
    <row r="128" spans="1:51" s="14" customFormat="1" ht="12">
      <c r="A128" s="14"/>
      <c r="B128" s="246"/>
      <c r="C128" s="247"/>
      <c r="D128" s="237" t="s">
        <v>305</v>
      </c>
      <c r="E128" s="248" t="s">
        <v>28</v>
      </c>
      <c r="F128" s="249" t="s">
        <v>2926</v>
      </c>
      <c r="G128" s="247"/>
      <c r="H128" s="250">
        <v>18.057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6" t="s">
        <v>305</v>
      </c>
      <c r="AU128" s="256" t="s">
        <v>84</v>
      </c>
      <c r="AV128" s="14" t="s">
        <v>84</v>
      </c>
      <c r="AW128" s="14" t="s">
        <v>35</v>
      </c>
      <c r="AX128" s="14" t="s">
        <v>74</v>
      </c>
      <c r="AY128" s="256" t="s">
        <v>296</v>
      </c>
    </row>
    <row r="129" spans="1:51" s="15" customFormat="1" ht="12">
      <c r="A129" s="15"/>
      <c r="B129" s="257"/>
      <c r="C129" s="258"/>
      <c r="D129" s="237" t="s">
        <v>305</v>
      </c>
      <c r="E129" s="259" t="s">
        <v>196</v>
      </c>
      <c r="F129" s="260" t="s">
        <v>310</v>
      </c>
      <c r="G129" s="258"/>
      <c r="H129" s="261">
        <v>273.545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7" t="s">
        <v>305</v>
      </c>
      <c r="AU129" s="267" t="s">
        <v>84</v>
      </c>
      <c r="AV129" s="15" t="s">
        <v>303</v>
      </c>
      <c r="AW129" s="15" t="s">
        <v>35</v>
      </c>
      <c r="AX129" s="15" t="s">
        <v>82</v>
      </c>
      <c r="AY129" s="267" t="s">
        <v>296</v>
      </c>
    </row>
    <row r="130" spans="1:65" s="2" customFormat="1" ht="24" customHeight="1">
      <c r="A130" s="40"/>
      <c r="B130" s="41"/>
      <c r="C130" s="222" t="s">
        <v>347</v>
      </c>
      <c r="D130" s="222" t="s">
        <v>298</v>
      </c>
      <c r="E130" s="223" t="s">
        <v>2576</v>
      </c>
      <c r="F130" s="224" t="s">
        <v>2577</v>
      </c>
      <c r="G130" s="225" t="s">
        <v>362</v>
      </c>
      <c r="H130" s="226">
        <v>273.545</v>
      </c>
      <c r="I130" s="227"/>
      <c r="J130" s="228">
        <f>ROUND(I130*H130,2)</f>
        <v>0</v>
      </c>
      <c r="K130" s="224" t="s">
        <v>302</v>
      </c>
      <c r="L130" s="46"/>
      <c r="M130" s="229" t="s">
        <v>28</v>
      </c>
      <c r="N130" s="230" t="s">
        <v>45</v>
      </c>
      <c r="O130" s="86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3" t="s">
        <v>303</v>
      </c>
      <c r="AT130" s="233" t="s">
        <v>298</v>
      </c>
      <c r="AU130" s="233" t="s">
        <v>84</v>
      </c>
      <c r="AY130" s="19" t="s">
        <v>296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9" t="s">
        <v>82</v>
      </c>
      <c r="BK130" s="234">
        <f>ROUND(I130*H130,2)</f>
        <v>0</v>
      </c>
      <c r="BL130" s="19" t="s">
        <v>303</v>
      </c>
      <c r="BM130" s="233" t="s">
        <v>2927</v>
      </c>
    </row>
    <row r="131" spans="1:51" s="14" customFormat="1" ht="12">
      <c r="A131" s="14"/>
      <c r="B131" s="246"/>
      <c r="C131" s="247"/>
      <c r="D131" s="237" t="s">
        <v>305</v>
      </c>
      <c r="E131" s="248" t="s">
        <v>28</v>
      </c>
      <c r="F131" s="249" t="s">
        <v>196</v>
      </c>
      <c r="G131" s="247"/>
      <c r="H131" s="250">
        <v>273.545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305</v>
      </c>
      <c r="AU131" s="256" t="s">
        <v>84</v>
      </c>
      <c r="AV131" s="14" t="s">
        <v>84</v>
      </c>
      <c r="AW131" s="14" t="s">
        <v>35</v>
      </c>
      <c r="AX131" s="14" t="s">
        <v>82</v>
      </c>
      <c r="AY131" s="256" t="s">
        <v>296</v>
      </c>
    </row>
    <row r="132" spans="1:65" s="2" customFormat="1" ht="16.5" customHeight="1">
      <c r="A132" s="40"/>
      <c r="B132" s="41"/>
      <c r="C132" s="222" t="s">
        <v>351</v>
      </c>
      <c r="D132" s="222" t="s">
        <v>298</v>
      </c>
      <c r="E132" s="223" t="s">
        <v>360</v>
      </c>
      <c r="F132" s="224" t="s">
        <v>361</v>
      </c>
      <c r="G132" s="225" t="s">
        <v>362</v>
      </c>
      <c r="H132" s="226">
        <v>87.648</v>
      </c>
      <c r="I132" s="227"/>
      <c r="J132" s="228">
        <f>ROUND(I132*H132,2)</f>
        <v>0</v>
      </c>
      <c r="K132" s="224" t="s">
        <v>302</v>
      </c>
      <c r="L132" s="46"/>
      <c r="M132" s="229" t="s">
        <v>28</v>
      </c>
      <c r="N132" s="230" t="s">
        <v>45</v>
      </c>
      <c r="O132" s="86"/>
      <c r="P132" s="231">
        <f>O132*H132</f>
        <v>0</v>
      </c>
      <c r="Q132" s="231">
        <v>0.0007</v>
      </c>
      <c r="R132" s="231">
        <f>Q132*H132</f>
        <v>0.061353599999999994</v>
      </c>
      <c r="S132" s="231">
        <v>0</v>
      </c>
      <c r="T132" s="232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3" t="s">
        <v>303</v>
      </c>
      <c r="AT132" s="233" t="s">
        <v>298</v>
      </c>
      <c r="AU132" s="233" t="s">
        <v>84</v>
      </c>
      <c r="AY132" s="19" t="s">
        <v>296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9" t="s">
        <v>82</v>
      </c>
      <c r="BK132" s="234">
        <f>ROUND(I132*H132,2)</f>
        <v>0</v>
      </c>
      <c r="BL132" s="19" t="s">
        <v>303</v>
      </c>
      <c r="BM132" s="233" t="s">
        <v>2928</v>
      </c>
    </row>
    <row r="133" spans="1:51" s="13" customFormat="1" ht="12">
      <c r="A133" s="13"/>
      <c r="B133" s="235"/>
      <c r="C133" s="236"/>
      <c r="D133" s="237" t="s">
        <v>305</v>
      </c>
      <c r="E133" s="238" t="s">
        <v>28</v>
      </c>
      <c r="F133" s="239" t="s">
        <v>2534</v>
      </c>
      <c r="G133" s="236"/>
      <c r="H133" s="238" t="s">
        <v>28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305</v>
      </c>
      <c r="AU133" s="245" t="s">
        <v>84</v>
      </c>
      <c r="AV133" s="13" t="s">
        <v>82</v>
      </c>
      <c r="AW133" s="13" t="s">
        <v>35</v>
      </c>
      <c r="AX133" s="13" t="s">
        <v>74</v>
      </c>
      <c r="AY133" s="245" t="s">
        <v>296</v>
      </c>
    </row>
    <row r="134" spans="1:51" s="13" customFormat="1" ht="12">
      <c r="A134" s="13"/>
      <c r="B134" s="235"/>
      <c r="C134" s="236"/>
      <c r="D134" s="237" t="s">
        <v>305</v>
      </c>
      <c r="E134" s="238" t="s">
        <v>28</v>
      </c>
      <c r="F134" s="239" t="s">
        <v>2674</v>
      </c>
      <c r="G134" s="236"/>
      <c r="H134" s="238" t="s">
        <v>28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305</v>
      </c>
      <c r="AU134" s="245" t="s">
        <v>84</v>
      </c>
      <c r="AV134" s="13" t="s">
        <v>82</v>
      </c>
      <c r="AW134" s="13" t="s">
        <v>35</v>
      </c>
      <c r="AX134" s="13" t="s">
        <v>74</v>
      </c>
      <c r="AY134" s="245" t="s">
        <v>296</v>
      </c>
    </row>
    <row r="135" spans="1:51" s="14" customFormat="1" ht="12">
      <c r="A135" s="14"/>
      <c r="B135" s="246"/>
      <c r="C135" s="247"/>
      <c r="D135" s="237" t="s">
        <v>305</v>
      </c>
      <c r="E135" s="248" t="s">
        <v>28</v>
      </c>
      <c r="F135" s="249" t="s">
        <v>2697</v>
      </c>
      <c r="G135" s="247"/>
      <c r="H135" s="250">
        <v>40.8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305</v>
      </c>
      <c r="AU135" s="256" t="s">
        <v>84</v>
      </c>
      <c r="AV135" s="14" t="s">
        <v>84</v>
      </c>
      <c r="AW135" s="14" t="s">
        <v>35</v>
      </c>
      <c r="AX135" s="14" t="s">
        <v>74</v>
      </c>
      <c r="AY135" s="256" t="s">
        <v>296</v>
      </c>
    </row>
    <row r="136" spans="1:51" s="14" customFormat="1" ht="12">
      <c r="A136" s="14"/>
      <c r="B136" s="246"/>
      <c r="C136" s="247"/>
      <c r="D136" s="237" t="s">
        <v>305</v>
      </c>
      <c r="E136" s="248" t="s">
        <v>28</v>
      </c>
      <c r="F136" s="249" t="s">
        <v>2929</v>
      </c>
      <c r="G136" s="247"/>
      <c r="H136" s="250">
        <v>46.848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305</v>
      </c>
      <c r="AU136" s="256" t="s">
        <v>84</v>
      </c>
      <c r="AV136" s="14" t="s">
        <v>84</v>
      </c>
      <c r="AW136" s="14" t="s">
        <v>35</v>
      </c>
      <c r="AX136" s="14" t="s">
        <v>74</v>
      </c>
      <c r="AY136" s="256" t="s">
        <v>296</v>
      </c>
    </row>
    <row r="137" spans="1:51" s="15" customFormat="1" ht="12">
      <c r="A137" s="15"/>
      <c r="B137" s="257"/>
      <c r="C137" s="258"/>
      <c r="D137" s="237" t="s">
        <v>305</v>
      </c>
      <c r="E137" s="259" t="s">
        <v>198</v>
      </c>
      <c r="F137" s="260" t="s">
        <v>310</v>
      </c>
      <c r="G137" s="258"/>
      <c r="H137" s="261">
        <v>87.648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7" t="s">
        <v>305</v>
      </c>
      <c r="AU137" s="267" t="s">
        <v>84</v>
      </c>
      <c r="AV137" s="15" t="s">
        <v>303</v>
      </c>
      <c r="AW137" s="15" t="s">
        <v>35</v>
      </c>
      <c r="AX137" s="15" t="s">
        <v>82</v>
      </c>
      <c r="AY137" s="267" t="s">
        <v>296</v>
      </c>
    </row>
    <row r="138" spans="1:65" s="2" customFormat="1" ht="24" customHeight="1">
      <c r="A138" s="40"/>
      <c r="B138" s="41"/>
      <c r="C138" s="222" t="s">
        <v>355</v>
      </c>
      <c r="D138" s="222" t="s">
        <v>298</v>
      </c>
      <c r="E138" s="223" t="s">
        <v>367</v>
      </c>
      <c r="F138" s="224" t="s">
        <v>368</v>
      </c>
      <c r="G138" s="225" t="s">
        <v>362</v>
      </c>
      <c r="H138" s="226">
        <v>87.648</v>
      </c>
      <c r="I138" s="227"/>
      <c r="J138" s="228">
        <f>ROUND(I138*H138,2)</f>
        <v>0</v>
      </c>
      <c r="K138" s="224" t="s">
        <v>302</v>
      </c>
      <c r="L138" s="46"/>
      <c r="M138" s="229" t="s">
        <v>28</v>
      </c>
      <c r="N138" s="230" t="s">
        <v>45</v>
      </c>
      <c r="O138" s="86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3" t="s">
        <v>303</v>
      </c>
      <c r="AT138" s="233" t="s">
        <v>298</v>
      </c>
      <c r="AU138" s="233" t="s">
        <v>84</v>
      </c>
      <c r="AY138" s="19" t="s">
        <v>296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9" t="s">
        <v>82</v>
      </c>
      <c r="BK138" s="234">
        <f>ROUND(I138*H138,2)</f>
        <v>0</v>
      </c>
      <c r="BL138" s="19" t="s">
        <v>303</v>
      </c>
      <c r="BM138" s="233" t="s">
        <v>2930</v>
      </c>
    </row>
    <row r="139" spans="1:51" s="14" customFormat="1" ht="12">
      <c r="A139" s="14"/>
      <c r="B139" s="246"/>
      <c r="C139" s="247"/>
      <c r="D139" s="237" t="s">
        <v>305</v>
      </c>
      <c r="E139" s="248" t="s">
        <v>28</v>
      </c>
      <c r="F139" s="249" t="s">
        <v>198</v>
      </c>
      <c r="G139" s="247"/>
      <c r="H139" s="250">
        <v>87.648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305</v>
      </c>
      <c r="AU139" s="256" t="s">
        <v>84</v>
      </c>
      <c r="AV139" s="14" t="s">
        <v>84</v>
      </c>
      <c r="AW139" s="14" t="s">
        <v>35</v>
      </c>
      <c r="AX139" s="14" t="s">
        <v>82</v>
      </c>
      <c r="AY139" s="256" t="s">
        <v>296</v>
      </c>
    </row>
    <row r="140" spans="1:65" s="2" customFormat="1" ht="16.5" customHeight="1">
      <c r="A140" s="40"/>
      <c r="B140" s="41"/>
      <c r="C140" s="222" t="s">
        <v>359</v>
      </c>
      <c r="D140" s="222" t="s">
        <v>298</v>
      </c>
      <c r="E140" s="223" t="s">
        <v>2700</v>
      </c>
      <c r="F140" s="224" t="s">
        <v>2701</v>
      </c>
      <c r="G140" s="225" t="s">
        <v>362</v>
      </c>
      <c r="H140" s="226">
        <v>87.648</v>
      </c>
      <c r="I140" s="227"/>
      <c r="J140" s="228">
        <f>ROUND(I140*H140,2)</f>
        <v>0</v>
      </c>
      <c r="K140" s="224" t="s">
        <v>302</v>
      </c>
      <c r="L140" s="46"/>
      <c r="M140" s="229" t="s">
        <v>28</v>
      </c>
      <c r="N140" s="230" t="s">
        <v>45</v>
      </c>
      <c r="O140" s="86"/>
      <c r="P140" s="231">
        <f>O140*H140</f>
        <v>0</v>
      </c>
      <c r="Q140" s="231">
        <v>0.00079</v>
      </c>
      <c r="R140" s="231">
        <f>Q140*H140</f>
        <v>0.06924192</v>
      </c>
      <c r="S140" s="231">
        <v>0</v>
      </c>
      <c r="T140" s="232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3" t="s">
        <v>303</v>
      </c>
      <c r="AT140" s="233" t="s">
        <v>298</v>
      </c>
      <c r="AU140" s="233" t="s">
        <v>84</v>
      </c>
      <c r="AY140" s="19" t="s">
        <v>296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9" t="s">
        <v>82</v>
      </c>
      <c r="BK140" s="234">
        <f>ROUND(I140*H140,2)</f>
        <v>0</v>
      </c>
      <c r="BL140" s="19" t="s">
        <v>303</v>
      </c>
      <c r="BM140" s="233" t="s">
        <v>2931</v>
      </c>
    </row>
    <row r="141" spans="1:51" s="14" customFormat="1" ht="12">
      <c r="A141" s="14"/>
      <c r="B141" s="246"/>
      <c r="C141" s="247"/>
      <c r="D141" s="237" t="s">
        <v>305</v>
      </c>
      <c r="E141" s="248" t="s">
        <v>28</v>
      </c>
      <c r="F141" s="249" t="s">
        <v>198</v>
      </c>
      <c r="G141" s="247"/>
      <c r="H141" s="250">
        <v>87.648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305</v>
      </c>
      <c r="AU141" s="256" t="s">
        <v>84</v>
      </c>
      <c r="AV141" s="14" t="s">
        <v>84</v>
      </c>
      <c r="AW141" s="14" t="s">
        <v>35</v>
      </c>
      <c r="AX141" s="14" t="s">
        <v>82</v>
      </c>
      <c r="AY141" s="256" t="s">
        <v>296</v>
      </c>
    </row>
    <row r="142" spans="1:65" s="2" customFormat="1" ht="24" customHeight="1">
      <c r="A142" s="40"/>
      <c r="B142" s="41"/>
      <c r="C142" s="222" t="s">
        <v>366</v>
      </c>
      <c r="D142" s="222" t="s">
        <v>298</v>
      </c>
      <c r="E142" s="223" t="s">
        <v>2703</v>
      </c>
      <c r="F142" s="224" t="s">
        <v>2704</v>
      </c>
      <c r="G142" s="225" t="s">
        <v>362</v>
      </c>
      <c r="H142" s="226">
        <v>87.648</v>
      </c>
      <c r="I142" s="227"/>
      <c r="J142" s="228">
        <f>ROUND(I142*H142,2)</f>
        <v>0</v>
      </c>
      <c r="K142" s="224" t="s">
        <v>302</v>
      </c>
      <c r="L142" s="46"/>
      <c r="M142" s="229" t="s">
        <v>28</v>
      </c>
      <c r="N142" s="230" t="s">
        <v>45</v>
      </c>
      <c r="O142" s="86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3" t="s">
        <v>303</v>
      </c>
      <c r="AT142" s="233" t="s">
        <v>298</v>
      </c>
      <c r="AU142" s="233" t="s">
        <v>84</v>
      </c>
      <c r="AY142" s="19" t="s">
        <v>296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9" t="s">
        <v>82</v>
      </c>
      <c r="BK142" s="234">
        <f>ROUND(I142*H142,2)</f>
        <v>0</v>
      </c>
      <c r="BL142" s="19" t="s">
        <v>303</v>
      </c>
      <c r="BM142" s="233" t="s">
        <v>2932</v>
      </c>
    </row>
    <row r="143" spans="1:51" s="14" customFormat="1" ht="12">
      <c r="A143" s="14"/>
      <c r="B143" s="246"/>
      <c r="C143" s="247"/>
      <c r="D143" s="237" t="s">
        <v>305</v>
      </c>
      <c r="E143" s="248" t="s">
        <v>28</v>
      </c>
      <c r="F143" s="249" t="s">
        <v>198</v>
      </c>
      <c r="G143" s="247"/>
      <c r="H143" s="250">
        <v>87.648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305</v>
      </c>
      <c r="AU143" s="256" t="s">
        <v>84</v>
      </c>
      <c r="AV143" s="14" t="s">
        <v>84</v>
      </c>
      <c r="AW143" s="14" t="s">
        <v>35</v>
      </c>
      <c r="AX143" s="14" t="s">
        <v>82</v>
      </c>
      <c r="AY143" s="256" t="s">
        <v>296</v>
      </c>
    </row>
    <row r="144" spans="1:65" s="2" customFormat="1" ht="16.5" customHeight="1">
      <c r="A144" s="40"/>
      <c r="B144" s="41"/>
      <c r="C144" s="222" t="s">
        <v>8</v>
      </c>
      <c r="D144" s="222" t="s">
        <v>298</v>
      </c>
      <c r="E144" s="223" t="s">
        <v>2706</v>
      </c>
      <c r="F144" s="224" t="s">
        <v>2707</v>
      </c>
      <c r="G144" s="225" t="s">
        <v>362</v>
      </c>
      <c r="H144" s="226">
        <v>87.648</v>
      </c>
      <c r="I144" s="227"/>
      <c r="J144" s="228">
        <f>ROUND(I144*H144,2)</f>
        <v>0</v>
      </c>
      <c r="K144" s="224" t="s">
        <v>302</v>
      </c>
      <c r="L144" s="46"/>
      <c r="M144" s="229" t="s">
        <v>28</v>
      </c>
      <c r="N144" s="230" t="s">
        <v>45</v>
      </c>
      <c r="O144" s="86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3" t="s">
        <v>303</v>
      </c>
      <c r="AT144" s="233" t="s">
        <v>298</v>
      </c>
      <c r="AU144" s="233" t="s">
        <v>84</v>
      </c>
      <c r="AY144" s="19" t="s">
        <v>296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9" t="s">
        <v>82</v>
      </c>
      <c r="BK144" s="234">
        <f>ROUND(I144*H144,2)</f>
        <v>0</v>
      </c>
      <c r="BL144" s="19" t="s">
        <v>303</v>
      </c>
      <c r="BM144" s="233" t="s">
        <v>2933</v>
      </c>
    </row>
    <row r="145" spans="1:51" s="14" customFormat="1" ht="12">
      <c r="A145" s="14"/>
      <c r="B145" s="246"/>
      <c r="C145" s="247"/>
      <c r="D145" s="237" t="s">
        <v>305</v>
      </c>
      <c r="E145" s="248" t="s">
        <v>28</v>
      </c>
      <c r="F145" s="249" t="s">
        <v>198</v>
      </c>
      <c r="G145" s="247"/>
      <c r="H145" s="250">
        <v>87.648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305</v>
      </c>
      <c r="AU145" s="256" t="s">
        <v>84</v>
      </c>
      <c r="AV145" s="14" t="s">
        <v>84</v>
      </c>
      <c r="AW145" s="14" t="s">
        <v>35</v>
      </c>
      <c r="AX145" s="14" t="s">
        <v>82</v>
      </c>
      <c r="AY145" s="256" t="s">
        <v>296</v>
      </c>
    </row>
    <row r="146" spans="1:65" s="2" customFormat="1" ht="24" customHeight="1">
      <c r="A146" s="40"/>
      <c r="B146" s="41"/>
      <c r="C146" s="222" t="s">
        <v>374</v>
      </c>
      <c r="D146" s="222" t="s">
        <v>298</v>
      </c>
      <c r="E146" s="223" t="s">
        <v>383</v>
      </c>
      <c r="F146" s="224" t="s">
        <v>384</v>
      </c>
      <c r="G146" s="225" t="s">
        <v>301</v>
      </c>
      <c r="H146" s="226">
        <v>265.348</v>
      </c>
      <c r="I146" s="227"/>
      <c r="J146" s="228">
        <f>ROUND(I146*H146,2)</f>
        <v>0</v>
      </c>
      <c r="K146" s="224" t="s">
        <v>302</v>
      </c>
      <c r="L146" s="46"/>
      <c r="M146" s="229" t="s">
        <v>28</v>
      </c>
      <c r="N146" s="230" t="s">
        <v>45</v>
      </c>
      <c r="O146" s="86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3" t="s">
        <v>303</v>
      </c>
      <c r="AT146" s="233" t="s">
        <v>298</v>
      </c>
      <c r="AU146" s="233" t="s">
        <v>84</v>
      </c>
      <c r="AY146" s="19" t="s">
        <v>296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9" t="s">
        <v>82</v>
      </c>
      <c r="BK146" s="234">
        <f>ROUND(I146*H146,2)</f>
        <v>0</v>
      </c>
      <c r="BL146" s="19" t="s">
        <v>303</v>
      </c>
      <c r="BM146" s="233" t="s">
        <v>2934</v>
      </c>
    </row>
    <row r="147" spans="1:51" s="14" customFormat="1" ht="12">
      <c r="A147" s="14"/>
      <c r="B147" s="246"/>
      <c r="C147" s="247"/>
      <c r="D147" s="237" t="s">
        <v>305</v>
      </c>
      <c r="E147" s="248" t="s">
        <v>28</v>
      </c>
      <c r="F147" s="249" t="s">
        <v>387</v>
      </c>
      <c r="G147" s="247"/>
      <c r="H147" s="250">
        <v>159.654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305</v>
      </c>
      <c r="AU147" s="256" t="s">
        <v>84</v>
      </c>
      <c r="AV147" s="14" t="s">
        <v>84</v>
      </c>
      <c r="AW147" s="14" t="s">
        <v>35</v>
      </c>
      <c r="AX147" s="14" t="s">
        <v>74</v>
      </c>
      <c r="AY147" s="256" t="s">
        <v>296</v>
      </c>
    </row>
    <row r="148" spans="1:51" s="14" customFormat="1" ht="12">
      <c r="A148" s="14"/>
      <c r="B148" s="246"/>
      <c r="C148" s="247"/>
      <c r="D148" s="237" t="s">
        <v>305</v>
      </c>
      <c r="E148" s="248" t="s">
        <v>28</v>
      </c>
      <c r="F148" s="249" t="s">
        <v>386</v>
      </c>
      <c r="G148" s="247"/>
      <c r="H148" s="250">
        <v>105.694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305</v>
      </c>
      <c r="AU148" s="256" t="s">
        <v>84</v>
      </c>
      <c r="AV148" s="14" t="s">
        <v>84</v>
      </c>
      <c r="AW148" s="14" t="s">
        <v>35</v>
      </c>
      <c r="AX148" s="14" t="s">
        <v>74</v>
      </c>
      <c r="AY148" s="256" t="s">
        <v>296</v>
      </c>
    </row>
    <row r="149" spans="1:51" s="15" customFormat="1" ht="12">
      <c r="A149" s="15"/>
      <c r="B149" s="257"/>
      <c r="C149" s="258"/>
      <c r="D149" s="237" t="s">
        <v>305</v>
      </c>
      <c r="E149" s="259" t="s">
        <v>233</v>
      </c>
      <c r="F149" s="260" t="s">
        <v>310</v>
      </c>
      <c r="G149" s="258"/>
      <c r="H149" s="261">
        <v>265.348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7" t="s">
        <v>305</v>
      </c>
      <c r="AU149" s="267" t="s">
        <v>84</v>
      </c>
      <c r="AV149" s="15" t="s">
        <v>303</v>
      </c>
      <c r="AW149" s="15" t="s">
        <v>35</v>
      </c>
      <c r="AX149" s="15" t="s">
        <v>82</v>
      </c>
      <c r="AY149" s="267" t="s">
        <v>296</v>
      </c>
    </row>
    <row r="150" spans="1:65" s="2" customFormat="1" ht="24" customHeight="1">
      <c r="A150" s="40"/>
      <c r="B150" s="41"/>
      <c r="C150" s="222" t="s">
        <v>378</v>
      </c>
      <c r="D150" s="222" t="s">
        <v>298</v>
      </c>
      <c r="E150" s="223" t="s">
        <v>390</v>
      </c>
      <c r="F150" s="224" t="s">
        <v>391</v>
      </c>
      <c r="G150" s="225" t="s">
        <v>301</v>
      </c>
      <c r="H150" s="226">
        <v>85.005</v>
      </c>
      <c r="I150" s="227"/>
      <c r="J150" s="228">
        <f>ROUND(I150*H150,2)</f>
        <v>0</v>
      </c>
      <c r="K150" s="224" t="s">
        <v>302</v>
      </c>
      <c r="L150" s="46"/>
      <c r="M150" s="229" t="s">
        <v>28</v>
      </c>
      <c r="N150" s="230" t="s">
        <v>45</v>
      </c>
      <c r="O150" s="86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3" t="s">
        <v>303</v>
      </c>
      <c r="AT150" s="233" t="s">
        <v>298</v>
      </c>
      <c r="AU150" s="233" t="s">
        <v>84</v>
      </c>
      <c r="AY150" s="19" t="s">
        <v>296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9" t="s">
        <v>82</v>
      </c>
      <c r="BK150" s="234">
        <f>ROUND(I150*H150,2)</f>
        <v>0</v>
      </c>
      <c r="BL150" s="19" t="s">
        <v>303</v>
      </c>
      <c r="BM150" s="233" t="s">
        <v>2935</v>
      </c>
    </row>
    <row r="151" spans="1:51" s="14" customFormat="1" ht="12">
      <c r="A151" s="14"/>
      <c r="B151" s="246"/>
      <c r="C151" s="247"/>
      <c r="D151" s="237" t="s">
        <v>305</v>
      </c>
      <c r="E151" s="248" t="s">
        <v>28</v>
      </c>
      <c r="F151" s="249" t="s">
        <v>233</v>
      </c>
      <c r="G151" s="247"/>
      <c r="H151" s="250">
        <v>265.348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305</v>
      </c>
      <c r="AU151" s="256" t="s">
        <v>84</v>
      </c>
      <c r="AV151" s="14" t="s">
        <v>84</v>
      </c>
      <c r="AW151" s="14" t="s">
        <v>35</v>
      </c>
      <c r="AX151" s="14" t="s">
        <v>74</v>
      </c>
      <c r="AY151" s="256" t="s">
        <v>296</v>
      </c>
    </row>
    <row r="152" spans="1:51" s="14" customFormat="1" ht="12">
      <c r="A152" s="14"/>
      <c r="B152" s="246"/>
      <c r="C152" s="247"/>
      <c r="D152" s="237" t="s">
        <v>305</v>
      </c>
      <c r="E152" s="248" t="s">
        <v>28</v>
      </c>
      <c r="F152" s="249" t="s">
        <v>2481</v>
      </c>
      <c r="G152" s="247"/>
      <c r="H152" s="250">
        <v>-180.343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305</v>
      </c>
      <c r="AU152" s="256" t="s">
        <v>84</v>
      </c>
      <c r="AV152" s="14" t="s">
        <v>84</v>
      </c>
      <c r="AW152" s="14" t="s">
        <v>35</v>
      </c>
      <c r="AX152" s="14" t="s">
        <v>74</v>
      </c>
      <c r="AY152" s="256" t="s">
        <v>296</v>
      </c>
    </row>
    <row r="153" spans="1:51" s="15" customFormat="1" ht="12">
      <c r="A153" s="15"/>
      <c r="B153" s="257"/>
      <c r="C153" s="258"/>
      <c r="D153" s="237" t="s">
        <v>305</v>
      </c>
      <c r="E153" s="259" t="s">
        <v>2045</v>
      </c>
      <c r="F153" s="260" t="s">
        <v>310</v>
      </c>
      <c r="G153" s="258"/>
      <c r="H153" s="261">
        <v>85.005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7" t="s">
        <v>305</v>
      </c>
      <c r="AU153" s="267" t="s">
        <v>84</v>
      </c>
      <c r="AV153" s="15" t="s">
        <v>303</v>
      </c>
      <c r="AW153" s="15" t="s">
        <v>35</v>
      </c>
      <c r="AX153" s="15" t="s">
        <v>82</v>
      </c>
      <c r="AY153" s="267" t="s">
        <v>296</v>
      </c>
    </row>
    <row r="154" spans="1:65" s="2" customFormat="1" ht="16.5" customHeight="1">
      <c r="A154" s="40"/>
      <c r="B154" s="41"/>
      <c r="C154" s="222" t="s">
        <v>382</v>
      </c>
      <c r="D154" s="222" t="s">
        <v>298</v>
      </c>
      <c r="E154" s="223" t="s">
        <v>394</v>
      </c>
      <c r="F154" s="224" t="s">
        <v>395</v>
      </c>
      <c r="G154" s="225" t="s">
        <v>301</v>
      </c>
      <c r="H154" s="226">
        <v>85.005</v>
      </c>
      <c r="I154" s="227"/>
      <c r="J154" s="228">
        <f>ROUND(I154*H154,2)</f>
        <v>0</v>
      </c>
      <c r="K154" s="224" t="s">
        <v>302</v>
      </c>
      <c r="L154" s="46"/>
      <c r="M154" s="229" t="s">
        <v>28</v>
      </c>
      <c r="N154" s="230" t="s">
        <v>45</v>
      </c>
      <c r="O154" s="86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3" t="s">
        <v>303</v>
      </c>
      <c r="AT154" s="233" t="s">
        <v>298</v>
      </c>
      <c r="AU154" s="233" t="s">
        <v>84</v>
      </c>
      <c r="AY154" s="19" t="s">
        <v>296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9" t="s">
        <v>82</v>
      </c>
      <c r="BK154" s="234">
        <f>ROUND(I154*H154,2)</f>
        <v>0</v>
      </c>
      <c r="BL154" s="19" t="s">
        <v>303</v>
      </c>
      <c r="BM154" s="233" t="s">
        <v>2936</v>
      </c>
    </row>
    <row r="155" spans="1:51" s="14" customFormat="1" ht="12">
      <c r="A155" s="14"/>
      <c r="B155" s="246"/>
      <c r="C155" s="247"/>
      <c r="D155" s="237" t="s">
        <v>305</v>
      </c>
      <c r="E155" s="248" t="s">
        <v>28</v>
      </c>
      <c r="F155" s="249" t="s">
        <v>2045</v>
      </c>
      <c r="G155" s="247"/>
      <c r="H155" s="250">
        <v>85.005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305</v>
      </c>
      <c r="AU155" s="256" t="s">
        <v>84</v>
      </c>
      <c r="AV155" s="14" t="s">
        <v>84</v>
      </c>
      <c r="AW155" s="14" t="s">
        <v>35</v>
      </c>
      <c r="AX155" s="14" t="s">
        <v>82</v>
      </c>
      <c r="AY155" s="256" t="s">
        <v>296</v>
      </c>
    </row>
    <row r="156" spans="1:65" s="2" customFormat="1" ht="24" customHeight="1">
      <c r="A156" s="40"/>
      <c r="B156" s="41"/>
      <c r="C156" s="222" t="s">
        <v>389</v>
      </c>
      <c r="D156" s="222" t="s">
        <v>298</v>
      </c>
      <c r="E156" s="223" t="s">
        <v>397</v>
      </c>
      <c r="F156" s="224" t="s">
        <v>398</v>
      </c>
      <c r="G156" s="225" t="s">
        <v>301</v>
      </c>
      <c r="H156" s="226">
        <v>180.343</v>
      </c>
      <c r="I156" s="227"/>
      <c r="J156" s="228">
        <f>ROUND(I156*H156,2)</f>
        <v>0</v>
      </c>
      <c r="K156" s="224" t="s">
        <v>302</v>
      </c>
      <c r="L156" s="46"/>
      <c r="M156" s="229" t="s">
        <v>28</v>
      </c>
      <c r="N156" s="230" t="s">
        <v>45</v>
      </c>
      <c r="O156" s="86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3" t="s">
        <v>303</v>
      </c>
      <c r="AT156" s="233" t="s">
        <v>298</v>
      </c>
      <c r="AU156" s="233" t="s">
        <v>84</v>
      </c>
      <c r="AY156" s="19" t="s">
        <v>296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9" t="s">
        <v>82</v>
      </c>
      <c r="BK156" s="234">
        <f>ROUND(I156*H156,2)</f>
        <v>0</v>
      </c>
      <c r="BL156" s="19" t="s">
        <v>303</v>
      </c>
      <c r="BM156" s="233" t="s">
        <v>2937</v>
      </c>
    </row>
    <row r="157" spans="1:51" s="14" customFormat="1" ht="12">
      <c r="A157" s="14"/>
      <c r="B157" s="246"/>
      <c r="C157" s="247"/>
      <c r="D157" s="237" t="s">
        <v>305</v>
      </c>
      <c r="E157" s="248" t="s">
        <v>28</v>
      </c>
      <c r="F157" s="249" t="s">
        <v>233</v>
      </c>
      <c r="G157" s="247"/>
      <c r="H157" s="250">
        <v>265.348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305</v>
      </c>
      <c r="AU157" s="256" t="s">
        <v>84</v>
      </c>
      <c r="AV157" s="14" t="s">
        <v>84</v>
      </c>
      <c r="AW157" s="14" t="s">
        <v>35</v>
      </c>
      <c r="AX157" s="14" t="s">
        <v>74</v>
      </c>
      <c r="AY157" s="256" t="s">
        <v>296</v>
      </c>
    </row>
    <row r="158" spans="1:51" s="14" customFormat="1" ht="12">
      <c r="A158" s="14"/>
      <c r="B158" s="246"/>
      <c r="C158" s="247"/>
      <c r="D158" s="237" t="s">
        <v>305</v>
      </c>
      <c r="E158" s="248" t="s">
        <v>28</v>
      </c>
      <c r="F158" s="249" t="s">
        <v>2485</v>
      </c>
      <c r="G158" s="247"/>
      <c r="H158" s="250">
        <v>-14.523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305</v>
      </c>
      <c r="AU158" s="256" t="s">
        <v>84</v>
      </c>
      <c r="AV158" s="14" t="s">
        <v>84</v>
      </c>
      <c r="AW158" s="14" t="s">
        <v>35</v>
      </c>
      <c r="AX158" s="14" t="s">
        <v>74</v>
      </c>
      <c r="AY158" s="256" t="s">
        <v>296</v>
      </c>
    </row>
    <row r="159" spans="1:51" s="14" customFormat="1" ht="12">
      <c r="A159" s="14"/>
      <c r="B159" s="246"/>
      <c r="C159" s="247"/>
      <c r="D159" s="237" t="s">
        <v>305</v>
      </c>
      <c r="E159" s="248" t="s">
        <v>28</v>
      </c>
      <c r="F159" s="249" t="s">
        <v>2484</v>
      </c>
      <c r="G159" s="247"/>
      <c r="H159" s="250">
        <v>-41.366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305</v>
      </c>
      <c r="AU159" s="256" t="s">
        <v>84</v>
      </c>
      <c r="AV159" s="14" t="s">
        <v>84</v>
      </c>
      <c r="AW159" s="14" t="s">
        <v>35</v>
      </c>
      <c r="AX159" s="14" t="s">
        <v>74</v>
      </c>
      <c r="AY159" s="256" t="s">
        <v>296</v>
      </c>
    </row>
    <row r="160" spans="1:51" s="14" customFormat="1" ht="12">
      <c r="A160" s="14"/>
      <c r="B160" s="246"/>
      <c r="C160" s="247"/>
      <c r="D160" s="237" t="s">
        <v>305</v>
      </c>
      <c r="E160" s="248" t="s">
        <v>28</v>
      </c>
      <c r="F160" s="249" t="s">
        <v>2713</v>
      </c>
      <c r="G160" s="247"/>
      <c r="H160" s="250">
        <v>-1.613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305</v>
      </c>
      <c r="AU160" s="256" t="s">
        <v>84</v>
      </c>
      <c r="AV160" s="14" t="s">
        <v>84</v>
      </c>
      <c r="AW160" s="14" t="s">
        <v>35</v>
      </c>
      <c r="AX160" s="14" t="s">
        <v>74</v>
      </c>
      <c r="AY160" s="256" t="s">
        <v>296</v>
      </c>
    </row>
    <row r="161" spans="1:51" s="14" customFormat="1" ht="12">
      <c r="A161" s="14"/>
      <c r="B161" s="246"/>
      <c r="C161" s="247"/>
      <c r="D161" s="237" t="s">
        <v>305</v>
      </c>
      <c r="E161" s="248" t="s">
        <v>28</v>
      </c>
      <c r="F161" s="249" t="s">
        <v>2714</v>
      </c>
      <c r="G161" s="247"/>
      <c r="H161" s="250">
        <v>-9.532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6" t="s">
        <v>305</v>
      </c>
      <c r="AU161" s="256" t="s">
        <v>84</v>
      </c>
      <c r="AV161" s="14" t="s">
        <v>84</v>
      </c>
      <c r="AW161" s="14" t="s">
        <v>35</v>
      </c>
      <c r="AX161" s="14" t="s">
        <v>74</v>
      </c>
      <c r="AY161" s="256" t="s">
        <v>296</v>
      </c>
    </row>
    <row r="162" spans="1:51" s="14" customFormat="1" ht="12">
      <c r="A162" s="14"/>
      <c r="B162" s="246"/>
      <c r="C162" s="247"/>
      <c r="D162" s="237" t="s">
        <v>305</v>
      </c>
      <c r="E162" s="248" t="s">
        <v>28</v>
      </c>
      <c r="F162" s="249" t="s">
        <v>2715</v>
      </c>
      <c r="G162" s="247"/>
      <c r="H162" s="250">
        <v>-17.971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305</v>
      </c>
      <c r="AU162" s="256" t="s">
        <v>84</v>
      </c>
      <c r="AV162" s="14" t="s">
        <v>84</v>
      </c>
      <c r="AW162" s="14" t="s">
        <v>35</v>
      </c>
      <c r="AX162" s="14" t="s">
        <v>74</v>
      </c>
      <c r="AY162" s="256" t="s">
        <v>296</v>
      </c>
    </row>
    <row r="163" spans="1:51" s="15" customFormat="1" ht="12">
      <c r="A163" s="15"/>
      <c r="B163" s="257"/>
      <c r="C163" s="258"/>
      <c r="D163" s="237" t="s">
        <v>305</v>
      </c>
      <c r="E163" s="259" t="s">
        <v>249</v>
      </c>
      <c r="F163" s="260" t="s">
        <v>310</v>
      </c>
      <c r="G163" s="258"/>
      <c r="H163" s="261">
        <v>180.343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7" t="s">
        <v>305</v>
      </c>
      <c r="AU163" s="267" t="s">
        <v>84</v>
      </c>
      <c r="AV163" s="15" t="s">
        <v>303</v>
      </c>
      <c r="AW163" s="15" t="s">
        <v>35</v>
      </c>
      <c r="AX163" s="15" t="s">
        <v>82</v>
      </c>
      <c r="AY163" s="267" t="s">
        <v>296</v>
      </c>
    </row>
    <row r="164" spans="1:65" s="2" customFormat="1" ht="24" customHeight="1">
      <c r="A164" s="40"/>
      <c r="B164" s="41"/>
      <c r="C164" s="222" t="s">
        <v>393</v>
      </c>
      <c r="D164" s="222" t="s">
        <v>298</v>
      </c>
      <c r="E164" s="223" t="s">
        <v>2486</v>
      </c>
      <c r="F164" s="224" t="s">
        <v>2487</v>
      </c>
      <c r="G164" s="225" t="s">
        <v>301</v>
      </c>
      <c r="H164" s="226">
        <v>41.366</v>
      </c>
      <c r="I164" s="227"/>
      <c r="J164" s="228">
        <f>ROUND(I164*H164,2)</f>
        <v>0</v>
      </c>
      <c r="K164" s="224" t="s">
        <v>302</v>
      </c>
      <c r="L164" s="46"/>
      <c r="M164" s="229" t="s">
        <v>28</v>
      </c>
      <c r="N164" s="230" t="s">
        <v>45</v>
      </c>
      <c r="O164" s="86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3" t="s">
        <v>303</v>
      </c>
      <c r="AT164" s="233" t="s">
        <v>298</v>
      </c>
      <c r="AU164" s="233" t="s">
        <v>84</v>
      </c>
      <c r="AY164" s="19" t="s">
        <v>296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9" t="s">
        <v>82</v>
      </c>
      <c r="BK164" s="234">
        <f>ROUND(I164*H164,2)</f>
        <v>0</v>
      </c>
      <c r="BL164" s="19" t="s">
        <v>303</v>
      </c>
      <c r="BM164" s="233" t="s">
        <v>2938</v>
      </c>
    </row>
    <row r="165" spans="1:51" s="13" customFormat="1" ht="12">
      <c r="A165" s="13"/>
      <c r="B165" s="235"/>
      <c r="C165" s="236"/>
      <c r="D165" s="237" t="s">
        <v>305</v>
      </c>
      <c r="E165" s="238" t="s">
        <v>28</v>
      </c>
      <c r="F165" s="239" t="s">
        <v>2534</v>
      </c>
      <c r="G165" s="236"/>
      <c r="H165" s="238" t="s">
        <v>28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305</v>
      </c>
      <c r="AU165" s="245" t="s">
        <v>84</v>
      </c>
      <c r="AV165" s="13" t="s">
        <v>82</v>
      </c>
      <c r="AW165" s="13" t="s">
        <v>35</v>
      </c>
      <c r="AX165" s="13" t="s">
        <v>74</v>
      </c>
      <c r="AY165" s="245" t="s">
        <v>296</v>
      </c>
    </row>
    <row r="166" spans="1:51" s="13" customFormat="1" ht="12">
      <c r="A166" s="13"/>
      <c r="B166" s="235"/>
      <c r="C166" s="236"/>
      <c r="D166" s="237" t="s">
        <v>305</v>
      </c>
      <c r="E166" s="238" t="s">
        <v>28</v>
      </c>
      <c r="F166" s="239" t="s">
        <v>2674</v>
      </c>
      <c r="G166" s="236"/>
      <c r="H166" s="238" t="s">
        <v>28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305</v>
      </c>
      <c r="AU166" s="245" t="s">
        <v>84</v>
      </c>
      <c r="AV166" s="13" t="s">
        <v>82</v>
      </c>
      <c r="AW166" s="13" t="s">
        <v>35</v>
      </c>
      <c r="AX166" s="13" t="s">
        <v>74</v>
      </c>
      <c r="AY166" s="245" t="s">
        <v>296</v>
      </c>
    </row>
    <row r="167" spans="1:51" s="14" customFormat="1" ht="12">
      <c r="A167" s="14"/>
      <c r="B167" s="246"/>
      <c r="C167" s="247"/>
      <c r="D167" s="237" t="s">
        <v>305</v>
      </c>
      <c r="E167" s="248" t="s">
        <v>28</v>
      </c>
      <c r="F167" s="249" t="s">
        <v>2939</v>
      </c>
      <c r="G167" s="247"/>
      <c r="H167" s="250">
        <v>18.895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305</v>
      </c>
      <c r="AU167" s="256" t="s">
        <v>84</v>
      </c>
      <c r="AV167" s="14" t="s">
        <v>84</v>
      </c>
      <c r="AW167" s="14" t="s">
        <v>35</v>
      </c>
      <c r="AX167" s="14" t="s">
        <v>74</v>
      </c>
      <c r="AY167" s="256" t="s">
        <v>296</v>
      </c>
    </row>
    <row r="168" spans="1:51" s="14" customFormat="1" ht="12">
      <c r="A168" s="14"/>
      <c r="B168" s="246"/>
      <c r="C168" s="247"/>
      <c r="D168" s="237" t="s">
        <v>305</v>
      </c>
      <c r="E168" s="248" t="s">
        <v>28</v>
      </c>
      <c r="F168" s="249" t="s">
        <v>2940</v>
      </c>
      <c r="G168" s="247"/>
      <c r="H168" s="250">
        <v>22.471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305</v>
      </c>
      <c r="AU168" s="256" t="s">
        <v>84</v>
      </c>
      <c r="AV168" s="14" t="s">
        <v>84</v>
      </c>
      <c r="AW168" s="14" t="s">
        <v>35</v>
      </c>
      <c r="AX168" s="14" t="s">
        <v>74</v>
      </c>
      <c r="AY168" s="256" t="s">
        <v>296</v>
      </c>
    </row>
    <row r="169" spans="1:51" s="15" customFormat="1" ht="12">
      <c r="A169" s="15"/>
      <c r="B169" s="257"/>
      <c r="C169" s="258"/>
      <c r="D169" s="237" t="s">
        <v>305</v>
      </c>
      <c r="E169" s="259" t="s">
        <v>2465</v>
      </c>
      <c r="F169" s="260" t="s">
        <v>310</v>
      </c>
      <c r="G169" s="258"/>
      <c r="H169" s="261">
        <v>41.366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7" t="s">
        <v>305</v>
      </c>
      <c r="AU169" s="267" t="s">
        <v>84</v>
      </c>
      <c r="AV169" s="15" t="s">
        <v>303</v>
      </c>
      <c r="AW169" s="15" t="s">
        <v>35</v>
      </c>
      <c r="AX169" s="15" t="s">
        <v>82</v>
      </c>
      <c r="AY169" s="267" t="s">
        <v>296</v>
      </c>
    </row>
    <row r="170" spans="1:65" s="2" customFormat="1" ht="16.5" customHeight="1">
      <c r="A170" s="40"/>
      <c r="B170" s="41"/>
      <c r="C170" s="279" t="s">
        <v>7</v>
      </c>
      <c r="D170" s="279" t="s">
        <v>405</v>
      </c>
      <c r="E170" s="280" t="s">
        <v>2490</v>
      </c>
      <c r="F170" s="281" t="s">
        <v>2491</v>
      </c>
      <c r="G170" s="282" t="s">
        <v>408</v>
      </c>
      <c r="H170" s="283">
        <v>82.732</v>
      </c>
      <c r="I170" s="284"/>
      <c r="J170" s="285">
        <f>ROUND(I170*H170,2)</f>
        <v>0</v>
      </c>
      <c r="K170" s="281" t="s">
        <v>302</v>
      </c>
      <c r="L170" s="286"/>
      <c r="M170" s="287" t="s">
        <v>28</v>
      </c>
      <c r="N170" s="288" t="s">
        <v>45</v>
      </c>
      <c r="O170" s="86"/>
      <c r="P170" s="231">
        <f>O170*H170</f>
        <v>0</v>
      </c>
      <c r="Q170" s="231">
        <v>1</v>
      </c>
      <c r="R170" s="231">
        <f>Q170*H170</f>
        <v>82.732</v>
      </c>
      <c r="S170" s="231">
        <v>0</v>
      </c>
      <c r="T170" s="232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3" t="s">
        <v>337</v>
      </c>
      <c r="AT170" s="233" t="s">
        <v>405</v>
      </c>
      <c r="AU170" s="233" t="s">
        <v>84</v>
      </c>
      <c r="AY170" s="19" t="s">
        <v>296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9" t="s">
        <v>82</v>
      </c>
      <c r="BK170" s="234">
        <f>ROUND(I170*H170,2)</f>
        <v>0</v>
      </c>
      <c r="BL170" s="19" t="s">
        <v>303</v>
      </c>
      <c r="BM170" s="233" t="s">
        <v>2941</v>
      </c>
    </row>
    <row r="171" spans="1:51" s="14" customFormat="1" ht="12">
      <c r="A171" s="14"/>
      <c r="B171" s="246"/>
      <c r="C171" s="247"/>
      <c r="D171" s="237" t="s">
        <v>305</v>
      </c>
      <c r="E171" s="248" t="s">
        <v>28</v>
      </c>
      <c r="F171" s="249" t="s">
        <v>2493</v>
      </c>
      <c r="G171" s="247"/>
      <c r="H171" s="250">
        <v>82.732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305</v>
      </c>
      <c r="AU171" s="256" t="s">
        <v>84</v>
      </c>
      <c r="AV171" s="14" t="s">
        <v>84</v>
      </c>
      <c r="AW171" s="14" t="s">
        <v>35</v>
      </c>
      <c r="AX171" s="14" t="s">
        <v>82</v>
      </c>
      <c r="AY171" s="256" t="s">
        <v>296</v>
      </c>
    </row>
    <row r="172" spans="1:65" s="2" customFormat="1" ht="16.5" customHeight="1">
      <c r="A172" s="40"/>
      <c r="B172" s="41"/>
      <c r="C172" s="222" t="s">
        <v>404</v>
      </c>
      <c r="D172" s="222" t="s">
        <v>298</v>
      </c>
      <c r="E172" s="223" t="s">
        <v>411</v>
      </c>
      <c r="F172" s="224" t="s">
        <v>412</v>
      </c>
      <c r="G172" s="225" t="s">
        <v>362</v>
      </c>
      <c r="H172" s="226">
        <v>55.226</v>
      </c>
      <c r="I172" s="227"/>
      <c r="J172" s="228">
        <f>ROUND(I172*H172,2)</f>
        <v>0</v>
      </c>
      <c r="K172" s="224" t="s">
        <v>302</v>
      </c>
      <c r="L172" s="46"/>
      <c r="M172" s="229" t="s">
        <v>28</v>
      </c>
      <c r="N172" s="230" t="s">
        <v>45</v>
      </c>
      <c r="O172" s="86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3" t="s">
        <v>303</v>
      </c>
      <c r="AT172" s="233" t="s">
        <v>298</v>
      </c>
      <c r="AU172" s="233" t="s">
        <v>84</v>
      </c>
      <c r="AY172" s="19" t="s">
        <v>296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9" t="s">
        <v>82</v>
      </c>
      <c r="BK172" s="234">
        <f>ROUND(I172*H172,2)</f>
        <v>0</v>
      </c>
      <c r="BL172" s="19" t="s">
        <v>303</v>
      </c>
      <c r="BM172" s="233" t="s">
        <v>2942</v>
      </c>
    </row>
    <row r="173" spans="1:51" s="13" customFormat="1" ht="12">
      <c r="A173" s="13"/>
      <c r="B173" s="235"/>
      <c r="C173" s="236"/>
      <c r="D173" s="237" t="s">
        <v>305</v>
      </c>
      <c r="E173" s="238" t="s">
        <v>28</v>
      </c>
      <c r="F173" s="239" t="s">
        <v>2534</v>
      </c>
      <c r="G173" s="236"/>
      <c r="H173" s="238" t="s">
        <v>28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305</v>
      </c>
      <c r="AU173" s="245" t="s">
        <v>84</v>
      </c>
      <c r="AV173" s="13" t="s">
        <v>82</v>
      </c>
      <c r="AW173" s="13" t="s">
        <v>35</v>
      </c>
      <c r="AX173" s="13" t="s">
        <v>74</v>
      </c>
      <c r="AY173" s="245" t="s">
        <v>296</v>
      </c>
    </row>
    <row r="174" spans="1:51" s="13" customFormat="1" ht="12">
      <c r="A174" s="13"/>
      <c r="B174" s="235"/>
      <c r="C174" s="236"/>
      <c r="D174" s="237" t="s">
        <v>305</v>
      </c>
      <c r="E174" s="238" t="s">
        <v>28</v>
      </c>
      <c r="F174" s="239" t="s">
        <v>2674</v>
      </c>
      <c r="G174" s="236"/>
      <c r="H174" s="238" t="s">
        <v>28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305</v>
      </c>
      <c r="AU174" s="245" t="s">
        <v>84</v>
      </c>
      <c r="AV174" s="13" t="s">
        <v>82</v>
      </c>
      <c r="AW174" s="13" t="s">
        <v>35</v>
      </c>
      <c r="AX174" s="13" t="s">
        <v>74</v>
      </c>
      <c r="AY174" s="245" t="s">
        <v>296</v>
      </c>
    </row>
    <row r="175" spans="1:51" s="14" customFormat="1" ht="12">
      <c r="A175" s="14"/>
      <c r="B175" s="246"/>
      <c r="C175" s="247"/>
      <c r="D175" s="237" t="s">
        <v>305</v>
      </c>
      <c r="E175" s="248" t="s">
        <v>28</v>
      </c>
      <c r="F175" s="249" t="s">
        <v>2721</v>
      </c>
      <c r="G175" s="247"/>
      <c r="H175" s="250">
        <v>14.746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305</v>
      </c>
      <c r="AU175" s="256" t="s">
        <v>84</v>
      </c>
      <c r="AV175" s="14" t="s">
        <v>84</v>
      </c>
      <c r="AW175" s="14" t="s">
        <v>35</v>
      </c>
      <c r="AX175" s="14" t="s">
        <v>74</v>
      </c>
      <c r="AY175" s="256" t="s">
        <v>296</v>
      </c>
    </row>
    <row r="176" spans="1:51" s="14" customFormat="1" ht="12">
      <c r="A176" s="14"/>
      <c r="B176" s="246"/>
      <c r="C176" s="247"/>
      <c r="D176" s="237" t="s">
        <v>305</v>
      </c>
      <c r="E176" s="248" t="s">
        <v>28</v>
      </c>
      <c r="F176" s="249" t="s">
        <v>2722</v>
      </c>
      <c r="G176" s="247"/>
      <c r="H176" s="250">
        <v>40.48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305</v>
      </c>
      <c r="AU176" s="256" t="s">
        <v>84</v>
      </c>
      <c r="AV176" s="14" t="s">
        <v>84</v>
      </c>
      <c r="AW176" s="14" t="s">
        <v>35</v>
      </c>
      <c r="AX176" s="14" t="s">
        <v>74</v>
      </c>
      <c r="AY176" s="256" t="s">
        <v>296</v>
      </c>
    </row>
    <row r="177" spans="1:51" s="15" customFormat="1" ht="12">
      <c r="A177" s="15"/>
      <c r="B177" s="257"/>
      <c r="C177" s="258"/>
      <c r="D177" s="237" t="s">
        <v>305</v>
      </c>
      <c r="E177" s="259" t="s">
        <v>28</v>
      </c>
      <c r="F177" s="260" t="s">
        <v>310</v>
      </c>
      <c r="G177" s="258"/>
      <c r="H177" s="261">
        <v>55.226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7" t="s">
        <v>305</v>
      </c>
      <c r="AU177" s="267" t="s">
        <v>84</v>
      </c>
      <c r="AV177" s="15" t="s">
        <v>303</v>
      </c>
      <c r="AW177" s="15" t="s">
        <v>35</v>
      </c>
      <c r="AX177" s="15" t="s">
        <v>82</v>
      </c>
      <c r="AY177" s="267" t="s">
        <v>296</v>
      </c>
    </row>
    <row r="178" spans="1:63" s="12" customFormat="1" ht="22.8" customHeight="1">
      <c r="A178" s="12"/>
      <c r="B178" s="206"/>
      <c r="C178" s="207"/>
      <c r="D178" s="208" t="s">
        <v>73</v>
      </c>
      <c r="E178" s="220" t="s">
        <v>84</v>
      </c>
      <c r="F178" s="220" t="s">
        <v>416</v>
      </c>
      <c r="G178" s="207"/>
      <c r="H178" s="207"/>
      <c r="I178" s="210"/>
      <c r="J178" s="221">
        <f>BK178</f>
        <v>0</v>
      </c>
      <c r="K178" s="207"/>
      <c r="L178" s="212"/>
      <c r="M178" s="213"/>
      <c r="N178" s="214"/>
      <c r="O178" s="214"/>
      <c r="P178" s="215">
        <f>SUM(P179:P197)</f>
        <v>0</v>
      </c>
      <c r="Q178" s="214"/>
      <c r="R178" s="215">
        <f>SUM(R179:R197)</f>
        <v>25.9058847</v>
      </c>
      <c r="S178" s="214"/>
      <c r="T178" s="216">
        <f>SUM(T179:T197)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7" t="s">
        <v>82</v>
      </c>
      <c r="AT178" s="218" t="s">
        <v>73</v>
      </c>
      <c r="AU178" s="218" t="s">
        <v>82</v>
      </c>
      <c r="AY178" s="217" t="s">
        <v>296</v>
      </c>
      <c r="BK178" s="219">
        <f>SUM(BK179:BK197)</f>
        <v>0</v>
      </c>
    </row>
    <row r="179" spans="1:65" s="2" customFormat="1" ht="16.5" customHeight="1">
      <c r="A179" s="40"/>
      <c r="B179" s="41"/>
      <c r="C179" s="222" t="s">
        <v>172</v>
      </c>
      <c r="D179" s="222" t="s">
        <v>298</v>
      </c>
      <c r="E179" s="223" t="s">
        <v>2723</v>
      </c>
      <c r="F179" s="224" t="s">
        <v>2724</v>
      </c>
      <c r="G179" s="225" t="s">
        <v>362</v>
      </c>
      <c r="H179" s="226">
        <v>84.336</v>
      </c>
      <c r="I179" s="227"/>
      <c r="J179" s="228">
        <f>ROUND(I179*H179,2)</f>
        <v>0</v>
      </c>
      <c r="K179" s="224" t="s">
        <v>28</v>
      </c>
      <c r="L179" s="46"/>
      <c r="M179" s="229" t="s">
        <v>28</v>
      </c>
      <c r="N179" s="230" t="s">
        <v>45</v>
      </c>
      <c r="O179" s="86"/>
      <c r="P179" s="231">
        <f>O179*H179</f>
        <v>0</v>
      </c>
      <c r="Q179" s="231">
        <v>0.00027</v>
      </c>
      <c r="R179" s="231">
        <f>Q179*H179</f>
        <v>0.02277072</v>
      </c>
      <c r="S179" s="231">
        <v>0</v>
      </c>
      <c r="T179" s="232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3" t="s">
        <v>303</v>
      </c>
      <c r="AT179" s="233" t="s">
        <v>298</v>
      </c>
      <c r="AU179" s="233" t="s">
        <v>84</v>
      </c>
      <c r="AY179" s="19" t="s">
        <v>296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9" t="s">
        <v>82</v>
      </c>
      <c r="BK179" s="234">
        <f>ROUND(I179*H179,2)</f>
        <v>0</v>
      </c>
      <c r="BL179" s="19" t="s">
        <v>303</v>
      </c>
      <c r="BM179" s="233" t="s">
        <v>2943</v>
      </c>
    </row>
    <row r="180" spans="1:51" s="13" customFormat="1" ht="12">
      <c r="A180" s="13"/>
      <c r="B180" s="235"/>
      <c r="C180" s="236"/>
      <c r="D180" s="237" t="s">
        <v>305</v>
      </c>
      <c r="E180" s="238" t="s">
        <v>28</v>
      </c>
      <c r="F180" s="239" t="s">
        <v>2534</v>
      </c>
      <c r="G180" s="236"/>
      <c r="H180" s="238" t="s">
        <v>28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305</v>
      </c>
      <c r="AU180" s="245" t="s">
        <v>84</v>
      </c>
      <c r="AV180" s="13" t="s">
        <v>82</v>
      </c>
      <c r="AW180" s="13" t="s">
        <v>35</v>
      </c>
      <c r="AX180" s="13" t="s">
        <v>74</v>
      </c>
      <c r="AY180" s="245" t="s">
        <v>296</v>
      </c>
    </row>
    <row r="181" spans="1:51" s="13" customFormat="1" ht="12">
      <c r="A181" s="13"/>
      <c r="B181" s="235"/>
      <c r="C181" s="236"/>
      <c r="D181" s="237" t="s">
        <v>305</v>
      </c>
      <c r="E181" s="238" t="s">
        <v>28</v>
      </c>
      <c r="F181" s="239" t="s">
        <v>2674</v>
      </c>
      <c r="G181" s="236"/>
      <c r="H181" s="238" t="s">
        <v>28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305</v>
      </c>
      <c r="AU181" s="245" t="s">
        <v>84</v>
      </c>
      <c r="AV181" s="13" t="s">
        <v>82</v>
      </c>
      <c r="AW181" s="13" t="s">
        <v>35</v>
      </c>
      <c r="AX181" s="13" t="s">
        <v>74</v>
      </c>
      <c r="AY181" s="245" t="s">
        <v>296</v>
      </c>
    </row>
    <row r="182" spans="1:51" s="13" customFormat="1" ht="12">
      <c r="A182" s="13"/>
      <c r="B182" s="235"/>
      <c r="C182" s="236"/>
      <c r="D182" s="237" t="s">
        <v>305</v>
      </c>
      <c r="E182" s="238" t="s">
        <v>28</v>
      </c>
      <c r="F182" s="239" t="s">
        <v>2726</v>
      </c>
      <c r="G182" s="236"/>
      <c r="H182" s="238" t="s">
        <v>28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305</v>
      </c>
      <c r="AU182" s="245" t="s">
        <v>84</v>
      </c>
      <c r="AV182" s="13" t="s">
        <v>82</v>
      </c>
      <c r="AW182" s="13" t="s">
        <v>35</v>
      </c>
      <c r="AX182" s="13" t="s">
        <v>74</v>
      </c>
      <c r="AY182" s="245" t="s">
        <v>296</v>
      </c>
    </row>
    <row r="183" spans="1:51" s="14" customFormat="1" ht="12">
      <c r="A183" s="14"/>
      <c r="B183" s="246"/>
      <c r="C183" s="247"/>
      <c r="D183" s="237" t="s">
        <v>305</v>
      </c>
      <c r="E183" s="248" t="s">
        <v>28</v>
      </c>
      <c r="F183" s="249" t="s">
        <v>2727</v>
      </c>
      <c r="G183" s="247"/>
      <c r="H183" s="250">
        <v>34.56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305</v>
      </c>
      <c r="AU183" s="256" t="s">
        <v>84</v>
      </c>
      <c r="AV183" s="14" t="s">
        <v>84</v>
      </c>
      <c r="AW183" s="14" t="s">
        <v>35</v>
      </c>
      <c r="AX183" s="14" t="s">
        <v>74</v>
      </c>
      <c r="AY183" s="256" t="s">
        <v>296</v>
      </c>
    </row>
    <row r="184" spans="1:51" s="14" customFormat="1" ht="12">
      <c r="A184" s="14"/>
      <c r="B184" s="246"/>
      <c r="C184" s="247"/>
      <c r="D184" s="237" t="s">
        <v>305</v>
      </c>
      <c r="E184" s="248" t="s">
        <v>28</v>
      </c>
      <c r="F184" s="249" t="s">
        <v>2728</v>
      </c>
      <c r="G184" s="247"/>
      <c r="H184" s="250">
        <v>49.776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305</v>
      </c>
      <c r="AU184" s="256" t="s">
        <v>84</v>
      </c>
      <c r="AV184" s="14" t="s">
        <v>84</v>
      </c>
      <c r="AW184" s="14" t="s">
        <v>35</v>
      </c>
      <c r="AX184" s="14" t="s">
        <v>74</v>
      </c>
      <c r="AY184" s="256" t="s">
        <v>296</v>
      </c>
    </row>
    <row r="185" spans="1:51" s="15" customFormat="1" ht="12">
      <c r="A185" s="15"/>
      <c r="B185" s="257"/>
      <c r="C185" s="258"/>
      <c r="D185" s="237" t="s">
        <v>305</v>
      </c>
      <c r="E185" s="259" t="s">
        <v>2650</v>
      </c>
      <c r="F185" s="260" t="s">
        <v>310</v>
      </c>
      <c r="G185" s="258"/>
      <c r="H185" s="261">
        <v>84.336</v>
      </c>
      <c r="I185" s="262"/>
      <c r="J185" s="258"/>
      <c r="K185" s="258"/>
      <c r="L185" s="263"/>
      <c r="M185" s="264"/>
      <c r="N185" s="265"/>
      <c r="O185" s="265"/>
      <c r="P185" s="265"/>
      <c r="Q185" s="265"/>
      <c r="R185" s="265"/>
      <c r="S185" s="265"/>
      <c r="T185" s="26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7" t="s">
        <v>305</v>
      </c>
      <c r="AU185" s="267" t="s">
        <v>84</v>
      </c>
      <c r="AV185" s="15" t="s">
        <v>303</v>
      </c>
      <c r="AW185" s="15" t="s">
        <v>35</v>
      </c>
      <c r="AX185" s="15" t="s">
        <v>82</v>
      </c>
      <c r="AY185" s="267" t="s">
        <v>296</v>
      </c>
    </row>
    <row r="186" spans="1:65" s="2" customFormat="1" ht="16.5" customHeight="1">
      <c r="A186" s="40"/>
      <c r="B186" s="41"/>
      <c r="C186" s="279" t="s">
        <v>417</v>
      </c>
      <c r="D186" s="279" t="s">
        <v>405</v>
      </c>
      <c r="E186" s="280" t="s">
        <v>2729</v>
      </c>
      <c r="F186" s="281" t="s">
        <v>2730</v>
      </c>
      <c r="G186" s="282" t="s">
        <v>362</v>
      </c>
      <c r="H186" s="283">
        <v>101.203</v>
      </c>
      <c r="I186" s="284"/>
      <c r="J186" s="285">
        <f>ROUND(I186*H186,2)</f>
        <v>0</v>
      </c>
      <c r="K186" s="281" t="s">
        <v>28</v>
      </c>
      <c r="L186" s="286"/>
      <c r="M186" s="287" t="s">
        <v>28</v>
      </c>
      <c r="N186" s="288" t="s">
        <v>45</v>
      </c>
      <c r="O186" s="86"/>
      <c r="P186" s="231">
        <f>O186*H186</f>
        <v>0</v>
      </c>
      <c r="Q186" s="231">
        <v>0.00066</v>
      </c>
      <c r="R186" s="231">
        <f>Q186*H186</f>
        <v>0.06679398</v>
      </c>
      <c r="S186" s="231">
        <v>0</v>
      </c>
      <c r="T186" s="232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3" t="s">
        <v>337</v>
      </c>
      <c r="AT186" s="233" t="s">
        <v>405</v>
      </c>
      <c r="AU186" s="233" t="s">
        <v>84</v>
      </c>
      <c r="AY186" s="19" t="s">
        <v>296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9" t="s">
        <v>82</v>
      </c>
      <c r="BK186" s="234">
        <f>ROUND(I186*H186,2)</f>
        <v>0</v>
      </c>
      <c r="BL186" s="19" t="s">
        <v>303</v>
      </c>
      <c r="BM186" s="233" t="s">
        <v>2944</v>
      </c>
    </row>
    <row r="187" spans="1:51" s="14" customFormat="1" ht="12">
      <c r="A187" s="14"/>
      <c r="B187" s="246"/>
      <c r="C187" s="247"/>
      <c r="D187" s="237" t="s">
        <v>305</v>
      </c>
      <c r="E187" s="248" t="s">
        <v>28</v>
      </c>
      <c r="F187" s="249" t="s">
        <v>2732</v>
      </c>
      <c r="G187" s="247"/>
      <c r="H187" s="250">
        <v>101.203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6" t="s">
        <v>305</v>
      </c>
      <c r="AU187" s="256" t="s">
        <v>84</v>
      </c>
      <c r="AV187" s="14" t="s">
        <v>84</v>
      </c>
      <c r="AW187" s="14" t="s">
        <v>35</v>
      </c>
      <c r="AX187" s="14" t="s">
        <v>82</v>
      </c>
      <c r="AY187" s="256" t="s">
        <v>296</v>
      </c>
    </row>
    <row r="188" spans="1:65" s="2" customFormat="1" ht="16.5" customHeight="1">
      <c r="A188" s="40"/>
      <c r="B188" s="41"/>
      <c r="C188" s="222" t="s">
        <v>242</v>
      </c>
      <c r="D188" s="222" t="s">
        <v>298</v>
      </c>
      <c r="E188" s="223" t="s">
        <v>2733</v>
      </c>
      <c r="F188" s="224" t="s">
        <v>2734</v>
      </c>
      <c r="G188" s="225" t="s">
        <v>301</v>
      </c>
      <c r="H188" s="226">
        <v>10.368</v>
      </c>
      <c r="I188" s="227"/>
      <c r="J188" s="228">
        <f>ROUND(I188*H188,2)</f>
        <v>0</v>
      </c>
      <c r="K188" s="224" t="s">
        <v>302</v>
      </c>
      <c r="L188" s="46"/>
      <c r="M188" s="229" t="s">
        <v>28</v>
      </c>
      <c r="N188" s="230" t="s">
        <v>45</v>
      </c>
      <c r="O188" s="86"/>
      <c r="P188" s="231">
        <f>O188*H188</f>
        <v>0</v>
      </c>
      <c r="Q188" s="231">
        <v>2.16</v>
      </c>
      <c r="R188" s="231">
        <f>Q188*H188</f>
        <v>22.39488</v>
      </c>
      <c r="S188" s="231">
        <v>0</v>
      </c>
      <c r="T188" s="232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3" t="s">
        <v>303</v>
      </c>
      <c r="AT188" s="233" t="s">
        <v>298</v>
      </c>
      <c r="AU188" s="233" t="s">
        <v>84</v>
      </c>
      <c r="AY188" s="19" t="s">
        <v>296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9" t="s">
        <v>82</v>
      </c>
      <c r="BK188" s="234">
        <f>ROUND(I188*H188,2)</f>
        <v>0</v>
      </c>
      <c r="BL188" s="19" t="s">
        <v>303</v>
      </c>
      <c r="BM188" s="233" t="s">
        <v>2945</v>
      </c>
    </row>
    <row r="189" spans="1:51" s="13" customFormat="1" ht="12">
      <c r="A189" s="13"/>
      <c r="B189" s="235"/>
      <c r="C189" s="236"/>
      <c r="D189" s="237" t="s">
        <v>305</v>
      </c>
      <c r="E189" s="238" t="s">
        <v>28</v>
      </c>
      <c r="F189" s="239" t="s">
        <v>2534</v>
      </c>
      <c r="G189" s="236"/>
      <c r="H189" s="238" t="s">
        <v>28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305</v>
      </c>
      <c r="AU189" s="245" t="s">
        <v>84</v>
      </c>
      <c r="AV189" s="13" t="s">
        <v>82</v>
      </c>
      <c r="AW189" s="13" t="s">
        <v>35</v>
      </c>
      <c r="AX189" s="13" t="s">
        <v>74</v>
      </c>
      <c r="AY189" s="245" t="s">
        <v>296</v>
      </c>
    </row>
    <row r="190" spans="1:51" s="13" customFormat="1" ht="12">
      <c r="A190" s="13"/>
      <c r="B190" s="235"/>
      <c r="C190" s="236"/>
      <c r="D190" s="237" t="s">
        <v>305</v>
      </c>
      <c r="E190" s="238" t="s">
        <v>28</v>
      </c>
      <c r="F190" s="239" t="s">
        <v>2674</v>
      </c>
      <c r="G190" s="236"/>
      <c r="H190" s="238" t="s">
        <v>28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305</v>
      </c>
      <c r="AU190" s="245" t="s">
        <v>84</v>
      </c>
      <c r="AV190" s="13" t="s">
        <v>82</v>
      </c>
      <c r="AW190" s="13" t="s">
        <v>35</v>
      </c>
      <c r="AX190" s="13" t="s">
        <v>74</v>
      </c>
      <c r="AY190" s="245" t="s">
        <v>296</v>
      </c>
    </row>
    <row r="191" spans="1:51" s="13" customFormat="1" ht="12">
      <c r="A191" s="13"/>
      <c r="B191" s="235"/>
      <c r="C191" s="236"/>
      <c r="D191" s="237" t="s">
        <v>305</v>
      </c>
      <c r="E191" s="238" t="s">
        <v>28</v>
      </c>
      <c r="F191" s="239" t="s">
        <v>2726</v>
      </c>
      <c r="G191" s="236"/>
      <c r="H191" s="238" t="s">
        <v>28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305</v>
      </c>
      <c r="AU191" s="245" t="s">
        <v>84</v>
      </c>
      <c r="AV191" s="13" t="s">
        <v>82</v>
      </c>
      <c r="AW191" s="13" t="s">
        <v>35</v>
      </c>
      <c r="AX191" s="13" t="s">
        <v>74</v>
      </c>
      <c r="AY191" s="245" t="s">
        <v>296</v>
      </c>
    </row>
    <row r="192" spans="1:51" s="14" customFormat="1" ht="12">
      <c r="A192" s="14"/>
      <c r="B192" s="246"/>
      <c r="C192" s="247"/>
      <c r="D192" s="237" t="s">
        <v>305</v>
      </c>
      <c r="E192" s="248" t="s">
        <v>28</v>
      </c>
      <c r="F192" s="249" t="s">
        <v>2736</v>
      </c>
      <c r="G192" s="247"/>
      <c r="H192" s="250">
        <v>10.368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305</v>
      </c>
      <c r="AU192" s="256" t="s">
        <v>84</v>
      </c>
      <c r="AV192" s="14" t="s">
        <v>84</v>
      </c>
      <c r="AW192" s="14" t="s">
        <v>35</v>
      </c>
      <c r="AX192" s="14" t="s">
        <v>82</v>
      </c>
      <c r="AY192" s="256" t="s">
        <v>296</v>
      </c>
    </row>
    <row r="193" spans="1:65" s="2" customFormat="1" ht="16.5" customHeight="1">
      <c r="A193" s="40"/>
      <c r="B193" s="41"/>
      <c r="C193" s="222" t="s">
        <v>429</v>
      </c>
      <c r="D193" s="222" t="s">
        <v>298</v>
      </c>
      <c r="E193" s="223" t="s">
        <v>2737</v>
      </c>
      <c r="F193" s="224" t="s">
        <v>2738</v>
      </c>
      <c r="G193" s="225" t="s">
        <v>301</v>
      </c>
      <c r="H193" s="226">
        <v>1.728</v>
      </c>
      <c r="I193" s="227"/>
      <c r="J193" s="228">
        <f>ROUND(I193*H193,2)</f>
        <v>0</v>
      </c>
      <c r="K193" s="224" t="s">
        <v>302</v>
      </c>
      <c r="L193" s="46"/>
      <c r="M193" s="229" t="s">
        <v>28</v>
      </c>
      <c r="N193" s="230" t="s">
        <v>45</v>
      </c>
      <c r="O193" s="86"/>
      <c r="P193" s="231">
        <f>O193*H193</f>
        <v>0</v>
      </c>
      <c r="Q193" s="231">
        <v>1.98</v>
      </c>
      <c r="R193" s="231">
        <f>Q193*H193</f>
        <v>3.42144</v>
      </c>
      <c r="S193" s="231">
        <v>0</v>
      </c>
      <c r="T193" s="232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3" t="s">
        <v>303</v>
      </c>
      <c r="AT193" s="233" t="s">
        <v>298</v>
      </c>
      <c r="AU193" s="233" t="s">
        <v>84</v>
      </c>
      <c r="AY193" s="19" t="s">
        <v>296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9" t="s">
        <v>82</v>
      </c>
      <c r="BK193" s="234">
        <f>ROUND(I193*H193,2)</f>
        <v>0</v>
      </c>
      <c r="BL193" s="19" t="s">
        <v>303</v>
      </c>
      <c r="BM193" s="233" t="s">
        <v>2946</v>
      </c>
    </row>
    <row r="194" spans="1:51" s="13" customFormat="1" ht="12">
      <c r="A194" s="13"/>
      <c r="B194" s="235"/>
      <c r="C194" s="236"/>
      <c r="D194" s="237" t="s">
        <v>305</v>
      </c>
      <c r="E194" s="238" t="s">
        <v>28</v>
      </c>
      <c r="F194" s="239" t="s">
        <v>2534</v>
      </c>
      <c r="G194" s="236"/>
      <c r="H194" s="238" t="s">
        <v>28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305</v>
      </c>
      <c r="AU194" s="245" t="s">
        <v>84</v>
      </c>
      <c r="AV194" s="13" t="s">
        <v>82</v>
      </c>
      <c r="AW194" s="13" t="s">
        <v>35</v>
      </c>
      <c r="AX194" s="13" t="s">
        <v>74</v>
      </c>
      <c r="AY194" s="245" t="s">
        <v>296</v>
      </c>
    </row>
    <row r="195" spans="1:51" s="13" customFormat="1" ht="12">
      <c r="A195" s="13"/>
      <c r="B195" s="235"/>
      <c r="C195" s="236"/>
      <c r="D195" s="237" t="s">
        <v>305</v>
      </c>
      <c r="E195" s="238" t="s">
        <v>28</v>
      </c>
      <c r="F195" s="239" t="s">
        <v>2674</v>
      </c>
      <c r="G195" s="236"/>
      <c r="H195" s="238" t="s">
        <v>28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305</v>
      </c>
      <c r="AU195" s="245" t="s">
        <v>84</v>
      </c>
      <c r="AV195" s="13" t="s">
        <v>82</v>
      </c>
      <c r="AW195" s="13" t="s">
        <v>35</v>
      </c>
      <c r="AX195" s="13" t="s">
        <v>74</v>
      </c>
      <c r="AY195" s="245" t="s">
        <v>296</v>
      </c>
    </row>
    <row r="196" spans="1:51" s="13" customFormat="1" ht="12">
      <c r="A196" s="13"/>
      <c r="B196" s="235"/>
      <c r="C196" s="236"/>
      <c r="D196" s="237" t="s">
        <v>305</v>
      </c>
      <c r="E196" s="238" t="s">
        <v>28</v>
      </c>
      <c r="F196" s="239" t="s">
        <v>2726</v>
      </c>
      <c r="G196" s="236"/>
      <c r="H196" s="238" t="s">
        <v>28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305</v>
      </c>
      <c r="AU196" s="245" t="s">
        <v>84</v>
      </c>
      <c r="AV196" s="13" t="s">
        <v>82</v>
      </c>
      <c r="AW196" s="13" t="s">
        <v>35</v>
      </c>
      <c r="AX196" s="13" t="s">
        <v>74</v>
      </c>
      <c r="AY196" s="245" t="s">
        <v>296</v>
      </c>
    </row>
    <row r="197" spans="1:51" s="14" customFormat="1" ht="12">
      <c r="A197" s="14"/>
      <c r="B197" s="246"/>
      <c r="C197" s="247"/>
      <c r="D197" s="237" t="s">
        <v>305</v>
      </c>
      <c r="E197" s="248" t="s">
        <v>28</v>
      </c>
      <c r="F197" s="249" t="s">
        <v>2740</v>
      </c>
      <c r="G197" s="247"/>
      <c r="H197" s="250">
        <v>1.728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6" t="s">
        <v>305</v>
      </c>
      <c r="AU197" s="256" t="s">
        <v>84</v>
      </c>
      <c r="AV197" s="14" t="s">
        <v>84</v>
      </c>
      <c r="AW197" s="14" t="s">
        <v>35</v>
      </c>
      <c r="AX197" s="14" t="s">
        <v>82</v>
      </c>
      <c r="AY197" s="256" t="s">
        <v>296</v>
      </c>
    </row>
    <row r="198" spans="1:63" s="12" customFormat="1" ht="22.8" customHeight="1">
      <c r="A198" s="12"/>
      <c r="B198" s="206"/>
      <c r="C198" s="207"/>
      <c r="D198" s="208" t="s">
        <v>73</v>
      </c>
      <c r="E198" s="220" t="s">
        <v>303</v>
      </c>
      <c r="F198" s="220" t="s">
        <v>652</v>
      </c>
      <c r="G198" s="207"/>
      <c r="H198" s="207"/>
      <c r="I198" s="210"/>
      <c r="J198" s="221">
        <f>BK198</f>
        <v>0</v>
      </c>
      <c r="K198" s="207"/>
      <c r="L198" s="212"/>
      <c r="M198" s="213"/>
      <c r="N198" s="214"/>
      <c r="O198" s="214"/>
      <c r="P198" s="215">
        <f>SUM(P199:P219)</f>
        <v>0</v>
      </c>
      <c r="Q198" s="214"/>
      <c r="R198" s="215">
        <f>SUM(R199:R219)</f>
        <v>31.81827295</v>
      </c>
      <c r="S198" s="214"/>
      <c r="T198" s="216">
        <f>SUM(T199:T219)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7" t="s">
        <v>82</v>
      </c>
      <c r="AT198" s="218" t="s">
        <v>73</v>
      </c>
      <c r="AU198" s="218" t="s">
        <v>82</v>
      </c>
      <c r="AY198" s="217" t="s">
        <v>296</v>
      </c>
      <c r="BK198" s="219">
        <f>SUM(BK199:BK219)</f>
        <v>0</v>
      </c>
    </row>
    <row r="199" spans="1:65" s="2" customFormat="1" ht="16.5" customHeight="1">
      <c r="A199" s="40"/>
      <c r="B199" s="41"/>
      <c r="C199" s="222" t="s">
        <v>434</v>
      </c>
      <c r="D199" s="222" t="s">
        <v>298</v>
      </c>
      <c r="E199" s="223" t="s">
        <v>2494</v>
      </c>
      <c r="F199" s="224" t="s">
        <v>2495</v>
      </c>
      <c r="G199" s="225" t="s">
        <v>301</v>
      </c>
      <c r="H199" s="226">
        <v>14.523</v>
      </c>
      <c r="I199" s="227"/>
      <c r="J199" s="228">
        <f>ROUND(I199*H199,2)</f>
        <v>0</v>
      </c>
      <c r="K199" s="224" t="s">
        <v>302</v>
      </c>
      <c r="L199" s="46"/>
      <c r="M199" s="229" t="s">
        <v>28</v>
      </c>
      <c r="N199" s="230" t="s">
        <v>45</v>
      </c>
      <c r="O199" s="86"/>
      <c r="P199" s="231">
        <f>O199*H199</f>
        <v>0</v>
      </c>
      <c r="Q199" s="231">
        <v>1.89077</v>
      </c>
      <c r="R199" s="231">
        <f>Q199*H199</f>
        <v>27.45965271</v>
      </c>
      <c r="S199" s="231">
        <v>0</v>
      </c>
      <c r="T199" s="232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3" t="s">
        <v>303</v>
      </c>
      <c r="AT199" s="233" t="s">
        <v>298</v>
      </c>
      <c r="AU199" s="233" t="s">
        <v>84</v>
      </c>
      <c r="AY199" s="19" t="s">
        <v>296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9" t="s">
        <v>82</v>
      </c>
      <c r="BK199" s="234">
        <f>ROUND(I199*H199,2)</f>
        <v>0</v>
      </c>
      <c r="BL199" s="19" t="s">
        <v>303</v>
      </c>
      <c r="BM199" s="233" t="s">
        <v>2947</v>
      </c>
    </row>
    <row r="200" spans="1:51" s="13" customFormat="1" ht="12">
      <c r="A200" s="13"/>
      <c r="B200" s="235"/>
      <c r="C200" s="236"/>
      <c r="D200" s="237" t="s">
        <v>305</v>
      </c>
      <c r="E200" s="238" t="s">
        <v>28</v>
      </c>
      <c r="F200" s="239" t="s">
        <v>2534</v>
      </c>
      <c r="G200" s="236"/>
      <c r="H200" s="238" t="s">
        <v>28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305</v>
      </c>
      <c r="AU200" s="245" t="s">
        <v>84</v>
      </c>
      <c r="AV200" s="13" t="s">
        <v>82</v>
      </c>
      <c r="AW200" s="13" t="s">
        <v>35</v>
      </c>
      <c r="AX200" s="13" t="s">
        <v>74</v>
      </c>
      <c r="AY200" s="245" t="s">
        <v>296</v>
      </c>
    </row>
    <row r="201" spans="1:51" s="13" customFormat="1" ht="12">
      <c r="A201" s="13"/>
      <c r="B201" s="235"/>
      <c r="C201" s="236"/>
      <c r="D201" s="237" t="s">
        <v>305</v>
      </c>
      <c r="E201" s="238" t="s">
        <v>28</v>
      </c>
      <c r="F201" s="239" t="s">
        <v>2674</v>
      </c>
      <c r="G201" s="236"/>
      <c r="H201" s="238" t="s">
        <v>28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305</v>
      </c>
      <c r="AU201" s="245" t="s">
        <v>84</v>
      </c>
      <c r="AV201" s="13" t="s">
        <v>82</v>
      </c>
      <c r="AW201" s="13" t="s">
        <v>35</v>
      </c>
      <c r="AX201" s="13" t="s">
        <v>74</v>
      </c>
      <c r="AY201" s="245" t="s">
        <v>296</v>
      </c>
    </row>
    <row r="202" spans="1:51" s="14" customFormat="1" ht="12">
      <c r="A202" s="14"/>
      <c r="B202" s="246"/>
      <c r="C202" s="247"/>
      <c r="D202" s="237" t="s">
        <v>305</v>
      </c>
      <c r="E202" s="248" t="s">
        <v>28</v>
      </c>
      <c r="F202" s="249" t="s">
        <v>2948</v>
      </c>
      <c r="G202" s="247"/>
      <c r="H202" s="250">
        <v>6.298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6" t="s">
        <v>305</v>
      </c>
      <c r="AU202" s="256" t="s">
        <v>84</v>
      </c>
      <c r="AV202" s="14" t="s">
        <v>84</v>
      </c>
      <c r="AW202" s="14" t="s">
        <v>35</v>
      </c>
      <c r="AX202" s="14" t="s">
        <v>74</v>
      </c>
      <c r="AY202" s="256" t="s">
        <v>296</v>
      </c>
    </row>
    <row r="203" spans="1:51" s="14" customFormat="1" ht="12">
      <c r="A203" s="14"/>
      <c r="B203" s="246"/>
      <c r="C203" s="247"/>
      <c r="D203" s="237" t="s">
        <v>305</v>
      </c>
      <c r="E203" s="248" t="s">
        <v>28</v>
      </c>
      <c r="F203" s="249" t="s">
        <v>2949</v>
      </c>
      <c r="G203" s="247"/>
      <c r="H203" s="250">
        <v>7.931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305</v>
      </c>
      <c r="AU203" s="256" t="s">
        <v>84</v>
      </c>
      <c r="AV203" s="14" t="s">
        <v>84</v>
      </c>
      <c r="AW203" s="14" t="s">
        <v>35</v>
      </c>
      <c r="AX203" s="14" t="s">
        <v>74</v>
      </c>
      <c r="AY203" s="256" t="s">
        <v>296</v>
      </c>
    </row>
    <row r="204" spans="1:51" s="14" customFormat="1" ht="12">
      <c r="A204" s="14"/>
      <c r="B204" s="246"/>
      <c r="C204" s="247"/>
      <c r="D204" s="237" t="s">
        <v>305</v>
      </c>
      <c r="E204" s="248" t="s">
        <v>28</v>
      </c>
      <c r="F204" s="249" t="s">
        <v>2744</v>
      </c>
      <c r="G204" s="247"/>
      <c r="H204" s="250">
        <v>0.294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6" t="s">
        <v>305</v>
      </c>
      <c r="AU204" s="256" t="s">
        <v>84</v>
      </c>
      <c r="AV204" s="14" t="s">
        <v>84</v>
      </c>
      <c r="AW204" s="14" t="s">
        <v>35</v>
      </c>
      <c r="AX204" s="14" t="s">
        <v>74</v>
      </c>
      <c r="AY204" s="256" t="s">
        <v>296</v>
      </c>
    </row>
    <row r="205" spans="1:51" s="15" customFormat="1" ht="12">
      <c r="A205" s="15"/>
      <c r="B205" s="257"/>
      <c r="C205" s="258"/>
      <c r="D205" s="237" t="s">
        <v>305</v>
      </c>
      <c r="E205" s="259" t="s">
        <v>2463</v>
      </c>
      <c r="F205" s="260" t="s">
        <v>310</v>
      </c>
      <c r="G205" s="258"/>
      <c r="H205" s="261">
        <v>14.523</v>
      </c>
      <c r="I205" s="262"/>
      <c r="J205" s="258"/>
      <c r="K205" s="258"/>
      <c r="L205" s="263"/>
      <c r="M205" s="264"/>
      <c r="N205" s="265"/>
      <c r="O205" s="265"/>
      <c r="P205" s="265"/>
      <c r="Q205" s="265"/>
      <c r="R205" s="265"/>
      <c r="S205" s="265"/>
      <c r="T205" s="26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7" t="s">
        <v>305</v>
      </c>
      <c r="AU205" s="267" t="s">
        <v>84</v>
      </c>
      <c r="AV205" s="15" t="s">
        <v>303</v>
      </c>
      <c r="AW205" s="15" t="s">
        <v>35</v>
      </c>
      <c r="AX205" s="15" t="s">
        <v>82</v>
      </c>
      <c r="AY205" s="267" t="s">
        <v>296</v>
      </c>
    </row>
    <row r="206" spans="1:65" s="2" customFormat="1" ht="24" customHeight="1">
      <c r="A206" s="40"/>
      <c r="B206" s="41"/>
      <c r="C206" s="222" t="s">
        <v>438</v>
      </c>
      <c r="D206" s="222" t="s">
        <v>298</v>
      </c>
      <c r="E206" s="223" t="s">
        <v>2745</v>
      </c>
      <c r="F206" s="224" t="s">
        <v>2746</v>
      </c>
      <c r="G206" s="225" t="s">
        <v>301</v>
      </c>
      <c r="H206" s="226">
        <v>1.786</v>
      </c>
      <c r="I206" s="227"/>
      <c r="J206" s="228">
        <f>ROUND(I206*H206,2)</f>
        <v>0</v>
      </c>
      <c r="K206" s="224" t="s">
        <v>302</v>
      </c>
      <c r="L206" s="46"/>
      <c r="M206" s="229" t="s">
        <v>28</v>
      </c>
      <c r="N206" s="230" t="s">
        <v>45</v>
      </c>
      <c r="O206" s="86"/>
      <c r="P206" s="231">
        <f>O206*H206</f>
        <v>0</v>
      </c>
      <c r="Q206" s="231">
        <v>2.429</v>
      </c>
      <c r="R206" s="231">
        <f>Q206*H206</f>
        <v>4.338194</v>
      </c>
      <c r="S206" s="231">
        <v>0</v>
      </c>
      <c r="T206" s="232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3" t="s">
        <v>303</v>
      </c>
      <c r="AT206" s="233" t="s">
        <v>298</v>
      </c>
      <c r="AU206" s="233" t="s">
        <v>84</v>
      </c>
      <c r="AY206" s="19" t="s">
        <v>296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9" t="s">
        <v>82</v>
      </c>
      <c r="BK206" s="234">
        <f>ROUND(I206*H206,2)</f>
        <v>0</v>
      </c>
      <c r="BL206" s="19" t="s">
        <v>303</v>
      </c>
      <c r="BM206" s="233" t="s">
        <v>2950</v>
      </c>
    </row>
    <row r="207" spans="1:51" s="13" customFormat="1" ht="12">
      <c r="A207" s="13"/>
      <c r="B207" s="235"/>
      <c r="C207" s="236"/>
      <c r="D207" s="237" t="s">
        <v>305</v>
      </c>
      <c r="E207" s="238" t="s">
        <v>28</v>
      </c>
      <c r="F207" s="239" t="s">
        <v>2534</v>
      </c>
      <c r="G207" s="236"/>
      <c r="H207" s="238" t="s">
        <v>28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305</v>
      </c>
      <c r="AU207" s="245" t="s">
        <v>84</v>
      </c>
      <c r="AV207" s="13" t="s">
        <v>82</v>
      </c>
      <c r="AW207" s="13" t="s">
        <v>35</v>
      </c>
      <c r="AX207" s="13" t="s">
        <v>74</v>
      </c>
      <c r="AY207" s="245" t="s">
        <v>296</v>
      </c>
    </row>
    <row r="208" spans="1:51" s="13" customFormat="1" ht="12">
      <c r="A208" s="13"/>
      <c r="B208" s="235"/>
      <c r="C208" s="236"/>
      <c r="D208" s="237" t="s">
        <v>305</v>
      </c>
      <c r="E208" s="238" t="s">
        <v>28</v>
      </c>
      <c r="F208" s="239" t="s">
        <v>2674</v>
      </c>
      <c r="G208" s="236"/>
      <c r="H208" s="238" t="s">
        <v>28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305</v>
      </c>
      <c r="AU208" s="245" t="s">
        <v>84</v>
      </c>
      <c r="AV208" s="13" t="s">
        <v>82</v>
      </c>
      <c r="AW208" s="13" t="s">
        <v>35</v>
      </c>
      <c r="AX208" s="13" t="s">
        <v>74</v>
      </c>
      <c r="AY208" s="245" t="s">
        <v>296</v>
      </c>
    </row>
    <row r="209" spans="1:51" s="13" customFormat="1" ht="12">
      <c r="A209" s="13"/>
      <c r="B209" s="235"/>
      <c r="C209" s="236"/>
      <c r="D209" s="237" t="s">
        <v>305</v>
      </c>
      <c r="E209" s="238" t="s">
        <v>28</v>
      </c>
      <c r="F209" s="239" t="s">
        <v>2726</v>
      </c>
      <c r="G209" s="236"/>
      <c r="H209" s="238" t="s">
        <v>28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305</v>
      </c>
      <c r="AU209" s="245" t="s">
        <v>84</v>
      </c>
      <c r="AV209" s="13" t="s">
        <v>82</v>
      </c>
      <c r="AW209" s="13" t="s">
        <v>35</v>
      </c>
      <c r="AX209" s="13" t="s">
        <v>74</v>
      </c>
      <c r="AY209" s="245" t="s">
        <v>296</v>
      </c>
    </row>
    <row r="210" spans="1:51" s="14" customFormat="1" ht="12">
      <c r="A210" s="14"/>
      <c r="B210" s="246"/>
      <c r="C210" s="247"/>
      <c r="D210" s="237" t="s">
        <v>305</v>
      </c>
      <c r="E210" s="248" t="s">
        <v>28</v>
      </c>
      <c r="F210" s="249" t="s">
        <v>2748</v>
      </c>
      <c r="G210" s="247"/>
      <c r="H210" s="250">
        <v>0.392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305</v>
      </c>
      <c r="AU210" s="256" t="s">
        <v>84</v>
      </c>
      <c r="AV210" s="14" t="s">
        <v>84</v>
      </c>
      <c r="AW210" s="14" t="s">
        <v>35</v>
      </c>
      <c r="AX210" s="14" t="s">
        <v>74</v>
      </c>
      <c r="AY210" s="256" t="s">
        <v>296</v>
      </c>
    </row>
    <row r="211" spans="1:51" s="14" customFormat="1" ht="12">
      <c r="A211" s="14"/>
      <c r="B211" s="246"/>
      <c r="C211" s="247"/>
      <c r="D211" s="237" t="s">
        <v>305</v>
      </c>
      <c r="E211" s="248" t="s">
        <v>28</v>
      </c>
      <c r="F211" s="249" t="s">
        <v>2749</v>
      </c>
      <c r="G211" s="247"/>
      <c r="H211" s="250">
        <v>1.394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6" t="s">
        <v>305</v>
      </c>
      <c r="AU211" s="256" t="s">
        <v>84</v>
      </c>
      <c r="AV211" s="14" t="s">
        <v>84</v>
      </c>
      <c r="AW211" s="14" t="s">
        <v>35</v>
      </c>
      <c r="AX211" s="14" t="s">
        <v>74</v>
      </c>
      <c r="AY211" s="256" t="s">
        <v>296</v>
      </c>
    </row>
    <row r="212" spans="1:51" s="15" customFormat="1" ht="12">
      <c r="A212" s="15"/>
      <c r="B212" s="257"/>
      <c r="C212" s="258"/>
      <c r="D212" s="237" t="s">
        <v>305</v>
      </c>
      <c r="E212" s="259" t="s">
        <v>28</v>
      </c>
      <c r="F212" s="260" t="s">
        <v>310</v>
      </c>
      <c r="G212" s="258"/>
      <c r="H212" s="261">
        <v>1.786</v>
      </c>
      <c r="I212" s="262"/>
      <c r="J212" s="258"/>
      <c r="K212" s="258"/>
      <c r="L212" s="263"/>
      <c r="M212" s="264"/>
      <c r="N212" s="265"/>
      <c r="O212" s="265"/>
      <c r="P212" s="265"/>
      <c r="Q212" s="265"/>
      <c r="R212" s="265"/>
      <c r="S212" s="265"/>
      <c r="T212" s="26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7" t="s">
        <v>305</v>
      </c>
      <c r="AU212" s="267" t="s">
        <v>84</v>
      </c>
      <c r="AV212" s="15" t="s">
        <v>303</v>
      </c>
      <c r="AW212" s="15" t="s">
        <v>35</v>
      </c>
      <c r="AX212" s="15" t="s">
        <v>82</v>
      </c>
      <c r="AY212" s="267" t="s">
        <v>296</v>
      </c>
    </row>
    <row r="213" spans="1:65" s="2" customFormat="1" ht="24" customHeight="1">
      <c r="A213" s="40"/>
      <c r="B213" s="41"/>
      <c r="C213" s="222" t="s">
        <v>442</v>
      </c>
      <c r="D213" s="222" t="s">
        <v>298</v>
      </c>
      <c r="E213" s="223" t="s">
        <v>2750</v>
      </c>
      <c r="F213" s="224" t="s">
        <v>2751</v>
      </c>
      <c r="G213" s="225" t="s">
        <v>362</v>
      </c>
      <c r="H213" s="226">
        <v>3.232</v>
      </c>
      <c r="I213" s="227"/>
      <c r="J213" s="228">
        <f>ROUND(I213*H213,2)</f>
        <v>0</v>
      </c>
      <c r="K213" s="224" t="s">
        <v>302</v>
      </c>
      <c r="L213" s="46"/>
      <c r="M213" s="229" t="s">
        <v>28</v>
      </c>
      <c r="N213" s="230" t="s">
        <v>45</v>
      </c>
      <c r="O213" s="86"/>
      <c r="P213" s="231">
        <f>O213*H213</f>
        <v>0</v>
      </c>
      <c r="Q213" s="231">
        <v>0.00632</v>
      </c>
      <c r="R213" s="231">
        <f>Q213*H213</f>
        <v>0.020426240000000002</v>
      </c>
      <c r="S213" s="231">
        <v>0</v>
      </c>
      <c r="T213" s="232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3" t="s">
        <v>303</v>
      </c>
      <c r="AT213" s="233" t="s">
        <v>298</v>
      </c>
      <c r="AU213" s="233" t="s">
        <v>84</v>
      </c>
      <c r="AY213" s="19" t="s">
        <v>296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9" t="s">
        <v>82</v>
      </c>
      <c r="BK213" s="234">
        <f>ROUND(I213*H213,2)</f>
        <v>0</v>
      </c>
      <c r="BL213" s="19" t="s">
        <v>303</v>
      </c>
      <c r="BM213" s="233" t="s">
        <v>2951</v>
      </c>
    </row>
    <row r="214" spans="1:51" s="13" customFormat="1" ht="12">
      <c r="A214" s="13"/>
      <c r="B214" s="235"/>
      <c r="C214" s="236"/>
      <c r="D214" s="237" t="s">
        <v>305</v>
      </c>
      <c r="E214" s="238" t="s">
        <v>28</v>
      </c>
      <c r="F214" s="239" t="s">
        <v>2534</v>
      </c>
      <c r="G214" s="236"/>
      <c r="H214" s="238" t="s">
        <v>28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305</v>
      </c>
      <c r="AU214" s="245" t="s">
        <v>84</v>
      </c>
      <c r="AV214" s="13" t="s">
        <v>82</v>
      </c>
      <c r="AW214" s="13" t="s">
        <v>35</v>
      </c>
      <c r="AX214" s="13" t="s">
        <v>74</v>
      </c>
      <c r="AY214" s="245" t="s">
        <v>296</v>
      </c>
    </row>
    <row r="215" spans="1:51" s="13" customFormat="1" ht="12">
      <c r="A215" s="13"/>
      <c r="B215" s="235"/>
      <c r="C215" s="236"/>
      <c r="D215" s="237" t="s">
        <v>305</v>
      </c>
      <c r="E215" s="238" t="s">
        <v>28</v>
      </c>
      <c r="F215" s="239" t="s">
        <v>2674</v>
      </c>
      <c r="G215" s="236"/>
      <c r="H215" s="238" t="s">
        <v>28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305</v>
      </c>
      <c r="AU215" s="245" t="s">
        <v>84</v>
      </c>
      <c r="AV215" s="13" t="s">
        <v>82</v>
      </c>
      <c r="AW215" s="13" t="s">
        <v>35</v>
      </c>
      <c r="AX215" s="13" t="s">
        <v>74</v>
      </c>
      <c r="AY215" s="245" t="s">
        <v>296</v>
      </c>
    </row>
    <row r="216" spans="1:51" s="13" customFormat="1" ht="12">
      <c r="A216" s="13"/>
      <c r="B216" s="235"/>
      <c r="C216" s="236"/>
      <c r="D216" s="237" t="s">
        <v>305</v>
      </c>
      <c r="E216" s="238" t="s">
        <v>28</v>
      </c>
      <c r="F216" s="239" t="s">
        <v>2726</v>
      </c>
      <c r="G216" s="236"/>
      <c r="H216" s="238" t="s">
        <v>28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305</v>
      </c>
      <c r="AU216" s="245" t="s">
        <v>84</v>
      </c>
      <c r="AV216" s="13" t="s">
        <v>82</v>
      </c>
      <c r="AW216" s="13" t="s">
        <v>35</v>
      </c>
      <c r="AX216" s="13" t="s">
        <v>74</v>
      </c>
      <c r="AY216" s="245" t="s">
        <v>296</v>
      </c>
    </row>
    <row r="217" spans="1:51" s="14" customFormat="1" ht="12">
      <c r="A217" s="14"/>
      <c r="B217" s="246"/>
      <c r="C217" s="247"/>
      <c r="D217" s="237" t="s">
        <v>305</v>
      </c>
      <c r="E217" s="248" t="s">
        <v>28</v>
      </c>
      <c r="F217" s="249" t="s">
        <v>2753</v>
      </c>
      <c r="G217" s="247"/>
      <c r="H217" s="250">
        <v>1.12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305</v>
      </c>
      <c r="AU217" s="256" t="s">
        <v>84</v>
      </c>
      <c r="AV217" s="14" t="s">
        <v>84</v>
      </c>
      <c r="AW217" s="14" t="s">
        <v>35</v>
      </c>
      <c r="AX217" s="14" t="s">
        <v>74</v>
      </c>
      <c r="AY217" s="256" t="s">
        <v>296</v>
      </c>
    </row>
    <row r="218" spans="1:51" s="14" customFormat="1" ht="12">
      <c r="A218" s="14"/>
      <c r="B218" s="246"/>
      <c r="C218" s="247"/>
      <c r="D218" s="237" t="s">
        <v>305</v>
      </c>
      <c r="E218" s="248" t="s">
        <v>28</v>
      </c>
      <c r="F218" s="249" t="s">
        <v>2754</v>
      </c>
      <c r="G218" s="247"/>
      <c r="H218" s="250">
        <v>2.112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305</v>
      </c>
      <c r="AU218" s="256" t="s">
        <v>84</v>
      </c>
      <c r="AV218" s="14" t="s">
        <v>84</v>
      </c>
      <c r="AW218" s="14" t="s">
        <v>35</v>
      </c>
      <c r="AX218" s="14" t="s">
        <v>74</v>
      </c>
      <c r="AY218" s="256" t="s">
        <v>296</v>
      </c>
    </row>
    <row r="219" spans="1:51" s="15" customFormat="1" ht="12">
      <c r="A219" s="15"/>
      <c r="B219" s="257"/>
      <c r="C219" s="258"/>
      <c r="D219" s="237" t="s">
        <v>305</v>
      </c>
      <c r="E219" s="259" t="s">
        <v>28</v>
      </c>
      <c r="F219" s="260" t="s">
        <v>310</v>
      </c>
      <c r="G219" s="258"/>
      <c r="H219" s="261">
        <v>3.232</v>
      </c>
      <c r="I219" s="262"/>
      <c r="J219" s="258"/>
      <c r="K219" s="258"/>
      <c r="L219" s="263"/>
      <c r="M219" s="264"/>
      <c r="N219" s="265"/>
      <c r="O219" s="265"/>
      <c r="P219" s="265"/>
      <c r="Q219" s="265"/>
      <c r="R219" s="265"/>
      <c r="S219" s="265"/>
      <c r="T219" s="26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7" t="s">
        <v>305</v>
      </c>
      <c r="AU219" s="267" t="s">
        <v>84</v>
      </c>
      <c r="AV219" s="15" t="s">
        <v>303</v>
      </c>
      <c r="AW219" s="15" t="s">
        <v>35</v>
      </c>
      <c r="AX219" s="15" t="s">
        <v>82</v>
      </c>
      <c r="AY219" s="267" t="s">
        <v>296</v>
      </c>
    </row>
    <row r="220" spans="1:63" s="12" customFormat="1" ht="22.8" customHeight="1">
      <c r="A220" s="12"/>
      <c r="B220" s="206"/>
      <c r="C220" s="207"/>
      <c r="D220" s="208" t="s">
        <v>73</v>
      </c>
      <c r="E220" s="220" t="s">
        <v>337</v>
      </c>
      <c r="F220" s="220" t="s">
        <v>987</v>
      </c>
      <c r="G220" s="207"/>
      <c r="H220" s="207"/>
      <c r="I220" s="210"/>
      <c r="J220" s="221">
        <f>BK220</f>
        <v>0</v>
      </c>
      <c r="K220" s="207"/>
      <c r="L220" s="212"/>
      <c r="M220" s="213"/>
      <c r="N220" s="214"/>
      <c r="O220" s="214"/>
      <c r="P220" s="215">
        <f>SUM(P221:P394)</f>
        <v>0</v>
      </c>
      <c r="Q220" s="214"/>
      <c r="R220" s="215">
        <f>SUM(R221:R394)</f>
        <v>8.115129079999999</v>
      </c>
      <c r="S220" s="214"/>
      <c r="T220" s="216">
        <f>SUM(T221:T394)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7" t="s">
        <v>82</v>
      </c>
      <c r="AT220" s="218" t="s">
        <v>73</v>
      </c>
      <c r="AU220" s="218" t="s">
        <v>82</v>
      </c>
      <c r="AY220" s="217" t="s">
        <v>296</v>
      </c>
      <c r="BK220" s="219">
        <f>SUM(BK221:BK394)</f>
        <v>0</v>
      </c>
    </row>
    <row r="221" spans="1:65" s="2" customFormat="1" ht="16.5" customHeight="1">
      <c r="A221" s="40"/>
      <c r="B221" s="41"/>
      <c r="C221" s="222" t="s">
        <v>447</v>
      </c>
      <c r="D221" s="222" t="s">
        <v>298</v>
      </c>
      <c r="E221" s="223" t="s">
        <v>2755</v>
      </c>
      <c r="F221" s="224" t="s">
        <v>2756</v>
      </c>
      <c r="G221" s="225" t="s">
        <v>424</v>
      </c>
      <c r="H221" s="226">
        <v>14.4</v>
      </c>
      <c r="I221" s="227"/>
      <c r="J221" s="228">
        <f>ROUND(I221*H221,2)</f>
        <v>0</v>
      </c>
      <c r="K221" s="224" t="s">
        <v>302</v>
      </c>
      <c r="L221" s="46"/>
      <c r="M221" s="229" t="s">
        <v>28</v>
      </c>
      <c r="N221" s="230" t="s">
        <v>45</v>
      </c>
      <c r="O221" s="86"/>
      <c r="P221" s="231">
        <f>O221*H221</f>
        <v>0</v>
      </c>
      <c r="Q221" s="231">
        <v>0</v>
      </c>
      <c r="R221" s="231">
        <f>Q221*H221</f>
        <v>0</v>
      </c>
      <c r="S221" s="231">
        <v>0</v>
      </c>
      <c r="T221" s="232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3" t="s">
        <v>303</v>
      </c>
      <c r="AT221" s="233" t="s">
        <v>298</v>
      </c>
      <c r="AU221" s="233" t="s">
        <v>84</v>
      </c>
      <c r="AY221" s="19" t="s">
        <v>296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9" t="s">
        <v>82</v>
      </c>
      <c r="BK221" s="234">
        <f>ROUND(I221*H221,2)</f>
        <v>0</v>
      </c>
      <c r="BL221" s="19" t="s">
        <v>303</v>
      </c>
      <c r="BM221" s="233" t="s">
        <v>2952</v>
      </c>
    </row>
    <row r="222" spans="1:51" s="13" customFormat="1" ht="12">
      <c r="A222" s="13"/>
      <c r="B222" s="235"/>
      <c r="C222" s="236"/>
      <c r="D222" s="237" t="s">
        <v>305</v>
      </c>
      <c r="E222" s="238" t="s">
        <v>28</v>
      </c>
      <c r="F222" s="239" t="s">
        <v>2534</v>
      </c>
      <c r="G222" s="236"/>
      <c r="H222" s="238" t="s">
        <v>28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305</v>
      </c>
      <c r="AU222" s="245" t="s">
        <v>84</v>
      </c>
      <c r="AV222" s="13" t="s">
        <v>82</v>
      </c>
      <c r="AW222" s="13" t="s">
        <v>35</v>
      </c>
      <c r="AX222" s="13" t="s">
        <v>74</v>
      </c>
      <c r="AY222" s="245" t="s">
        <v>296</v>
      </c>
    </row>
    <row r="223" spans="1:51" s="13" customFormat="1" ht="12">
      <c r="A223" s="13"/>
      <c r="B223" s="235"/>
      <c r="C223" s="236"/>
      <c r="D223" s="237" t="s">
        <v>305</v>
      </c>
      <c r="E223" s="238" t="s">
        <v>28</v>
      </c>
      <c r="F223" s="239" t="s">
        <v>2674</v>
      </c>
      <c r="G223" s="236"/>
      <c r="H223" s="238" t="s">
        <v>28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305</v>
      </c>
      <c r="AU223" s="245" t="s">
        <v>84</v>
      </c>
      <c r="AV223" s="13" t="s">
        <v>82</v>
      </c>
      <c r="AW223" s="13" t="s">
        <v>35</v>
      </c>
      <c r="AX223" s="13" t="s">
        <v>74</v>
      </c>
      <c r="AY223" s="245" t="s">
        <v>296</v>
      </c>
    </row>
    <row r="224" spans="1:51" s="13" customFormat="1" ht="12">
      <c r="A224" s="13"/>
      <c r="B224" s="235"/>
      <c r="C224" s="236"/>
      <c r="D224" s="237" t="s">
        <v>305</v>
      </c>
      <c r="E224" s="238" t="s">
        <v>28</v>
      </c>
      <c r="F224" s="239" t="s">
        <v>2726</v>
      </c>
      <c r="G224" s="236"/>
      <c r="H224" s="238" t="s">
        <v>28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305</v>
      </c>
      <c r="AU224" s="245" t="s">
        <v>84</v>
      </c>
      <c r="AV224" s="13" t="s">
        <v>82</v>
      </c>
      <c r="AW224" s="13" t="s">
        <v>35</v>
      </c>
      <c r="AX224" s="13" t="s">
        <v>74</v>
      </c>
      <c r="AY224" s="245" t="s">
        <v>296</v>
      </c>
    </row>
    <row r="225" spans="1:51" s="14" customFormat="1" ht="12">
      <c r="A225" s="14"/>
      <c r="B225" s="246"/>
      <c r="C225" s="247"/>
      <c r="D225" s="237" t="s">
        <v>305</v>
      </c>
      <c r="E225" s="248" t="s">
        <v>28</v>
      </c>
      <c r="F225" s="249" t="s">
        <v>2758</v>
      </c>
      <c r="G225" s="247"/>
      <c r="H225" s="250">
        <v>14.4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6" t="s">
        <v>305</v>
      </c>
      <c r="AU225" s="256" t="s">
        <v>84</v>
      </c>
      <c r="AV225" s="14" t="s">
        <v>84</v>
      </c>
      <c r="AW225" s="14" t="s">
        <v>35</v>
      </c>
      <c r="AX225" s="14" t="s">
        <v>82</v>
      </c>
      <c r="AY225" s="256" t="s">
        <v>296</v>
      </c>
    </row>
    <row r="226" spans="1:65" s="2" customFormat="1" ht="16.5" customHeight="1">
      <c r="A226" s="40"/>
      <c r="B226" s="41"/>
      <c r="C226" s="279" t="s">
        <v>453</v>
      </c>
      <c r="D226" s="279" t="s">
        <v>405</v>
      </c>
      <c r="E226" s="280" t="s">
        <v>2759</v>
      </c>
      <c r="F226" s="281" t="s">
        <v>2760</v>
      </c>
      <c r="G226" s="282" t="s">
        <v>424</v>
      </c>
      <c r="H226" s="283">
        <v>15.739</v>
      </c>
      <c r="I226" s="284"/>
      <c r="J226" s="285">
        <f>ROUND(I226*H226,2)</f>
        <v>0</v>
      </c>
      <c r="K226" s="281" t="s">
        <v>28</v>
      </c>
      <c r="L226" s="286"/>
      <c r="M226" s="287" t="s">
        <v>28</v>
      </c>
      <c r="N226" s="288" t="s">
        <v>45</v>
      </c>
      <c r="O226" s="86"/>
      <c r="P226" s="231">
        <f>O226*H226</f>
        <v>0</v>
      </c>
      <c r="Q226" s="231">
        <v>0.00012</v>
      </c>
      <c r="R226" s="231">
        <f>Q226*H226</f>
        <v>0.0018886800000000002</v>
      </c>
      <c r="S226" s="231">
        <v>0</v>
      </c>
      <c r="T226" s="232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3" t="s">
        <v>337</v>
      </c>
      <c r="AT226" s="233" t="s">
        <v>405</v>
      </c>
      <c r="AU226" s="233" t="s">
        <v>84</v>
      </c>
      <c r="AY226" s="19" t="s">
        <v>296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9" t="s">
        <v>82</v>
      </c>
      <c r="BK226" s="234">
        <f>ROUND(I226*H226,2)</f>
        <v>0</v>
      </c>
      <c r="BL226" s="19" t="s">
        <v>303</v>
      </c>
      <c r="BM226" s="233" t="s">
        <v>2953</v>
      </c>
    </row>
    <row r="227" spans="1:51" s="13" customFormat="1" ht="12">
      <c r="A227" s="13"/>
      <c r="B227" s="235"/>
      <c r="C227" s="236"/>
      <c r="D227" s="237" t="s">
        <v>305</v>
      </c>
      <c r="E227" s="238" t="s">
        <v>28</v>
      </c>
      <c r="F227" s="239" t="s">
        <v>2534</v>
      </c>
      <c r="G227" s="236"/>
      <c r="H227" s="238" t="s">
        <v>28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305</v>
      </c>
      <c r="AU227" s="245" t="s">
        <v>84</v>
      </c>
      <c r="AV227" s="13" t="s">
        <v>82</v>
      </c>
      <c r="AW227" s="13" t="s">
        <v>35</v>
      </c>
      <c r="AX227" s="13" t="s">
        <v>74</v>
      </c>
      <c r="AY227" s="245" t="s">
        <v>296</v>
      </c>
    </row>
    <row r="228" spans="1:51" s="13" customFormat="1" ht="12">
      <c r="A228" s="13"/>
      <c r="B228" s="235"/>
      <c r="C228" s="236"/>
      <c r="D228" s="237" t="s">
        <v>305</v>
      </c>
      <c r="E228" s="238" t="s">
        <v>28</v>
      </c>
      <c r="F228" s="239" t="s">
        <v>2674</v>
      </c>
      <c r="G228" s="236"/>
      <c r="H228" s="238" t="s">
        <v>28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305</v>
      </c>
      <c r="AU228" s="245" t="s">
        <v>84</v>
      </c>
      <c r="AV228" s="13" t="s">
        <v>82</v>
      </c>
      <c r="AW228" s="13" t="s">
        <v>35</v>
      </c>
      <c r="AX228" s="13" t="s">
        <v>74</v>
      </c>
      <c r="AY228" s="245" t="s">
        <v>296</v>
      </c>
    </row>
    <row r="229" spans="1:51" s="13" customFormat="1" ht="12">
      <c r="A229" s="13"/>
      <c r="B229" s="235"/>
      <c r="C229" s="236"/>
      <c r="D229" s="237" t="s">
        <v>305</v>
      </c>
      <c r="E229" s="238" t="s">
        <v>28</v>
      </c>
      <c r="F229" s="239" t="s">
        <v>2726</v>
      </c>
      <c r="G229" s="236"/>
      <c r="H229" s="238" t="s">
        <v>28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305</v>
      </c>
      <c r="AU229" s="245" t="s">
        <v>84</v>
      </c>
      <c r="AV229" s="13" t="s">
        <v>82</v>
      </c>
      <c r="AW229" s="13" t="s">
        <v>35</v>
      </c>
      <c r="AX229" s="13" t="s">
        <v>74</v>
      </c>
      <c r="AY229" s="245" t="s">
        <v>296</v>
      </c>
    </row>
    <row r="230" spans="1:51" s="14" customFormat="1" ht="12">
      <c r="A230" s="14"/>
      <c r="B230" s="246"/>
      <c r="C230" s="247"/>
      <c r="D230" s="237" t="s">
        <v>305</v>
      </c>
      <c r="E230" s="248" t="s">
        <v>28</v>
      </c>
      <c r="F230" s="249" t="s">
        <v>2762</v>
      </c>
      <c r="G230" s="247"/>
      <c r="H230" s="250">
        <v>15.739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6" t="s">
        <v>305</v>
      </c>
      <c r="AU230" s="256" t="s">
        <v>84</v>
      </c>
      <c r="AV230" s="14" t="s">
        <v>84</v>
      </c>
      <c r="AW230" s="14" t="s">
        <v>35</v>
      </c>
      <c r="AX230" s="14" t="s">
        <v>82</v>
      </c>
      <c r="AY230" s="256" t="s">
        <v>296</v>
      </c>
    </row>
    <row r="231" spans="1:65" s="2" customFormat="1" ht="16.5" customHeight="1">
      <c r="A231" s="40"/>
      <c r="B231" s="41"/>
      <c r="C231" s="222" t="s">
        <v>461</v>
      </c>
      <c r="D231" s="222" t="s">
        <v>298</v>
      </c>
      <c r="E231" s="223" t="s">
        <v>2763</v>
      </c>
      <c r="F231" s="224" t="s">
        <v>2764</v>
      </c>
      <c r="G231" s="225" t="s">
        <v>424</v>
      </c>
      <c r="H231" s="226">
        <v>26.1</v>
      </c>
      <c r="I231" s="227"/>
      <c r="J231" s="228">
        <f>ROUND(I231*H231,2)</f>
        <v>0</v>
      </c>
      <c r="K231" s="224" t="s">
        <v>302</v>
      </c>
      <c r="L231" s="46"/>
      <c r="M231" s="229" t="s">
        <v>28</v>
      </c>
      <c r="N231" s="230" t="s">
        <v>45</v>
      </c>
      <c r="O231" s="86"/>
      <c r="P231" s="231">
        <f>O231*H231</f>
        <v>0</v>
      </c>
      <c r="Q231" s="231">
        <v>1E-05</v>
      </c>
      <c r="R231" s="231">
        <f>Q231*H231</f>
        <v>0.00026100000000000006</v>
      </c>
      <c r="S231" s="231">
        <v>0</v>
      </c>
      <c r="T231" s="232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3" t="s">
        <v>303</v>
      </c>
      <c r="AT231" s="233" t="s">
        <v>298</v>
      </c>
      <c r="AU231" s="233" t="s">
        <v>84</v>
      </c>
      <c r="AY231" s="19" t="s">
        <v>296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9" t="s">
        <v>82</v>
      </c>
      <c r="BK231" s="234">
        <f>ROUND(I231*H231,2)</f>
        <v>0</v>
      </c>
      <c r="BL231" s="19" t="s">
        <v>303</v>
      </c>
      <c r="BM231" s="233" t="s">
        <v>2954</v>
      </c>
    </row>
    <row r="232" spans="1:51" s="13" customFormat="1" ht="12">
      <c r="A232" s="13"/>
      <c r="B232" s="235"/>
      <c r="C232" s="236"/>
      <c r="D232" s="237" t="s">
        <v>305</v>
      </c>
      <c r="E232" s="238" t="s">
        <v>28</v>
      </c>
      <c r="F232" s="239" t="s">
        <v>2534</v>
      </c>
      <c r="G232" s="236"/>
      <c r="H232" s="238" t="s">
        <v>28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305</v>
      </c>
      <c r="AU232" s="245" t="s">
        <v>84</v>
      </c>
      <c r="AV232" s="13" t="s">
        <v>82</v>
      </c>
      <c r="AW232" s="13" t="s">
        <v>35</v>
      </c>
      <c r="AX232" s="13" t="s">
        <v>74</v>
      </c>
      <c r="AY232" s="245" t="s">
        <v>296</v>
      </c>
    </row>
    <row r="233" spans="1:51" s="13" customFormat="1" ht="12">
      <c r="A233" s="13"/>
      <c r="B233" s="235"/>
      <c r="C233" s="236"/>
      <c r="D233" s="237" t="s">
        <v>305</v>
      </c>
      <c r="E233" s="238" t="s">
        <v>28</v>
      </c>
      <c r="F233" s="239" t="s">
        <v>2674</v>
      </c>
      <c r="G233" s="236"/>
      <c r="H233" s="238" t="s">
        <v>28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305</v>
      </c>
      <c r="AU233" s="245" t="s">
        <v>84</v>
      </c>
      <c r="AV233" s="13" t="s">
        <v>82</v>
      </c>
      <c r="AW233" s="13" t="s">
        <v>35</v>
      </c>
      <c r="AX233" s="13" t="s">
        <v>74</v>
      </c>
      <c r="AY233" s="245" t="s">
        <v>296</v>
      </c>
    </row>
    <row r="234" spans="1:51" s="14" customFormat="1" ht="12">
      <c r="A234" s="14"/>
      <c r="B234" s="246"/>
      <c r="C234" s="247"/>
      <c r="D234" s="237" t="s">
        <v>305</v>
      </c>
      <c r="E234" s="248" t="s">
        <v>28</v>
      </c>
      <c r="F234" s="249" t="s">
        <v>2955</v>
      </c>
      <c r="G234" s="247"/>
      <c r="H234" s="250">
        <v>5.7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6" t="s">
        <v>305</v>
      </c>
      <c r="AU234" s="256" t="s">
        <v>84</v>
      </c>
      <c r="AV234" s="14" t="s">
        <v>84</v>
      </c>
      <c r="AW234" s="14" t="s">
        <v>35</v>
      </c>
      <c r="AX234" s="14" t="s">
        <v>74</v>
      </c>
      <c r="AY234" s="256" t="s">
        <v>296</v>
      </c>
    </row>
    <row r="235" spans="1:51" s="14" customFormat="1" ht="12">
      <c r="A235" s="14"/>
      <c r="B235" s="246"/>
      <c r="C235" s="247"/>
      <c r="D235" s="237" t="s">
        <v>305</v>
      </c>
      <c r="E235" s="248" t="s">
        <v>28</v>
      </c>
      <c r="F235" s="249" t="s">
        <v>2767</v>
      </c>
      <c r="G235" s="247"/>
      <c r="H235" s="250">
        <v>20.4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6" t="s">
        <v>305</v>
      </c>
      <c r="AU235" s="256" t="s">
        <v>84</v>
      </c>
      <c r="AV235" s="14" t="s">
        <v>84</v>
      </c>
      <c r="AW235" s="14" t="s">
        <v>35</v>
      </c>
      <c r="AX235" s="14" t="s">
        <v>74</v>
      </c>
      <c r="AY235" s="256" t="s">
        <v>296</v>
      </c>
    </row>
    <row r="236" spans="1:51" s="15" customFormat="1" ht="12">
      <c r="A236" s="15"/>
      <c r="B236" s="257"/>
      <c r="C236" s="258"/>
      <c r="D236" s="237" t="s">
        <v>305</v>
      </c>
      <c r="E236" s="259" t="s">
        <v>2664</v>
      </c>
      <c r="F236" s="260" t="s">
        <v>310</v>
      </c>
      <c r="G236" s="258"/>
      <c r="H236" s="261">
        <v>26.1</v>
      </c>
      <c r="I236" s="262"/>
      <c r="J236" s="258"/>
      <c r="K236" s="258"/>
      <c r="L236" s="263"/>
      <c r="M236" s="264"/>
      <c r="N236" s="265"/>
      <c r="O236" s="265"/>
      <c r="P236" s="265"/>
      <c r="Q236" s="265"/>
      <c r="R236" s="265"/>
      <c r="S236" s="265"/>
      <c r="T236" s="26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7" t="s">
        <v>305</v>
      </c>
      <c r="AU236" s="267" t="s">
        <v>84</v>
      </c>
      <c r="AV236" s="15" t="s">
        <v>303</v>
      </c>
      <c r="AW236" s="15" t="s">
        <v>35</v>
      </c>
      <c r="AX236" s="15" t="s">
        <v>82</v>
      </c>
      <c r="AY236" s="267" t="s">
        <v>296</v>
      </c>
    </row>
    <row r="237" spans="1:65" s="2" customFormat="1" ht="16.5" customHeight="1">
      <c r="A237" s="40"/>
      <c r="B237" s="41"/>
      <c r="C237" s="279" t="s">
        <v>466</v>
      </c>
      <c r="D237" s="279" t="s">
        <v>405</v>
      </c>
      <c r="E237" s="280" t="s">
        <v>2768</v>
      </c>
      <c r="F237" s="281" t="s">
        <v>2769</v>
      </c>
      <c r="G237" s="282" t="s">
        <v>424</v>
      </c>
      <c r="H237" s="283">
        <v>28.527</v>
      </c>
      <c r="I237" s="284"/>
      <c r="J237" s="285">
        <f>ROUND(I237*H237,2)</f>
        <v>0</v>
      </c>
      <c r="K237" s="281" t="s">
        <v>302</v>
      </c>
      <c r="L237" s="286"/>
      <c r="M237" s="287" t="s">
        <v>28</v>
      </c>
      <c r="N237" s="288" t="s">
        <v>45</v>
      </c>
      <c r="O237" s="86"/>
      <c r="P237" s="231">
        <f>O237*H237</f>
        <v>0</v>
      </c>
      <c r="Q237" s="231">
        <v>0.0014</v>
      </c>
      <c r="R237" s="231">
        <f>Q237*H237</f>
        <v>0.0399378</v>
      </c>
      <c r="S237" s="231">
        <v>0</v>
      </c>
      <c r="T237" s="232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3" t="s">
        <v>337</v>
      </c>
      <c r="AT237" s="233" t="s">
        <v>405</v>
      </c>
      <c r="AU237" s="233" t="s">
        <v>84</v>
      </c>
      <c r="AY237" s="19" t="s">
        <v>296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9" t="s">
        <v>82</v>
      </c>
      <c r="BK237" s="234">
        <f>ROUND(I237*H237,2)</f>
        <v>0</v>
      </c>
      <c r="BL237" s="19" t="s">
        <v>303</v>
      </c>
      <c r="BM237" s="233" t="s">
        <v>2956</v>
      </c>
    </row>
    <row r="238" spans="1:51" s="14" customFormat="1" ht="12">
      <c r="A238" s="14"/>
      <c r="B238" s="246"/>
      <c r="C238" s="247"/>
      <c r="D238" s="237" t="s">
        <v>305</v>
      </c>
      <c r="E238" s="248" t="s">
        <v>28</v>
      </c>
      <c r="F238" s="249" t="s">
        <v>2771</v>
      </c>
      <c r="G238" s="247"/>
      <c r="H238" s="250">
        <v>28.527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305</v>
      </c>
      <c r="AU238" s="256" t="s">
        <v>84</v>
      </c>
      <c r="AV238" s="14" t="s">
        <v>84</v>
      </c>
      <c r="AW238" s="14" t="s">
        <v>35</v>
      </c>
      <c r="AX238" s="14" t="s">
        <v>82</v>
      </c>
      <c r="AY238" s="256" t="s">
        <v>296</v>
      </c>
    </row>
    <row r="239" spans="1:65" s="2" customFormat="1" ht="16.5" customHeight="1">
      <c r="A239" s="40"/>
      <c r="B239" s="41"/>
      <c r="C239" s="222" t="s">
        <v>470</v>
      </c>
      <c r="D239" s="222" t="s">
        <v>298</v>
      </c>
      <c r="E239" s="223" t="s">
        <v>2772</v>
      </c>
      <c r="F239" s="224" t="s">
        <v>2773</v>
      </c>
      <c r="G239" s="225" t="s">
        <v>424</v>
      </c>
      <c r="H239" s="226">
        <v>44.06</v>
      </c>
      <c r="I239" s="227"/>
      <c r="J239" s="228">
        <f>ROUND(I239*H239,2)</f>
        <v>0</v>
      </c>
      <c r="K239" s="224" t="s">
        <v>302</v>
      </c>
      <c r="L239" s="46"/>
      <c r="M239" s="229" t="s">
        <v>28</v>
      </c>
      <c r="N239" s="230" t="s">
        <v>45</v>
      </c>
      <c r="O239" s="86"/>
      <c r="P239" s="231">
        <f>O239*H239</f>
        <v>0</v>
      </c>
      <c r="Q239" s="231">
        <v>1E-05</v>
      </c>
      <c r="R239" s="231">
        <f>Q239*H239</f>
        <v>0.0004406000000000001</v>
      </c>
      <c r="S239" s="231">
        <v>0</v>
      </c>
      <c r="T239" s="232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3" t="s">
        <v>303</v>
      </c>
      <c r="AT239" s="233" t="s">
        <v>298</v>
      </c>
      <c r="AU239" s="233" t="s">
        <v>84</v>
      </c>
      <c r="AY239" s="19" t="s">
        <v>296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9" t="s">
        <v>82</v>
      </c>
      <c r="BK239" s="234">
        <f>ROUND(I239*H239,2)</f>
        <v>0</v>
      </c>
      <c r="BL239" s="19" t="s">
        <v>303</v>
      </c>
      <c r="BM239" s="233" t="s">
        <v>2957</v>
      </c>
    </row>
    <row r="240" spans="1:51" s="13" customFormat="1" ht="12">
      <c r="A240" s="13"/>
      <c r="B240" s="235"/>
      <c r="C240" s="236"/>
      <c r="D240" s="237" t="s">
        <v>305</v>
      </c>
      <c r="E240" s="238" t="s">
        <v>28</v>
      </c>
      <c r="F240" s="239" t="s">
        <v>2534</v>
      </c>
      <c r="G240" s="236"/>
      <c r="H240" s="238" t="s">
        <v>28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305</v>
      </c>
      <c r="AU240" s="245" t="s">
        <v>84</v>
      </c>
      <c r="AV240" s="13" t="s">
        <v>82</v>
      </c>
      <c r="AW240" s="13" t="s">
        <v>35</v>
      </c>
      <c r="AX240" s="13" t="s">
        <v>74</v>
      </c>
      <c r="AY240" s="245" t="s">
        <v>296</v>
      </c>
    </row>
    <row r="241" spans="1:51" s="13" customFormat="1" ht="12">
      <c r="A241" s="13"/>
      <c r="B241" s="235"/>
      <c r="C241" s="236"/>
      <c r="D241" s="237" t="s">
        <v>305</v>
      </c>
      <c r="E241" s="238" t="s">
        <v>28</v>
      </c>
      <c r="F241" s="239" t="s">
        <v>2674</v>
      </c>
      <c r="G241" s="236"/>
      <c r="H241" s="238" t="s">
        <v>28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305</v>
      </c>
      <c r="AU241" s="245" t="s">
        <v>84</v>
      </c>
      <c r="AV241" s="13" t="s">
        <v>82</v>
      </c>
      <c r="AW241" s="13" t="s">
        <v>35</v>
      </c>
      <c r="AX241" s="13" t="s">
        <v>74</v>
      </c>
      <c r="AY241" s="245" t="s">
        <v>296</v>
      </c>
    </row>
    <row r="242" spans="1:51" s="14" customFormat="1" ht="12">
      <c r="A242" s="14"/>
      <c r="B242" s="246"/>
      <c r="C242" s="247"/>
      <c r="D242" s="237" t="s">
        <v>305</v>
      </c>
      <c r="E242" s="248" t="s">
        <v>2662</v>
      </c>
      <c r="F242" s="249" t="s">
        <v>2958</v>
      </c>
      <c r="G242" s="247"/>
      <c r="H242" s="250">
        <v>44.06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6" t="s">
        <v>305</v>
      </c>
      <c r="AU242" s="256" t="s">
        <v>84</v>
      </c>
      <c r="AV242" s="14" t="s">
        <v>84</v>
      </c>
      <c r="AW242" s="14" t="s">
        <v>35</v>
      </c>
      <c r="AX242" s="14" t="s">
        <v>82</v>
      </c>
      <c r="AY242" s="256" t="s">
        <v>296</v>
      </c>
    </row>
    <row r="243" spans="1:65" s="2" customFormat="1" ht="16.5" customHeight="1">
      <c r="A243" s="40"/>
      <c r="B243" s="41"/>
      <c r="C243" s="279" t="s">
        <v>475</v>
      </c>
      <c r="D243" s="279" t="s">
        <v>405</v>
      </c>
      <c r="E243" s="280" t="s">
        <v>2776</v>
      </c>
      <c r="F243" s="281" t="s">
        <v>2777</v>
      </c>
      <c r="G243" s="282" t="s">
        <v>424</v>
      </c>
      <c r="H243" s="283">
        <v>48.158</v>
      </c>
      <c r="I243" s="284"/>
      <c r="J243" s="285">
        <f>ROUND(I243*H243,2)</f>
        <v>0</v>
      </c>
      <c r="K243" s="281" t="s">
        <v>302</v>
      </c>
      <c r="L243" s="286"/>
      <c r="M243" s="287" t="s">
        <v>28</v>
      </c>
      <c r="N243" s="288" t="s">
        <v>45</v>
      </c>
      <c r="O243" s="86"/>
      <c r="P243" s="231">
        <f>O243*H243</f>
        <v>0</v>
      </c>
      <c r="Q243" s="231">
        <v>0.0018</v>
      </c>
      <c r="R243" s="231">
        <f>Q243*H243</f>
        <v>0.0866844</v>
      </c>
      <c r="S243" s="231">
        <v>0</v>
      </c>
      <c r="T243" s="232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3" t="s">
        <v>337</v>
      </c>
      <c r="AT243" s="233" t="s">
        <v>405</v>
      </c>
      <c r="AU243" s="233" t="s">
        <v>84</v>
      </c>
      <c r="AY243" s="19" t="s">
        <v>296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9" t="s">
        <v>82</v>
      </c>
      <c r="BK243" s="234">
        <f>ROUND(I243*H243,2)</f>
        <v>0</v>
      </c>
      <c r="BL243" s="19" t="s">
        <v>303</v>
      </c>
      <c r="BM243" s="233" t="s">
        <v>2959</v>
      </c>
    </row>
    <row r="244" spans="1:51" s="14" customFormat="1" ht="12">
      <c r="A244" s="14"/>
      <c r="B244" s="246"/>
      <c r="C244" s="247"/>
      <c r="D244" s="237" t="s">
        <v>305</v>
      </c>
      <c r="E244" s="248" t="s">
        <v>28</v>
      </c>
      <c r="F244" s="249" t="s">
        <v>2779</v>
      </c>
      <c r="G244" s="247"/>
      <c r="H244" s="250">
        <v>48.158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6" t="s">
        <v>305</v>
      </c>
      <c r="AU244" s="256" t="s">
        <v>84</v>
      </c>
      <c r="AV244" s="14" t="s">
        <v>84</v>
      </c>
      <c r="AW244" s="14" t="s">
        <v>35</v>
      </c>
      <c r="AX244" s="14" t="s">
        <v>82</v>
      </c>
      <c r="AY244" s="256" t="s">
        <v>296</v>
      </c>
    </row>
    <row r="245" spans="1:65" s="2" customFormat="1" ht="16.5" customHeight="1">
      <c r="A245" s="40"/>
      <c r="B245" s="41"/>
      <c r="C245" s="222" t="s">
        <v>480</v>
      </c>
      <c r="D245" s="222" t="s">
        <v>298</v>
      </c>
      <c r="E245" s="223" t="s">
        <v>2588</v>
      </c>
      <c r="F245" s="224" t="s">
        <v>2589</v>
      </c>
      <c r="G245" s="225" t="s">
        <v>424</v>
      </c>
      <c r="H245" s="226">
        <v>37.99</v>
      </c>
      <c r="I245" s="227"/>
      <c r="J245" s="228">
        <f>ROUND(I245*H245,2)</f>
        <v>0</v>
      </c>
      <c r="K245" s="224" t="s">
        <v>302</v>
      </c>
      <c r="L245" s="46"/>
      <c r="M245" s="229" t="s">
        <v>28</v>
      </c>
      <c r="N245" s="230" t="s">
        <v>45</v>
      </c>
      <c r="O245" s="86"/>
      <c r="P245" s="231">
        <f>O245*H245</f>
        <v>0</v>
      </c>
      <c r="Q245" s="231">
        <v>1E-05</v>
      </c>
      <c r="R245" s="231">
        <f>Q245*H245</f>
        <v>0.00037990000000000007</v>
      </c>
      <c r="S245" s="231">
        <v>0</v>
      </c>
      <c r="T245" s="232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3" t="s">
        <v>303</v>
      </c>
      <c r="AT245" s="233" t="s">
        <v>298</v>
      </c>
      <c r="AU245" s="233" t="s">
        <v>84</v>
      </c>
      <c r="AY245" s="19" t="s">
        <v>296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9" t="s">
        <v>82</v>
      </c>
      <c r="BK245" s="234">
        <f>ROUND(I245*H245,2)</f>
        <v>0</v>
      </c>
      <c r="BL245" s="19" t="s">
        <v>303</v>
      </c>
      <c r="BM245" s="233" t="s">
        <v>2960</v>
      </c>
    </row>
    <row r="246" spans="1:51" s="13" customFormat="1" ht="12">
      <c r="A246" s="13"/>
      <c r="B246" s="235"/>
      <c r="C246" s="236"/>
      <c r="D246" s="237" t="s">
        <v>305</v>
      </c>
      <c r="E246" s="238" t="s">
        <v>28</v>
      </c>
      <c r="F246" s="239" t="s">
        <v>2534</v>
      </c>
      <c r="G246" s="236"/>
      <c r="H246" s="238" t="s">
        <v>28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305</v>
      </c>
      <c r="AU246" s="245" t="s">
        <v>84</v>
      </c>
      <c r="AV246" s="13" t="s">
        <v>82</v>
      </c>
      <c r="AW246" s="13" t="s">
        <v>35</v>
      </c>
      <c r="AX246" s="13" t="s">
        <v>74</v>
      </c>
      <c r="AY246" s="245" t="s">
        <v>296</v>
      </c>
    </row>
    <row r="247" spans="1:51" s="13" customFormat="1" ht="12">
      <c r="A247" s="13"/>
      <c r="B247" s="235"/>
      <c r="C247" s="236"/>
      <c r="D247" s="237" t="s">
        <v>305</v>
      </c>
      <c r="E247" s="238" t="s">
        <v>28</v>
      </c>
      <c r="F247" s="239" t="s">
        <v>2674</v>
      </c>
      <c r="G247" s="236"/>
      <c r="H247" s="238" t="s">
        <v>28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305</v>
      </c>
      <c r="AU247" s="245" t="s">
        <v>84</v>
      </c>
      <c r="AV247" s="13" t="s">
        <v>82</v>
      </c>
      <c r="AW247" s="13" t="s">
        <v>35</v>
      </c>
      <c r="AX247" s="13" t="s">
        <v>74</v>
      </c>
      <c r="AY247" s="245" t="s">
        <v>296</v>
      </c>
    </row>
    <row r="248" spans="1:51" s="14" customFormat="1" ht="12">
      <c r="A248" s="14"/>
      <c r="B248" s="246"/>
      <c r="C248" s="247"/>
      <c r="D248" s="237" t="s">
        <v>305</v>
      </c>
      <c r="E248" s="248" t="s">
        <v>28</v>
      </c>
      <c r="F248" s="249" t="s">
        <v>2961</v>
      </c>
      <c r="G248" s="247"/>
      <c r="H248" s="250">
        <v>37.99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305</v>
      </c>
      <c r="AU248" s="256" t="s">
        <v>84</v>
      </c>
      <c r="AV248" s="14" t="s">
        <v>84</v>
      </c>
      <c r="AW248" s="14" t="s">
        <v>35</v>
      </c>
      <c r="AX248" s="14" t="s">
        <v>74</v>
      </c>
      <c r="AY248" s="256" t="s">
        <v>296</v>
      </c>
    </row>
    <row r="249" spans="1:51" s="15" customFormat="1" ht="12">
      <c r="A249" s="15"/>
      <c r="B249" s="257"/>
      <c r="C249" s="258"/>
      <c r="D249" s="237" t="s">
        <v>305</v>
      </c>
      <c r="E249" s="259" t="s">
        <v>2660</v>
      </c>
      <c r="F249" s="260" t="s">
        <v>310</v>
      </c>
      <c r="G249" s="258"/>
      <c r="H249" s="261">
        <v>37.99</v>
      </c>
      <c r="I249" s="262"/>
      <c r="J249" s="258"/>
      <c r="K249" s="258"/>
      <c r="L249" s="263"/>
      <c r="M249" s="264"/>
      <c r="N249" s="265"/>
      <c r="O249" s="265"/>
      <c r="P249" s="265"/>
      <c r="Q249" s="265"/>
      <c r="R249" s="265"/>
      <c r="S249" s="265"/>
      <c r="T249" s="26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7" t="s">
        <v>305</v>
      </c>
      <c r="AU249" s="267" t="s">
        <v>84</v>
      </c>
      <c r="AV249" s="15" t="s">
        <v>303</v>
      </c>
      <c r="AW249" s="15" t="s">
        <v>35</v>
      </c>
      <c r="AX249" s="15" t="s">
        <v>82</v>
      </c>
      <c r="AY249" s="267" t="s">
        <v>296</v>
      </c>
    </row>
    <row r="250" spans="1:65" s="2" customFormat="1" ht="16.5" customHeight="1">
      <c r="A250" s="40"/>
      <c r="B250" s="41"/>
      <c r="C250" s="279" t="s">
        <v>488</v>
      </c>
      <c r="D250" s="279" t="s">
        <v>405</v>
      </c>
      <c r="E250" s="280" t="s">
        <v>2592</v>
      </c>
      <c r="F250" s="281" t="s">
        <v>2593</v>
      </c>
      <c r="G250" s="282" t="s">
        <v>424</v>
      </c>
      <c r="H250" s="283">
        <v>41.523</v>
      </c>
      <c r="I250" s="284"/>
      <c r="J250" s="285">
        <f>ROUND(I250*H250,2)</f>
        <v>0</v>
      </c>
      <c r="K250" s="281" t="s">
        <v>302</v>
      </c>
      <c r="L250" s="286"/>
      <c r="M250" s="287" t="s">
        <v>28</v>
      </c>
      <c r="N250" s="288" t="s">
        <v>45</v>
      </c>
      <c r="O250" s="86"/>
      <c r="P250" s="231">
        <f>O250*H250</f>
        <v>0</v>
      </c>
      <c r="Q250" s="231">
        <v>0.0029</v>
      </c>
      <c r="R250" s="231">
        <f>Q250*H250</f>
        <v>0.1204167</v>
      </c>
      <c r="S250" s="231">
        <v>0</v>
      </c>
      <c r="T250" s="232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3" t="s">
        <v>337</v>
      </c>
      <c r="AT250" s="233" t="s">
        <v>405</v>
      </c>
      <c r="AU250" s="233" t="s">
        <v>84</v>
      </c>
      <c r="AY250" s="19" t="s">
        <v>296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9" t="s">
        <v>82</v>
      </c>
      <c r="BK250" s="234">
        <f>ROUND(I250*H250,2)</f>
        <v>0</v>
      </c>
      <c r="BL250" s="19" t="s">
        <v>303</v>
      </c>
      <c r="BM250" s="233" t="s">
        <v>2962</v>
      </c>
    </row>
    <row r="251" spans="1:51" s="14" customFormat="1" ht="12">
      <c r="A251" s="14"/>
      <c r="B251" s="246"/>
      <c r="C251" s="247"/>
      <c r="D251" s="237" t="s">
        <v>305</v>
      </c>
      <c r="E251" s="248" t="s">
        <v>28</v>
      </c>
      <c r="F251" s="249" t="s">
        <v>2783</v>
      </c>
      <c r="G251" s="247"/>
      <c r="H251" s="250">
        <v>41.523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6" t="s">
        <v>305</v>
      </c>
      <c r="AU251" s="256" t="s">
        <v>84</v>
      </c>
      <c r="AV251" s="14" t="s">
        <v>84</v>
      </c>
      <c r="AW251" s="14" t="s">
        <v>35</v>
      </c>
      <c r="AX251" s="14" t="s">
        <v>82</v>
      </c>
      <c r="AY251" s="256" t="s">
        <v>296</v>
      </c>
    </row>
    <row r="252" spans="1:65" s="2" customFormat="1" ht="24" customHeight="1">
      <c r="A252" s="40"/>
      <c r="B252" s="41"/>
      <c r="C252" s="222" t="s">
        <v>494</v>
      </c>
      <c r="D252" s="222" t="s">
        <v>298</v>
      </c>
      <c r="E252" s="223" t="s">
        <v>2784</v>
      </c>
      <c r="F252" s="224" t="s">
        <v>2785</v>
      </c>
      <c r="G252" s="225" t="s">
        <v>491</v>
      </c>
      <c r="H252" s="226">
        <v>6</v>
      </c>
      <c r="I252" s="227"/>
      <c r="J252" s="228">
        <f>ROUND(I252*H252,2)</f>
        <v>0</v>
      </c>
      <c r="K252" s="224" t="s">
        <v>302</v>
      </c>
      <c r="L252" s="46"/>
      <c r="M252" s="229" t="s">
        <v>28</v>
      </c>
      <c r="N252" s="230" t="s">
        <v>45</v>
      </c>
      <c r="O252" s="86"/>
      <c r="P252" s="231">
        <f>O252*H252</f>
        <v>0</v>
      </c>
      <c r="Q252" s="231">
        <v>0</v>
      </c>
      <c r="R252" s="231">
        <f>Q252*H252</f>
        <v>0</v>
      </c>
      <c r="S252" s="231">
        <v>0</v>
      </c>
      <c r="T252" s="232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3" t="s">
        <v>303</v>
      </c>
      <c r="AT252" s="233" t="s">
        <v>298</v>
      </c>
      <c r="AU252" s="233" t="s">
        <v>84</v>
      </c>
      <c r="AY252" s="19" t="s">
        <v>296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9" t="s">
        <v>82</v>
      </c>
      <c r="BK252" s="234">
        <f>ROUND(I252*H252,2)</f>
        <v>0</v>
      </c>
      <c r="BL252" s="19" t="s">
        <v>303</v>
      </c>
      <c r="BM252" s="233" t="s">
        <v>2963</v>
      </c>
    </row>
    <row r="253" spans="1:51" s="13" customFormat="1" ht="12">
      <c r="A253" s="13"/>
      <c r="B253" s="235"/>
      <c r="C253" s="236"/>
      <c r="D253" s="237" t="s">
        <v>305</v>
      </c>
      <c r="E253" s="238" t="s">
        <v>28</v>
      </c>
      <c r="F253" s="239" t="s">
        <v>2534</v>
      </c>
      <c r="G253" s="236"/>
      <c r="H253" s="238" t="s">
        <v>28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305</v>
      </c>
      <c r="AU253" s="245" t="s">
        <v>84</v>
      </c>
      <c r="AV253" s="13" t="s">
        <v>82</v>
      </c>
      <c r="AW253" s="13" t="s">
        <v>35</v>
      </c>
      <c r="AX253" s="13" t="s">
        <v>74</v>
      </c>
      <c r="AY253" s="245" t="s">
        <v>296</v>
      </c>
    </row>
    <row r="254" spans="1:51" s="13" customFormat="1" ht="12">
      <c r="A254" s="13"/>
      <c r="B254" s="235"/>
      <c r="C254" s="236"/>
      <c r="D254" s="237" t="s">
        <v>305</v>
      </c>
      <c r="E254" s="238" t="s">
        <v>28</v>
      </c>
      <c r="F254" s="239" t="s">
        <v>2674</v>
      </c>
      <c r="G254" s="236"/>
      <c r="H254" s="238" t="s">
        <v>28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305</v>
      </c>
      <c r="AU254" s="245" t="s">
        <v>84</v>
      </c>
      <c r="AV254" s="13" t="s">
        <v>82</v>
      </c>
      <c r="AW254" s="13" t="s">
        <v>35</v>
      </c>
      <c r="AX254" s="13" t="s">
        <v>74</v>
      </c>
      <c r="AY254" s="245" t="s">
        <v>296</v>
      </c>
    </row>
    <row r="255" spans="1:51" s="14" customFormat="1" ht="12">
      <c r="A255" s="14"/>
      <c r="B255" s="246"/>
      <c r="C255" s="247"/>
      <c r="D255" s="237" t="s">
        <v>305</v>
      </c>
      <c r="E255" s="248" t="s">
        <v>28</v>
      </c>
      <c r="F255" s="249" t="s">
        <v>329</v>
      </c>
      <c r="G255" s="247"/>
      <c r="H255" s="250">
        <v>6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6" t="s">
        <v>305</v>
      </c>
      <c r="AU255" s="256" t="s">
        <v>84</v>
      </c>
      <c r="AV255" s="14" t="s">
        <v>84</v>
      </c>
      <c r="AW255" s="14" t="s">
        <v>35</v>
      </c>
      <c r="AX255" s="14" t="s">
        <v>82</v>
      </c>
      <c r="AY255" s="256" t="s">
        <v>296</v>
      </c>
    </row>
    <row r="256" spans="1:65" s="2" customFormat="1" ht="16.5" customHeight="1">
      <c r="A256" s="40"/>
      <c r="B256" s="41"/>
      <c r="C256" s="279" t="s">
        <v>502</v>
      </c>
      <c r="D256" s="279" t="s">
        <v>405</v>
      </c>
      <c r="E256" s="280" t="s">
        <v>2787</v>
      </c>
      <c r="F256" s="281" t="s">
        <v>2788</v>
      </c>
      <c r="G256" s="282" t="s">
        <v>491</v>
      </c>
      <c r="H256" s="283">
        <v>5</v>
      </c>
      <c r="I256" s="284"/>
      <c r="J256" s="285">
        <f>ROUND(I256*H256,2)</f>
        <v>0</v>
      </c>
      <c r="K256" s="281" t="s">
        <v>302</v>
      </c>
      <c r="L256" s="286"/>
      <c r="M256" s="287" t="s">
        <v>28</v>
      </c>
      <c r="N256" s="288" t="s">
        <v>45</v>
      </c>
      <c r="O256" s="86"/>
      <c r="P256" s="231">
        <f>O256*H256</f>
        <v>0</v>
      </c>
      <c r="Q256" s="231">
        <v>0.0015</v>
      </c>
      <c r="R256" s="231">
        <f>Q256*H256</f>
        <v>0.0075</v>
      </c>
      <c r="S256" s="231">
        <v>0</v>
      </c>
      <c r="T256" s="232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3" t="s">
        <v>337</v>
      </c>
      <c r="AT256" s="233" t="s">
        <v>405</v>
      </c>
      <c r="AU256" s="233" t="s">
        <v>84</v>
      </c>
      <c r="AY256" s="19" t="s">
        <v>296</v>
      </c>
      <c r="BE256" s="234">
        <f>IF(N256="základní",J256,0)</f>
        <v>0</v>
      </c>
      <c r="BF256" s="234">
        <f>IF(N256="snížená",J256,0)</f>
        <v>0</v>
      </c>
      <c r="BG256" s="234">
        <f>IF(N256="zákl. přenesená",J256,0)</f>
        <v>0</v>
      </c>
      <c r="BH256" s="234">
        <f>IF(N256="sníž. přenesená",J256,0)</f>
        <v>0</v>
      </c>
      <c r="BI256" s="234">
        <f>IF(N256="nulová",J256,0)</f>
        <v>0</v>
      </c>
      <c r="BJ256" s="19" t="s">
        <v>82</v>
      </c>
      <c r="BK256" s="234">
        <f>ROUND(I256*H256,2)</f>
        <v>0</v>
      </c>
      <c r="BL256" s="19" t="s">
        <v>303</v>
      </c>
      <c r="BM256" s="233" t="s">
        <v>2964</v>
      </c>
    </row>
    <row r="257" spans="1:51" s="13" customFormat="1" ht="12">
      <c r="A257" s="13"/>
      <c r="B257" s="235"/>
      <c r="C257" s="236"/>
      <c r="D257" s="237" t="s">
        <v>305</v>
      </c>
      <c r="E257" s="238" t="s">
        <v>28</v>
      </c>
      <c r="F257" s="239" t="s">
        <v>2474</v>
      </c>
      <c r="G257" s="236"/>
      <c r="H257" s="238" t="s">
        <v>28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305</v>
      </c>
      <c r="AU257" s="245" t="s">
        <v>84</v>
      </c>
      <c r="AV257" s="13" t="s">
        <v>82</v>
      </c>
      <c r="AW257" s="13" t="s">
        <v>35</v>
      </c>
      <c r="AX257" s="13" t="s">
        <v>74</v>
      </c>
      <c r="AY257" s="245" t="s">
        <v>296</v>
      </c>
    </row>
    <row r="258" spans="1:51" s="13" customFormat="1" ht="12">
      <c r="A258" s="13"/>
      <c r="B258" s="235"/>
      <c r="C258" s="236"/>
      <c r="D258" s="237" t="s">
        <v>305</v>
      </c>
      <c r="E258" s="238" t="s">
        <v>28</v>
      </c>
      <c r="F258" s="239" t="s">
        <v>2674</v>
      </c>
      <c r="G258" s="236"/>
      <c r="H258" s="238" t="s">
        <v>28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305</v>
      </c>
      <c r="AU258" s="245" t="s">
        <v>84</v>
      </c>
      <c r="AV258" s="13" t="s">
        <v>82</v>
      </c>
      <c r="AW258" s="13" t="s">
        <v>35</v>
      </c>
      <c r="AX258" s="13" t="s">
        <v>74</v>
      </c>
      <c r="AY258" s="245" t="s">
        <v>296</v>
      </c>
    </row>
    <row r="259" spans="1:51" s="14" customFormat="1" ht="12">
      <c r="A259" s="14"/>
      <c r="B259" s="246"/>
      <c r="C259" s="247"/>
      <c r="D259" s="237" t="s">
        <v>305</v>
      </c>
      <c r="E259" s="248" t="s">
        <v>28</v>
      </c>
      <c r="F259" s="249" t="s">
        <v>321</v>
      </c>
      <c r="G259" s="247"/>
      <c r="H259" s="250">
        <v>5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6" t="s">
        <v>305</v>
      </c>
      <c r="AU259" s="256" t="s">
        <v>84</v>
      </c>
      <c r="AV259" s="14" t="s">
        <v>84</v>
      </c>
      <c r="AW259" s="14" t="s">
        <v>35</v>
      </c>
      <c r="AX259" s="14" t="s">
        <v>82</v>
      </c>
      <c r="AY259" s="256" t="s">
        <v>296</v>
      </c>
    </row>
    <row r="260" spans="1:65" s="2" customFormat="1" ht="16.5" customHeight="1">
      <c r="A260" s="40"/>
      <c r="B260" s="41"/>
      <c r="C260" s="222" t="s">
        <v>507</v>
      </c>
      <c r="D260" s="222" t="s">
        <v>298</v>
      </c>
      <c r="E260" s="223" t="s">
        <v>2790</v>
      </c>
      <c r="F260" s="224" t="s">
        <v>2791</v>
      </c>
      <c r="G260" s="225" t="s">
        <v>491</v>
      </c>
      <c r="H260" s="226">
        <v>15</v>
      </c>
      <c r="I260" s="227"/>
      <c r="J260" s="228">
        <f>ROUND(I260*H260,2)</f>
        <v>0</v>
      </c>
      <c r="K260" s="224" t="s">
        <v>302</v>
      </c>
      <c r="L260" s="46"/>
      <c r="M260" s="229" t="s">
        <v>28</v>
      </c>
      <c r="N260" s="230" t="s">
        <v>45</v>
      </c>
      <c r="O260" s="86"/>
      <c r="P260" s="231">
        <f>O260*H260</f>
        <v>0</v>
      </c>
      <c r="Q260" s="231">
        <v>0</v>
      </c>
      <c r="R260" s="231">
        <f>Q260*H260</f>
        <v>0</v>
      </c>
      <c r="S260" s="231">
        <v>0</v>
      </c>
      <c r="T260" s="232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3" t="s">
        <v>303</v>
      </c>
      <c r="AT260" s="233" t="s">
        <v>298</v>
      </c>
      <c r="AU260" s="233" t="s">
        <v>84</v>
      </c>
      <c r="AY260" s="19" t="s">
        <v>296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9" t="s">
        <v>82</v>
      </c>
      <c r="BK260" s="234">
        <f>ROUND(I260*H260,2)</f>
        <v>0</v>
      </c>
      <c r="BL260" s="19" t="s">
        <v>303</v>
      </c>
      <c r="BM260" s="233" t="s">
        <v>2965</v>
      </c>
    </row>
    <row r="261" spans="1:51" s="13" customFormat="1" ht="12">
      <c r="A261" s="13"/>
      <c r="B261" s="235"/>
      <c r="C261" s="236"/>
      <c r="D261" s="237" t="s">
        <v>305</v>
      </c>
      <c r="E261" s="238" t="s">
        <v>28</v>
      </c>
      <c r="F261" s="239" t="s">
        <v>2534</v>
      </c>
      <c r="G261" s="236"/>
      <c r="H261" s="238" t="s">
        <v>28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305</v>
      </c>
      <c r="AU261" s="245" t="s">
        <v>84</v>
      </c>
      <c r="AV261" s="13" t="s">
        <v>82</v>
      </c>
      <c r="AW261" s="13" t="s">
        <v>35</v>
      </c>
      <c r="AX261" s="13" t="s">
        <v>74</v>
      </c>
      <c r="AY261" s="245" t="s">
        <v>296</v>
      </c>
    </row>
    <row r="262" spans="1:51" s="13" customFormat="1" ht="12">
      <c r="A262" s="13"/>
      <c r="B262" s="235"/>
      <c r="C262" s="236"/>
      <c r="D262" s="237" t="s">
        <v>305</v>
      </c>
      <c r="E262" s="238" t="s">
        <v>28</v>
      </c>
      <c r="F262" s="239" t="s">
        <v>2674</v>
      </c>
      <c r="G262" s="236"/>
      <c r="H262" s="238" t="s">
        <v>28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305</v>
      </c>
      <c r="AU262" s="245" t="s">
        <v>84</v>
      </c>
      <c r="AV262" s="13" t="s">
        <v>82</v>
      </c>
      <c r="AW262" s="13" t="s">
        <v>35</v>
      </c>
      <c r="AX262" s="13" t="s">
        <v>74</v>
      </c>
      <c r="AY262" s="245" t="s">
        <v>296</v>
      </c>
    </row>
    <row r="263" spans="1:51" s="14" customFormat="1" ht="12">
      <c r="A263" s="14"/>
      <c r="B263" s="246"/>
      <c r="C263" s="247"/>
      <c r="D263" s="237" t="s">
        <v>305</v>
      </c>
      <c r="E263" s="248" t="s">
        <v>28</v>
      </c>
      <c r="F263" s="249" t="s">
        <v>2966</v>
      </c>
      <c r="G263" s="247"/>
      <c r="H263" s="250">
        <v>15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305</v>
      </c>
      <c r="AU263" s="256" t="s">
        <v>84</v>
      </c>
      <c r="AV263" s="14" t="s">
        <v>84</v>
      </c>
      <c r="AW263" s="14" t="s">
        <v>35</v>
      </c>
      <c r="AX263" s="14" t="s">
        <v>82</v>
      </c>
      <c r="AY263" s="256" t="s">
        <v>296</v>
      </c>
    </row>
    <row r="264" spans="1:65" s="2" customFormat="1" ht="16.5" customHeight="1">
      <c r="A264" s="40"/>
      <c r="B264" s="41"/>
      <c r="C264" s="279" t="s">
        <v>513</v>
      </c>
      <c r="D264" s="279" t="s">
        <v>405</v>
      </c>
      <c r="E264" s="280" t="s">
        <v>2793</v>
      </c>
      <c r="F264" s="281" t="s">
        <v>2794</v>
      </c>
      <c r="G264" s="282" t="s">
        <v>491</v>
      </c>
      <c r="H264" s="283">
        <v>15</v>
      </c>
      <c r="I264" s="284"/>
      <c r="J264" s="285">
        <f>ROUND(I264*H264,2)</f>
        <v>0</v>
      </c>
      <c r="K264" s="281" t="s">
        <v>302</v>
      </c>
      <c r="L264" s="286"/>
      <c r="M264" s="287" t="s">
        <v>28</v>
      </c>
      <c r="N264" s="288" t="s">
        <v>45</v>
      </c>
      <c r="O264" s="86"/>
      <c r="P264" s="231">
        <f>O264*H264</f>
        <v>0</v>
      </c>
      <c r="Q264" s="231">
        <v>0.00044</v>
      </c>
      <c r="R264" s="231">
        <f>Q264*H264</f>
        <v>0.0066</v>
      </c>
      <c r="S264" s="231">
        <v>0</v>
      </c>
      <c r="T264" s="232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3" t="s">
        <v>337</v>
      </c>
      <c r="AT264" s="233" t="s">
        <v>405</v>
      </c>
      <c r="AU264" s="233" t="s">
        <v>84</v>
      </c>
      <c r="AY264" s="19" t="s">
        <v>296</v>
      </c>
      <c r="BE264" s="234">
        <f>IF(N264="základní",J264,0)</f>
        <v>0</v>
      </c>
      <c r="BF264" s="234">
        <f>IF(N264="snížená",J264,0)</f>
        <v>0</v>
      </c>
      <c r="BG264" s="234">
        <f>IF(N264="zákl. přenesená",J264,0)</f>
        <v>0</v>
      </c>
      <c r="BH264" s="234">
        <f>IF(N264="sníž. přenesená",J264,0)</f>
        <v>0</v>
      </c>
      <c r="BI264" s="234">
        <f>IF(N264="nulová",J264,0)</f>
        <v>0</v>
      </c>
      <c r="BJ264" s="19" t="s">
        <v>82</v>
      </c>
      <c r="BK264" s="234">
        <f>ROUND(I264*H264,2)</f>
        <v>0</v>
      </c>
      <c r="BL264" s="19" t="s">
        <v>303</v>
      </c>
      <c r="BM264" s="233" t="s">
        <v>2967</v>
      </c>
    </row>
    <row r="265" spans="1:51" s="13" customFormat="1" ht="12">
      <c r="A265" s="13"/>
      <c r="B265" s="235"/>
      <c r="C265" s="236"/>
      <c r="D265" s="237" t="s">
        <v>305</v>
      </c>
      <c r="E265" s="238" t="s">
        <v>28</v>
      </c>
      <c r="F265" s="239" t="s">
        <v>2534</v>
      </c>
      <c r="G265" s="236"/>
      <c r="H265" s="238" t="s">
        <v>28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305</v>
      </c>
      <c r="AU265" s="245" t="s">
        <v>84</v>
      </c>
      <c r="AV265" s="13" t="s">
        <v>82</v>
      </c>
      <c r="AW265" s="13" t="s">
        <v>35</v>
      </c>
      <c r="AX265" s="13" t="s">
        <v>74</v>
      </c>
      <c r="AY265" s="245" t="s">
        <v>296</v>
      </c>
    </row>
    <row r="266" spans="1:51" s="13" customFormat="1" ht="12">
      <c r="A266" s="13"/>
      <c r="B266" s="235"/>
      <c r="C266" s="236"/>
      <c r="D266" s="237" t="s">
        <v>305</v>
      </c>
      <c r="E266" s="238" t="s">
        <v>28</v>
      </c>
      <c r="F266" s="239" t="s">
        <v>2674</v>
      </c>
      <c r="G266" s="236"/>
      <c r="H266" s="238" t="s">
        <v>28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305</v>
      </c>
      <c r="AU266" s="245" t="s">
        <v>84</v>
      </c>
      <c r="AV266" s="13" t="s">
        <v>82</v>
      </c>
      <c r="AW266" s="13" t="s">
        <v>35</v>
      </c>
      <c r="AX266" s="13" t="s">
        <v>74</v>
      </c>
      <c r="AY266" s="245" t="s">
        <v>296</v>
      </c>
    </row>
    <row r="267" spans="1:51" s="14" customFormat="1" ht="12">
      <c r="A267" s="14"/>
      <c r="B267" s="246"/>
      <c r="C267" s="247"/>
      <c r="D267" s="237" t="s">
        <v>305</v>
      </c>
      <c r="E267" s="248" t="s">
        <v>28</v>
      </c>
      <c r="F267" s="249" t="s">
        <v>8</v>
      </c>
      <c r="G267" s="247"/>
      <c r="H267" s="250">
        <v>15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305</v>
      </c>
      <c r="AU267" s="256" t="s">
        <v>84</v>
      </c>
      <c r="AV267" s="14" t="s">
        <v>84</v>
      </c>
      <c r="AW267" s="14" t="s">
        <v>35</v>
      </c>
      <c r="AX267" s="14" t="s">
        <v>82</v>
      </c>
      <c r="AY267" s="256" t="s">
        <v>296</v>
      </c>
    </row>
    <row r="268" spans="1:65" s="2" customFormat="1" ht="24" customHeight="1">
      <c r="A268" s="40"/>
      <c r="B268" s="41"/>
      <c r="C268" s="222" t="s">
        <v>519</v>
      </c>
      <c r="D268" s="222" t="s">
        <v>298</v>
      </c>
      <c r="E268" s="223" t="s">
        <v>2796</v>
      </c>
      <c r="F268" s="224" t="s">
        <v>2797</v>
      </c>
      <c r="G268" s="225" t="s">
        <v>491</v>
      </c>
      <c r="H268" s="226">
        <v>6</v>
      </c>
      <c r="I268" s="227"/>
      <c r="J268" s="228">
        <f>ROUND(I268*H268,2)</f>
        <v>0</v>
      </c>
      <c r="K268" s="224" t="s">
        <v>302</v>
      </c>
      <c r="L268" s="46"/>
      <c r="M268" s="229" t="s">
        <v>28</v>
      </c>
      <c r="N268" s="230" t="s">
        <v>45</v>
      </c>
      <c r="O268" s="86"/>
      <c r="P268" s="231">
        <f>O268*H268</f>
        <v>0</v>
      </c>
      <c r="Q268" s="231">
        <v>0</v>
      </c>
      <c r="R268" s="231">
        <f>Q268*H268</f>
        <v>0</v>
      </c>
      <c r="S268" s="231">
        <v>0</v>
      </c>
      <c r="T268" s="232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3" t="s">
        <v>303</v>
      </c>
      <c r="AT268" s="233" t="s">
        <v>298</v>
      </c>
      <c r="AU268" s="233" t="s">
        <v>84</v>
      </c>
      <c r="AY268" s="19" t="s">
        <v>296</v>
      </c>
      <c r="BE268" s="234">
        <f>IF(N268="základní",J268,0)</f>
        <v>0</v>
      </c>
      <c r="BF268" s="234">
        <f>IF(N268="snížená",J268,0)</f>
        <v>0</v>
      </c>
      <c r="BG268" s="234">
        <f>IF(N268="zákl. přenesená",J268,0)</f>
        <v>0</v>
      </c>
      <c r="BH268" s="234">
        <f>IF(N268="sníž. přenesená",J268,0)</f>
        <v>0</v>
      </c>
      <c r="BI268" s="234">
        <f>IF(N268="nulová",J268,0)</f>
        <v>0</v>
      </c>
      <c r="BJ268" s="19" t="s">
        <v>82</v>
      </c>
      <c r="BK268" s="234">
        <f>ROUND(I268*H268,2)</f>
        <v>0</v>
      </c>
      <c r="BL268" s="19" t="s">
        <v>303</v>
      </c>
      <c r="BM268" s="233" t="s">
        <v>2968</v>
      </c>
    </row>
    <row r="269" spans="1:51" s="13" customFormat="1" ht="12">
      <c r="A269" s="13"/>
      <c r="B269" s="235"/>
      <c r="C269" s="236"/>
      <c r="D269" s="237" t="s">
        <v>305</v>
      </c>
      <c r="E269" s="238" t="s">
        <v>28</v>
      </c>
      <c r="F269" s="239" t="s">
        <v>2534</v>
      </c>
      <c r="G269" s="236"/>
      <c r="H269" s="238" t="s">
        <v>28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305</v>
      </c>
      <c r="AU269" s="245" t="s">
        <v>84</v>
      </c>
      <c r="AV269" s="13" t="s">
        <v>82</v>
      </c>
      <c r="AW269" s="13" t="s">
        <v>35</v>
      </c>
      <c r="AX269" s="13" t="s">
        <v>74</v>
      </c>
      <c r="AY269" s="245" t="s">
        <v>296</v>
      </c>
    </row>
    <row r="270" spans="1:51" s="13" customFormat="1" ht="12">
      <c r="A270" s="13"/>
      <c r="B270" s="235"/>
      <c r="C270" s="236"/>
      <c r="D270" s="237" t="s">
        <v>305</v>
      </c>
      <c r="E270" s="238" t="s">
        <v>28</v>
      </c>
      <c r="F270" s="239" t="s">
        <v>2674</v>
      </c>
      <c r="G270" s="236"/>
      <c r="H270" s="238" t="s">
        <v>28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305</v>
      </c>
      <c r="AU270" s="245" t="s">
        <v>84</v>
      </c>
      <c r="AV270" s="13" t="s">
        <v>82</v>
      </c>
      <c r="AW270" s="13" t="s">
        <v>35</v>
      </c>
      <c r="AX270" s="13" t="s">
        <v>74</v>
      </c>
      <c r="AY270" s="245" t="s">
        <v>296</v>
      </c>
    </row>
    <row r="271" spans="1:51" s="14" customFormat="1" ht="12">
      <c r="A271" s="14"/>
      <c r="B271" s="246"/>
      <c r="C271" s="247"/>
      <c r="D271" s="237" t="s">
        <v>305</v>
      </c>
      <c r="E271" s="248" t="s">
        <v>28</v>
      </c>
      <c r="F271" s="249" t="s">
        <v>329</v>
      </c>
      <c r="G271" s="247"/>
      <c r="H271" s="250">
        <v>6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6" t="s">
        <v>305</v>
      </c>
      <c r="AU271" s="256" t="s">
        <v>84</v>
      </c>
      <c r="AV271" s="14" t="s">
        <v>84</v>
      </c>
      <c r="AW271" s="14" t="s">
        <v>35</v>
      </c>
      <c r="AX271" s="14" t="s">
        <v>82</v>
      </c>
      <c r="AY271" s="256" t="s">
        <v>296</v>
      </c>
    </row>
    <row r="272" spans="1:65" s="2" customFormat="1" ht="16.5" customHeight="1">
      <c r="A272" s="40"/>
      <c r="B272" s="41"/>
      <c r="C272" s="279" t="s">
        <v>526</v>
      </c>
      <c r="D272" s="279" t="s">
        <v>405</v>
      </c>
      <c r="E272" s="280" t="s">
        <v>2799</v>
      </c>
      <c r="F272" s="281" t="s">
        <v>2800</v>
      </c>
      <c r="G272" s="282" t="s">
        <v>491</v>
      </c>
      <c r="H272" s="283">
        <v>6</v>
      </c>
      <c r="I272" s="284"/>
      <c r="J272" s="285">
        <f>ROUND(I272*H272,2)</f>
        <v>0</v>
      </c>
      <c r="K272" s="281" t="s">
        <v>302</v>
      </c>
      <c r="L272" s="286"/>
      <c r="M272" s="287" t="s">
        <v>28</v>
      </c>
      <c r="N272" s="288" t="s">
        <v>45</v>
      </c>
      <c r="O272" s="86"/>
      <c r="P272" s="231">
        <f>O272*H272</f>
        <v>0</v>
      </c>
      <c r="Q272" s="231">
        <v>0.00026</v>
      </c>
      <c r="R272" s="231">
        <f>Q272*H272</f>
        <v>0.0015599999999999998</v>
      </c>
      <c r="S272" s="231">
        <v>0</v>
      </c>
      <c r="T272" s="232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3" t="s">
        <v>337</v>
      </c>
      <c r="AT272" s="233" t="s">
        <v>405</v>
      </c>
      <c r="AU272" s="233" t="s">
        <v>84</v>
      </c>
      <c r="AY272" s="19" t="s">
        <v>296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9" t="s">
        <v>82</v>
      </c>
      <c r="BK272" s="234">
        <f>ROUND(I272*H272,2)</f>
        <v>0</v>
      </c>
      <c r="BL272" s="19" t="s">
        <v>303</v>
      </c>
      <c r="BM272" s="233" t="s">
        <v>2969</v>
      </c>
    </row>
    <row r="273" spans="1:51" s="13" customFormat="1" ht="12">
      <c r="A273" s="13"/>
      <c r="B273" s="235"/>
      <c r="C273" s="236"/>
      <c r="D273" s="237" t="s">
        <v>305</v>
      </c>
      <c r="E273" s="238" t="s">
        <v>28</v>
      </c>
      <c r="F273" s="239" t="s">
        <v>2534</v>
      </c>
      <c r="G273" s="236"/>
      <c r="H273" s="238" t="s">
        <v>28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305</v>
      </c>
      <c r="AU273" s="245" t="s">
        <v>84</v>
      </c>
      <c r="AV273" s="13" t="s">
        <v>82</v>
      </c>
      <c r="AW273" s="13" t="s">
        <v>35</v>
      </c>
      <c r="AX273" s="13" t="s">
        <v>74</v>
      </c>
      <c r="AY273" s="245" t="s">
        <v>296</v>
      </c>
    </row>
    <row r="274" spans="1:51" s="13" customFormat="1" ht="12">
      <c r="A274" s="13"/>
      <c r="B274" s="235"/>
      <c r="C274" s="236"/>
      <c r="D274" s="237" t="s">
        <v>305</v>
      </c>
      <c r="E274" s="238" t="s">
        <v>28</v>
      </c>
      <c r="F274" s="239" t="s">
        <v>2674</v>
      </c>
      <c r="G274" s="236"/>
      <c r="H274" s="238" t="s">
        <v>28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305</v>
      </c>
      <c r="AU274" s="245" t="s">
        <v>84</v>
      </c>
      <c r="AV274" s="13" t="s">
        <v>82</v>
      </c>
      <c r="AW274" s="13" t="s">
        <v>35</v>
      </c>
      <c r="AX274" s="13" t="s">
        <v>74</v>
      </c>
      <c r="AY274" s="245" t="s">
        <v>296</v>
      </c>
    </row>
    <row r="275" spans="1:51" s="14" customFormat="1" ht="12">
      <c r="A275" s="14"/>
      <c r="B275" s="246"/>
      <c r="C275" s="247"/>
      <c r="D275" s="237" t="s">
        <v>305</v>
      </c>
      <c r="E275" s="248" t="s">
        <v>28</v>
      </c>
      <c r="F275" s="249" t="s">
        <v>329</v>
      </c>
      <c r="G275" s="247"/>
      <c r="H275" s="250">
        <v>6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6" t="s">
        <v>305</v>
      </c>
      <c r="AU275" s="256" t="s">
        <v>84</v>
      </c>
      <c r="AV275" s="14" t="s">
        <v>84</v>
      </c>
      <c r="AW275" s="14" t="s">
        <v>35</v>
      </c>
      <c r="AX275" s="14" t="s">
        <v>82</v>
      </c>
      <c r="AY275" s="256" t="s">
        <v>296</v>
      </c>
    </row>
    <row r="276" spans="1:65" s="2" customFormat="1" ht="16.5" customHeight="1">
      <c r="A276" s="40"/>
      <c r="B276" s="41"/>
      <c r="C276" s="222" t="s">
        <v>531</v>
      </c>
      <c r="D276" s="222" t="s">
        <v>298</v>
      </c>
      <c r="E276" s="223" t="s">
        <v>2595</v>
      </c>
      <c r="F276" s="224" t="s">
        <v>2596</v>
      </c>
      <c r="G276" s="225" t="s">
        <v>491</v>
      </c>
      <c r="H276" s="226">
        <v>4</v>
      </c>
      <c r="I276" s="227"/>
      <c r="J276" s="228">
        <f>ROUND(I276*H276,2)</f>
        <v>0</v>
      </c>
      <c r="K276" s="224" t="s">
        <v>302</v>
      </c>
      <c r="L276" s="46"/>
      <c r="M276" s="229" t="s">
        <v>28</v>
      </c>
      <c r="N276" s="230" t="s">
        <v>45</v>
      </c>
      <c r="O276" s="86"/>
      <c r="P276" s="231">
        <f>O276*H276</f>
        <v>0</v>
      </c>
      <c r="Q276" s="231">
        <v>0</v>
      </c>
      <c r="R276" s="231">
        <f>Q276*H276</f>
        <v>0</v>
      </c>
      <c r="S276" s="231">
        <v>0</v>
      </c>
      <c r="T276" s="232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3" t="s">
        <v>303</v>
      </c>
      <c r="AT276" s="233" t="s">
        <v>298</v>
      </c>
      <c r="AU276" s="233" t="s">
        <v>84</v>
      </c>
      <c r="AY276" s="19" t="s">
        <v>296</v>
      </c>
      <c r="BE276" s="234">
        <f>IF(N276="základní",J276,0)</f>
        <v>0</v>
      </c>
      <c r="BF276" s="234">
        <f>IF(N276="snížená",J276,0)</f>
        <v>0</v>
      </c>
      <c r="BG276" s="234">
        <f>IF(N276="zákl. přenesená",J276,0)</f>
        <v>0</v>
      </c>
      <c r="BH276" s="234">
        <f>IF(N276="sníž. přenesená",J276,0)</f>
        <v>0</v>
      </c>
      <c r="BI276" s="234">
        <f>IF(N276="nulová",J276,0)</f>
        <v>0</v>
      </c>
      <c r="BJ276" s="19" t="s">
        <v>82</v>
      </c>
      <c r="BK276" s="234">
        <f>ROUND(I276*H276,2)</f>
        <v>0</v>
      </c>
      <c r="BL276" s="19" t="s">
        <v>303</v>
      </c>
      <c r="BM276" s="233" t="s">
        <v>2970</v>
      </c>
    </row>
    <row r="277" spans="1:51" s="13" customFormat="1" ht="12">
      <c r="A277" s="13"/>
      <c r="B277" s="235"/>
      <c r="C277" s="236"/>
      <c r="D277" s="237" t="s">
        <v>305</v>
      </c>
      <c r="E277" s="238" t="s">
        <v>28</v>
      </c>
      <c r="F277" s="239" t="s">
        <v>2534</v>
      </c>
      <c r="G277" s="236"/>
      <c r="H277" s="238" t="s">
        <v>28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305</v>
      </c>
      <c r="AU277" s="245" t="s">
        <v>84</v>
      </c>
      <c r="AV277" s="13" t="s">
        <v>82</v>
      </c>
      <c r="AW277" s="13" t="s">
        <v>35</v>
      </c>
      <c r="AX277" s="13" t="s">
        <v>74</v>
      </c>
      <c r="AY277" s="245" t="s">
        <v>296</v>
      </c>
    </row>
    <row r="278" spans="1:51" s="13" customFormat="1" ht="12">
      <c r="A278" s="13"/>
      <c r="B278" s="235"/>
      <c r="C278" s="236"/>
      <c r="D278" s="237" t="s">
        <v>305</v>
      </c>
      <c r="E278" s="238" t="s">
        <v>28</v>
      </c>
      <c r="F278" s="239" t="s">
        <v>2674</v>
      </c>
      <c r="G278" s="236"/>
      <c r="H278" s="238" t="s">
        <v>28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305</v>
      </c>
      <c r="AU278" s="245" t="s">
        <v>84</v>
      </c>
      <c r="AV278" s="13" t="s">
        <v>82</v>
      </c>
      <c r="AW278" s="13" t="s">
        <v>35</v>
      </c>
      <c r="AX278" s="13" t="s">
        <v>74</v>
      </c>
      <c r="AY278" s="245" t="s">
        <v>296</v>
      </c>
    </row>
    <row r="279" spans="1:51" s="14" customFormat="1" ht="12">
      <c r="A279" s="14"/>
      <c r="B279" s="246"/>
      <c r="C279" s="247"/>
      <c r="D279" s="237" t="s">
        <v>305</v>
      </c>
      <c r="E279" s="248" t="s">
        <v>28</v>
      </c>
      <c r="F279" s="249" t="s">
        <v>1054</v>
      </c>
      <c r="G279" s="247"/>
      <c r="H279" s="250">
        <v>4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305</v>
      </c>
      <c r="AU279" s="256" t="s">
        <v>84</v>
      </c>
      <c r="AV279" s="14" t="s">
        <v>84</v>
      </c>
      <c r="AW279" s="14" t="s">
        <v>35</v>
      </c>
      <c r="AX279" s="14" t="s">
        <v>82</v>
      </c>
      <c r="AY279" s="256" t="s">
        <v>296</v>
      </c>
    </row>
    <row r="280" spans="1:65" s="2" customFormat="1" ht="16.5" customHeight="1">
      <c r="A280" s="40"/>
      <c r="B280" s="41"/>
      <c r="C280" s="279" t="s">
        <v>537</v>
      </c>
      <c r="D280" s="279" t="s">
        <v>405</v>
      </c>
      <c r="E280" s="280" t="s">
        <v>2971</v>
      </c>
      <c r="F280" s="281" t="s">
        <v>2972</v>
      </c>
      <c r="G280" s="282" t="s">
        <v>491</v>
      </c>
      <c r="H280" s="283">
        <v>1</v>
      </c>
      <c r="I280" s="284"/>
      <c r="J280" s="285">
        <f>ROUND(I280*H280,2)</f>
        <v>0</v>
      </c>
      <c r="K280" s="281" t="s">
        <v>302</v>
      </c>
      <c r="L280" s="286"/>
      <c r="M280" s="287" t="s">
        <v>28</v>
      </c>
      <c r="N280" s="288" t="s">
        <v>45</v>
      </c>
      <c r="O280" s="86"/>
      <c r="P280" s="231">
        <f>O280*H280</f>
        <v>0</v>
      </c>
      <c r="Q280" s="231">
        <v>0.00065</v>
      </c>
      <c r="R280" s="231">
        <f>Q280*H280</f>
        <v>0.00065</v>
      </c>
      <c r="S280" s="231">
        <v>0</v>
      </c>
      <c r="T280" s="232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3" t="s">
        <v>337</v>
      </c>
      <c r="AT280" s="233" t="s">
        <v>405</v>
      </c>
      <c r="AU280" s="233" t="s">
        <v>84</v>
      </c>
      <c r="AY280" s="19" t="s">
        <v>296</v>
      </c>
      <c r="BE280" s="234">
        <f>IF(N280="základní",J280,0)</f>
        <v>0</v>
      </c>
      <c r="BF280" s="234">
        <f>IF(N280="snížená",J280,0)</f>
        <v>0</v>
      </c>
      <c r="BG280" s="234">
        <f>IF(N280="zákl. přenesená",J280,0)</f>
        <v>0</v>
      </c>
      <c r="BH280" s="234">
        <f>IF(N280="sníž. přenesená",J280,0)</f>
        <v>0</v>
      </c>
      <c r="BI280" s="234">
        <f>IF(N280="nulová",J280,0)</f>
        <v>0</v>
      </c>
      <c r="BJ280" s="19" t="s">
        <v>82</v>
      </c>
      <c r="BK280" s="234">
        <f>ROUND(I280*H280,2)</f>
        <v>0</v>
      </c>
      <c r="BL280" s="19" t="s">
        <v>303</v>
      </c>
      <c r="BM280" s="233" t="s">
        <v>2973</v>
      </c>
    </row>
    <row r="281" spans="1:51" s="13" customFormat="1" ht="12">
      <c r="A281" s="13"/>
      <c r="B281" s="235"/>
      <c r="C281" s="236"/>
      <c r="D281" s="237" t="s">
        <v>305</v>
      </c>
      <c r="E281" s="238" t="s">
        <v>28</v>
      </c>
      <c r="F281" s="239" t="s">
        <v>2534</v>
      </c>
      <c r="G281" s="236"/>
      <c r="H281" s="238" t="s">
        <v>28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305</v>
      </c>
      <c r="AU281" s="245" t="s">
        <v>84</v>
      </c>
      <c r="AV281" s="13" t="s">
        <v>82</v>
      </c>
      <c r="AW281" s="13" t="s">
        <v>35</v>
      </c>
      <c r="AX281" s="13" t="s">
        <v>74</v>
      </c>
      <c r="AY281" s="245" t="s">
        <v>296</v>
      </c>
    </row>
    <row r="282" spans="1:51" s="13" customFormat="1" ht="12">
      <c r="A282" s="13"/>
      <c r="B282" s="235"/>
      <c r="C282" s="236"/>
      <c r="D282" s="237" t="s">
        <v>305</v>
      </c>
      <c r="E282" s="238" t="s">
        <v>28</v>
      </c>
      <c r="F282" s="239" t="s">
        <v>2674</v>
      </c>
      <c r="G282" s="236"/>
      <c r="H282" s="238" t="s">
        <v>28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305</v>
      </c>
      <c r="AU282" s="245" t="s">
        <v>84</v>
      </c>
      <c r="AV282" s="13" t="s">
        <v>82</v>
      </c>
      <c r="AW282" s="13" t="s">
        <v>35</v>
      </c>
      <c r="AX282" s="13" t="s">
        <v>74</v>
      </c>
      <c r="AY282" s="245" t="s">
        <v>296</v>
      </c>
    </row>
    <row r="283" spans="1:51" s="14" customFormat="1" ht="12">
      <c r="A283" s="14"/>
      <c r="B283" s="246"/>
      <c r="C283" s="247"/>
      <c r="D283" s="237" t="s">
        <v>305</v>
      </c>
      <c r="E283" s="248" t="s">
        <v>28</v>
      </c>
      <c r="F283" s="249" t="s">
        <v>82</v>
      </c>
      <c r="G283" s="247"/>
      <c r="H283" s="250">
        <v>1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6" t="s">
        <v>305</v>
      </c>
      <c r="AU283" s="256" t="s">
        <v>84</v>
      </c>
      <c r="AV283" s="14" t="s">
        <v>84</v>
      </c>
      <c r="AW283" s="14" t="s">
        <v>35</v>
      </c>
      <c r="AX283" s="14" t="s">
        <v>82</v>
      </c>
      <c r="AY283" s="256" t="s">
        <v>296</v>
      </c>
    </row>
    <row r="284" spans="1:65" s="2" customFormat="1" ht="16.5" customHeight="1">
      <c r="A284" s="40"/>
      <c r="B284" s="41"/>
      <c r="C284" s="279" t="s">
        <v>542</v>
      </c>
      <c r="D284" s="279" t="s">
        <v>405</v>
      </c>
      <c r="E284" s="280" t="s">
        <v>2803</v>
      </c>
      <c r="F284" s="281" t="s">
        <v>2804</v>
      </c>
      <c r="G284" s="282" t="s">
        <v>491</v>
      </c>
      <c r="H284" s="283">
        <v>1</v>
      </c>
      <c r="I284" s="284"/>
      <c r="J284" s="285">
        <f>ROUND(I284*H284,2)</f>
        <v>0</v>
      </c>
      <c r="K284" s="281" t="s">
        <v>302</v>
      </c>
      <c r="L284" s="286"/>
      <c r="M284" s="287" t="s">
        <v>28</v>
      </c>
      <c r="N284" s="288" t="s">
        <v>45</v>
      </c>
      <c r="O284" s="86"/>
      <c r="P284" s="231">
        <f>O284*H284</f>
        <v>0</v>
      </c>
      <c r="Q284" s="231">
        <v>0.00074</v>
      </c>
      <c r="R284" s="231">
        <f>Q284*H284</f>
        <v>0.00074</v>
      </c>
      <c r="S284" s="231">
        <v>0</v>
      </c>
      <c r="T284" s="232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3" t="s">
        <v>337</v>
      </c>
      <c r="AT284" s="233" t="s">
        <v>405</v>
      </c>
      <c r="AU284" s="233" t="s">
        <v>84</v>
      </c>
      <c r="AY284" s="19" t="s">
        <v>296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9" t="s">
        <v>82</v>
      </c>
      <c r="BK284" s="234">
        <f>ROUND(I284*H284,2)</f>
        <v>0</v>
      </c>
      <c r="BL284" s="19" t="s">
        <v>303</v>
      </c>
      <c r="BM284" s="233" t="s">
        <v>2974</v>
      </c>
    </row>
    <row r="285" spans="1:51" s="13" customFormat="1" ht="12">
      <c r="A285" s="13"/>
      <c r="B285" s="235"/>
      <c r="C285" s="236"/>
      <c r="D285" s="237" t="s">
        <v>305</v>
      </c>
      <c r="E285" s="238" t="s">
        <v>28</v>
      </c>
      <c r="F285" s="239" t="s">
        <v>2534</v>
      </c>
      <c r="G285" s="236"/>
      <c r="H285" s="238" t="s">
        <v>28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305</v>
      </c>
      <c r="AU285" s="245" t="s">
        <v>84</v>
      </c>
      <c r="AV285" s="13" t="s">
        <v>82</v>
      </c>
      <c r="AW285" s="13" t="s">
        <v>35</v>
      </c>
      <c r="AX285" s="13" t="s">
        <v>74</v>
      </c>
      <c r="AY285" s="245" t="s">
        <v>296</v>
      </c>
    </row>
    <row r="286" spans="1:51" s="13" customFormat="1" ht="12">
      <c r="A286" s="13"/>
      <c r="B286" s="235"/>
      <c r="C286" s="236"/>
      <c r="D286" s="237" t="s">
        <v>305</v>
      </c>
      <c r="E286" s="238" t="s">
        <v>28</v>
      </c>
      <c r="F286" s="239" t="s">
        <v>2674</v>
      </c>
      <c r="G286" s="236"/>
      <c r="H286" s="238" t="s">
        <v>28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305</v>
      </c>
      <c r="AU286" s="245" t="s">
        <v>84</v>
      </c>
      <c r="AV286" s="13" t="s">
        <v>82</v>
      </c>
      <c r="AW286" s="13" t="s">
        <v>35</v>
      </c>
      <c r="AX286" s="13" t="s">
        <v>74</v>
      </c>
      <c r="AY286" s="245" t="s">
        <v>296</v>
      </c>
    </row>
    <row r="287" spans="1:51" s="14" customFormat="1" ht="12">
      <c r="A287" s="14"/>
      <c r="B287" s="246"/>
      <c r="C287" s="247"/>
      <c r="D287" s="237" t="s">
        <v>305</v>
      </c>
      <c r="E287" s="248" t="s">
        <v>28</v>
      </c>
      <c r="F287" s="249" t="s">
        <v>82</v>
      </c>
      <c r="G287" s="247"/>
      <c r="H287" s="250">
        <v>1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305</v>
      </c>
      <c r="AU287" s="256" t="s">
        <v>84</v>
      </c>
      <c r="AV287" s="14" t="s">
        <v>84</v>
      </c>
      <c r="AW287" s="14" t="s">
        <v>35</v>
      </c>
      <c r="AX287" s="14" t="s">
        <v>82</v>
      </c>
      <c r="AY287" s="256" t="s">
        <v>296</v>
      </c>
    </row>
    <row r="288" spans="1:65" s="2" customFormat="1" ht="16.5" customHeight="1">
      <c r="A288" s="40"/>
      <c r="B288" s="41"/>
      <c r="C288" s="279" t="s">
        <v>547</v>
      </c>
      <c r="D288" s="279" t="s">
        <v>405</v>
      </c>
      <c r="E288" s="280" t="s">
        <v>2975</v>
      </c>
      <c r="F288" s="281" t="s">
        <v>2976</v>
      </c>
      <c r="G288" s="282" t="s">
        <v>491</v>
      </c>
      <c r="H288" s="283">
        <v>1</v>
      </c>
      <c r="I288" s="284"/>
      <c r="J288" s="285">
        <f>ROUND(I288*H288,2)</f>
        <v>0</v>
      </c>
      <c r="K288" s="281" t="s">
        <v>302</v>
      </c>
      <c r="L288" s="286"/>
      <c r="M288" s="287" t="s">
        <v>28</v>
      </c>
      <c r="N288" s="288" t="s">
        <v>45</v>
      </c>
      <c r="O288" s="86"/>
      <c r="P288" s="231">
        <f>O288*H288</f>
        <v>0</v>
      </c>
      <c r="Q288" s="231">
        <v>0.00081</v>
      </c>
      <c r="R288" s="231">
        <f>Q288*H288</f>
        <v>0.00081</v>
      </c>
      <c r="S288" s="231">
        <v>0</v>
      </c>
      <c r="T288" s="232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3" t="s">
        <v>337</v>
      </c>
      <c r="AT288" s="233" t="s">
        <v>405</v>
      </c>
      <c r="AU288" s="233" t="s">
        <v>84</v>
      </c>
      <c r="AY288" s="19" t="s">
        <v>296</v>
      </c>
      <c r="BE288" s="234">
        <f>IF(N288="základní",J288,0)</f>
        <v>0</v>
      </c>
      <c r="BF288" s="234">
        <f>IF(N288="snížená",J288,0)</f>
        <v>0</v>
      </c>
      <c r="BG288" s="234">
        <f>IF(N288="zákl. přenesená",J288,0)</f>
        <v>0</v>
      </c>
      <c r="BH288" s="234">
        <f>IF(N288="sníž. přenesená",J288,0)</f>
        <v>0</v>
      </c>
      <c r="BI288" s="234">
        <f>IF(N288="nulová",J288,0)</f>
        <v>0</v>
      </c>
      <c r="BJ288" s="19" t="s">
        <v>82</v>
      </c>
      <c r="BK288" s="234">
        <f>ROUND(I288*H288,2)</f>
        <v>0</v>
      </c>
      <c r="BL288" s="19" t="s">
        <v>303</v>
      </c>
      <c r="BM288" s="233" t="s">
        <v>2977</v>
      </c>
    </row>
    <row r="289" spans="1:51" s="13" customFormat="1" ht="12">
      <c r="A289" s="13"/>
      <c r="B289" s="235"/>
      <c r="C289" s="236"/>
      <c r="D289" s="237" t="s">
        <v>305</v>
      </c>
      <c r="E289" s="238" t="s">
        <v>28</v>
      </c>
      <c r="F289" s="239" t="s">
        <v>2534</v>
      </c>
      <c r="G289" s="236"/>
      <c r="H289" s="238" t="s">
        <v>28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305</v>
      </c>
      <c r="AU289" s="245" t="s">
        <v>84</v>
      </c>
      <c r="AV289" s="13" t="s">
        <v>82</v>
      </c>
      <c r="AW289" s="13" t="s">
        <v>35</v>
      </c>
      <c r="AX289" s="13" t="s">
        <v>74</v>
      </c>
      <c r="AY289" s="245" t="s">
        <v>296</v>
      </c>
    </row>
    <row r="290" spans="1:51" s="13" customFormat="1" ht="12">
      <c r="A290" s="13"/>
      <c r="B290" s="235"/>
      <c r="C290" s="236"/>
      <c r="D290" s="237" t="s">
        <v>305</v>
      </c>
      <c r="E290" s="238" t="s">
        <v>28</v>
      </c>
      <c r="F290" s="239" t="s">
        <v>2674</v>
      </c>
      <c r="G290" s="236"/>
      <c r="H290" s="238" t="s">
        <v>28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305</v>
      </c>
      <c r="AU290" s="245" t="s">
        <v>84</v>
      </c>
      <c r="AV290" s="13" t="s">
        <v>82</v>
      </c>
      <c r="AW290" s="13" t="s">
        <v>35</v>
      </c>
      <c r="AX290" s="13" t="s">
        <v>74</v>
      </c>
      <c r="AY290" s="245" t="s">
        <v>296</v>
      </c>
    </row>
    <row r="291" spans="1:51" s="14" customFormat="1" ht="12">
      <c r="A291" s="14"/>
      <c r="B291" s="246"/>
      <c r="C291" s="247"/>
      <c r="D291" s="237" t="s">
        <v>305</v>
      </c>
      <c r="E291" s="248" t="s">
        <v>28</v>
      </c>
      <c r="F291" s="249" t="s">
        <v>82</v>
      </c>
      <c r="G291" s="247"/>
      <c r="H291" s="250">
        <v>1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6" t="s">
        <v>305</v>
      </c>
      <c r="AU291" s="256" t="s">
        <v>84</v>
      </c>
      <c r="AV291" s="14" t="s">
        <v>84</v>
      </c>
      <c r="AW291" s="14" t="s">
        <v>35</v>
      </c>
      <c r="AX291" s="14" t="s">
        <v>82</v>
      </c>
      <c r="AY291" s="256" t="s">
        <v>296</v>
      </c>
    </row>
    <row r="292" spans="1:65" s="2" customFormat="1" ht="16.5" customHeight="1">
      <c r="A292" s="40"/>
      <c r="B292" s="41"/>
      <c r="C292" s="279" t="s">
        <v>552</v>
      </c>
      <c r="D292" s="279" t="s">
        <v>405</v>
      </c>
      <c r="E292" s="280" t="s">
        <v>2598</v>
      </c>
      <c r="F292" s="281" t="s">
        <v>2599</v>
      </c>
      <c r="G292" s="282" t="s">
        <v>491</v>
      </c>
      <c r="H292" s="283">
        <v>1</v>
      </c>
      <c r="I292" s="284"/>
      <c r="J292" s="285">
        <f>ROUND(I292*H292,2)</f>
        <v>0</v>
      </c>
      <c r="K292" s="281" t="s">
        <v>302</v>
      </c>
      <c r="L292" s="286"/>
      <c r="M292" s="287" t="s">
        <v>28</v>
      </c>
      <c r="N292" s="288" t="s">
        <v>45</v>
      </c>
      <c r="O292" s="86"/>
      <c r="P292" s="231">
        <f>O292*H292</f>
        <v>0</v>
      </c>
      <c r="Q292" s="231">
        <v>0.00093</v>
      </c>
      <c r="R292" s="231">
        <f>Q292*H292</f>
        <v>0.00093</v>
      </c>
      <c r="S292" s="231">
        <v>0</v>
      </c>
      <c r="T292" s="232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3" t="s">
        <v>337</v>
      </c>
      <c r="AT292" s="233" t="s">
        <v>405</v>
      </c>
      <c r="AU292" s="233" t="s">
        <v>84</v>
      </c>
      <c r="AY292" s="19" t="s">
        <v>296</v>
      </c>
      <c r="BE292" s="234">
        <f>IF(N292="základní",J292,0)</f>
        <v>0</v>
      </c>
      <c r="BF292" s="234">
        <f>IF(N292="snížená",J292,0)</f>
        <v>0</v>
      </c>
      <c r="BG292" s="234">
        <f>IF(N292="zákl. přenesená",J292,0)</f>
        <v>0</v>
      </c>
      <c r="BH292" s="234">
        <f>IF(N292="sníž. přenesená",J292,0)</f>
        <v>0</v>
      </c>
      <c r="BI292" s="234">
        <f>IF(N292="nulová",J292,0)</f>
        <v>0</v>
      </c>
      <c r="BJ292" s="19" t="s">
        <v>82</v>
      </c>
      <c r="BK292" s="234">
        <f>ROUND(I292*H292,2)</f>
        <v>0</v>
      </c>
      <c r="BL292" s="19" t="s">
        <v>303</v>
      </c>
      <c r="BM292" s="233" t="s">
        <v>2978</v>
      </c>
    </row>
    <row r="293" spans="1:51" s="13" customFormat="1" ht="12">
      <c r="A293" s="13"/>
      <c r="B293" s="235"/>
      <c r="C293" s="236"/>
      <c r="D293" s="237" t="s">
        <v>305</v>
      </c>
      <c r="E293" s="238" t="s">
        <v>28</v>
      </c>
      <c r="F293" s="239" t="s">
        <v>2534</v>
      </c>
      <c r="G293" s="236"/>
      <c r="H293" s="238" t="s">
        <v>28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305</v>
      </c>
      <c r="AU293" s="245" t="s">
        <v>84</v>
      </c>
      <c r="AV293" s="13" t="s">
        <v>82</v>
      </c>
      <c r="AW293" s="13" t="s">
        <v>35</v>
      </c>
      <c r="AX293" s="13" t="s">
        <v>74</v>
      </c>
      <c r="AY293" s="245" t="s">
        <v>296</v>
      </c>
    </row>
    <row r="294" spans="1:51" s="13" customFormat="1" ht="12">
      <c r="A294" s="13"/>
      <c r="B294" s="235"/>
      <c r="C294" s="236"/>
      <c r="D294" s="237" t="s">
        <v>305</v>
      </c>
      <c r="E294" s="238" t="s">
        <v>28</v>
      </c>
      <c r="F294" s="239" t="s">
        <v>2674</v>
      </c>
      <c r="G294" s="236"/>
      <c r="H294" s="238" t="s">
        <v>28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305</v>
      </c>
      <c r="AU294" s="245" t="s">
        <v>84</v>
      </c>
      <c r="AV294" s="13" t="s">
        <v>82</v>
      </c>
      <c r="AW294" s="13" t="s">
        <v>35</v>
      </c>
      <c r="AX294" s="13" t="s">
        <v>74</v>
      </c>
      <c r="AY294" s="245" t="s">
        <v>296</v>
      </c>
    </row>
    <row r="295" spans="1:51" s="14" customFormat="1" ht="12">
      <c r="A295" s="14"/>
      <c r="B295" s="246"/>
      <c r="C295" s="247"/>
      <c r="D295" s="237" t="s">
        <v>305</v>
      </c>
      <c r="E295" s="248" t="s">
        <v>28</v>
      </c>
      <c r="F295" s="249" t="s">
        <v>82</v>
      </c>
      <c r="G295" s="247"/>
      <c r="H295" s="250">
        <v>1</v>
      </c>
      <c r="I295" s="251"/>
      <c r="J295" s="247"/>
      <c r="K295" s="247"/>
      <c r="L295" s="252"/>
      <c r="M295" s="253"/>
      <c r="N295" s="254"/>
      <c r="O295" s="254"/>
      <c r="P295" s="254"/>
      <c r="Q295" s="254"/>
      <c r="R295" s="254"/>
      <c r="S295" s="254"/>
      <c r="T295" s="25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6" t="s">
        <v>305</v>
      </c>
      <c r="AU295" s="256" t="s">
        <v>84</v>
      </c>
      <c r="AV295" s="14" t="s">
        <v>84</v>
      </c>
      <c r="AW295" s="14" t="s">
        <v>35</v>
      </c>
      <c r="AX295" s="14" t="s">
        <v>82</v>
      </c>
      <c r="AY295" s="256" t="s">
        <v>296</v>
      </c>
    </row>
    <row r="296" spans="1:65" s="2" customFormat="1" ht="24" customHeight="1">
      <c r="A296" s="40"/>
      <c r="B296" s="41"/>
      <c r="C296" s="222" t="s">
        <v>556</v>
      </c>
      <c r="D296" s="222" t="s">
        <v>298</v>
      </c>
      <c r="E296" s="223" t="s">
        <v>2806</v>
      </c>
      <c r="F296" s="224" t="s">
        <v>2807</v>
      </c>
      <c r="G296" s="225" t="s">
        <v>491</v>
      </c>
      <c r="H296" s="226">
        <v>6</v>
      </c>
      <c r="I296" s="227"/>
      <c r="J296" s="228">
        <f>ROUND(I296*H296,2)</f>
        <v>0</v>
      </c>
      <c r="K296" s="224" t="s">
        <v>302</v>
      </c>
      <c r="L296" s="46"/>
      <c r="M296" s="229" t="s">
        <v>28</v>
      </c>
      <c r="N296" s="230" t="s">
        <v>45</v>
      </c>
      <c r="O296" s="86"/>
      <c r="P296" s="231">
        <f>O296*H296</f>
        <v>0</v>
      </c>
      <c r="Q296" s="231">
        <v>0</v>
      </c>
      <c r="R296" s="231">
        <f>Q296*H296</f>
        <v>0</v>
      </c>
      <c r="S296" s="231">
        <v>0</v>
      </c>
      <c r="T296" s="232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3" t="s">
        <v>303</v>
      </c>
      <c r="AT296" s="233" t="s">
        <v>298</v>
      </c>
      <c r="AU296" s="233" t="s">
        <v>84</v>
      </c>
      <c r="AY296" s="19" t="s">
        <v>296</v>
      </c>
      <c r="BE296" s="234">
        <f>IF(N296="základní",J296,0)</f>
        <v>0</v>
      </c>
      <c r="BF296" s="234">
        <f>IF(N296="snížená",J296,0)</f>
        <v>0</v>
      </c>
      <c r="BG296" s="234">
        <f>IF(N296="zákl. přenesená",J296,0)</f>
        <v>0</v>
      </c>
      <c r="BH296" s="234">
        <f>IF(N296="sníž. přenesená",J296,0)</f>
        <v>0</v>
      </c>
      <c r="BI296" s="234">
        <f>IF(N296="nulová",J296,0)</f>
        <v>0</v>
      </c>
      <c r="BJ296" s="19" t="s">
        <v>82</v>
      </c>
      <c r="BK296" s="234">
        <f>ROUND(I296*H296,2)</f>
        <v>0</v>
      </c>
      <c r="BL296" s="19" t="s">
        <v>303</v>
      </c>
      <c r="BM296" s="233" t="s">
        <v>2979</v>
      </c>
    </row>
    <row r="297" spans="1:51" s="13" customFormat="1" ht="12">
      <c r="A297" s="13"/>
      <c r="B297" s="235"/>
      <c r="C297" s="236"/>
      <c r="D297" s="237" t="s">
        <v>305</v>
      </c>
      <c r="E297" s="238" t="s">
        <v>28</v>
      </c>
      <c r="F297" s="239" t="s">
        <v>2534</v>
      </c>
      <c r="G297" s="236"/>
      <c r="H297" s="238" t="s">
        <v>28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5" t="s">
        <v>305</v>
      </c>
      <c r="AU297" s="245" t="s">
        <v>84</v>
      </c>
      <c r="AV297" s="13" t="s">
        <v>82</v>
      </c>
      <c r="AW297" s="13" t="s">
        <v>35</v>
      </c>
      <c r="AX297" s="13" t="s">
        <v>74</v>
      </c>
      <c r="AY297" s="245" t="s">
        <v>296</v>
      </c>
    </row>
    <row r="298" spans="1:51" s="13" customFormat="1" ht="12">
      <c r="A298" s="13"/>
      <c r="B298" s="235"/>
      <c r="C298" s="236"/>
      <c r="D298" s="237" t="s">
        <v>305</v>
      </c>
      <c r="E298" s="238" t="s">
        <v>28</v>
      </c>
      <c r="F298" s="239" t="s">
        <v>2674</v>
      </c>
      <c r="G298" s="236"/>
      <c r="H298" s="238" t="s">
        <v>28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305</v>
      </c>
      <c r="AU298" s="245" t="s">
        <v>84</v>
      </c>
      <c r="AV298" s="13" t="s">
        <v>82</v>
      </c>
      <c r="AW298" s="13" t="s">
        <v>35</v>
      </c>
      <c r="AX298" s="13" t="s">
        <v>74</v>
      </c>
      <c r="AY298" s="245" t="s">
        <v>296</v>
      </c>
    </row>
    <row r="299" spans="1:51" s="14" customFormat="1" ht="12">
      <c r="A299" s="14"/>
      <c r="B299" s="246"/>
      <c r="C299" s="247"/>
      <c r="D299" s="237" t="s">
        <v>305</v>
      </c>
      <c r="E299" s="248" t="s">
        <v>28</v>
      </c>
      <c r="F299" s="249" t="s">
        <v>2980</v>
      </c>
      <c r="G299" s="247"/>
      <c r="H299" s="250">
        <v>6</v>
      </c>
      <c r="I299" s="251"/>
      <c r="J299" s="247"/>
      <c r="K299" s="247"/>
      <c r="L299" s="252"/>
      <c r="M299" s="253"/>
      <c r="N299" s="254"/>
      <c r="O299" s="254"/>
      <c r="P299" s="254"/>
      <c r="Q299" s="254"/>
      <c r="R299" s="254"/>
      <c r="S299" s="254"/>
      <c r="T299" s="25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6" t="s">
        <v>305</v>
      </c>
      <c r="AU299" s="256" t="s">
        <v>84</v>
      </c>
      <c r="AV299" s="14" t="s">
        <v>84</v>
      </c>
      <c r="AW299" s="14" t="s">
        <v>35</v>
      </c>
      <c r="AX299" s="14" t="s">
        <v>82</v>
      </c>
      <c r="AY299" s="256" t="s">
        <v>296</v>
      </c>
    </row>
    <row r="300" spans="1:65" s="2" customFormat="1" ht="16.5" customHeight="1">
      <c r="A300" s="40"/>
      <c r="B300" s="41"/>
      <c r="C300" s="279" t="s">
        <v>561</v>
      </c>
      <c r="D300" s="279" t="s">
        <v>405</v>
      </c>
      <c r="E300" s="280" t="s">
        <v>2810</v>
      </c>
      <c r="F300" s="281" t="s">
        <v>2811</v>
      </c>
      <c r="G300" s="282" t="s">
        <v>491</v>
      </c>
      <c r="H300" s="283">
        <v>3</v>
      </c>
      <c r="I300" s="284"/>
      <c r="J300" s="285">
        <f>ROUND(I300*H300,2)</f>
        <v>0</v>
      </c>
      <c r="K300" s="281" t="s">
        <v>302</v>
      </c>
      <c r="L300" s="286"/>
      <c r="M300" s="287" t="s">
        <v>28</v>
      </c>
      <c r="N300" s="288" t="s">
        <v>45</v>
      </c>
      <c r="O300" s="86"/>
      <c r="P300" s="231">
        <f>O300*H300</f>
        <v>0</v>
      </c>
      <c r="Q300" s="231">
        <v>0.00143</v>
      </c>
      <c r="R300" s="231">
        <f>Q300*H300</f>
        <v>0.00429</v>
      </c>
      <c r="S300" s="231">
        <v>0</v>
      </c>
      <c r="T300" s="232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3" t="s">
        <v>337</v>
      </c>
      <c r="AT300" s="233" t="s">
        <v>405</v>
      </c>
      <c r="AU300" s="233" t="s">
        <v>84</v>
      </c>
      <c r="AY300" s="19" t="s">
        <v>296</v>
      </c>
      <c r="BE300" s="234">
        <f>IF(N300="základní",J300,0)</f>
        <v>0</v>
      </c>
      <c r="BF300" s="234">
        <f>IF(N300="snížená",J300,0)</f>
        <v>0</v>
      </c>
      <c r="BG300" s="234">
        <f>IF(N300="zákl. přenesená",J300,0)</f>
        <v>0</v>
      </c>
      <c r="BH300" s="234">
        <f>IF(N300="sníž. přenesená",J300,0)</f>
        <v>0</v>
      </c>
      <c r="BI300" s="234">
        <f>IF(N300="nulová",J300,0)</f>
        <v>0</v>
      </c>
      <c r="BJ300" s="19" t="s">
        <v>82</v>
      </c>
      <c r="BK300" s="234">
        <f>ROUND(I300*H300,2)</f>
        <v>0</v>
      </c>
      <c r="BL300" s="19" t="s">
        <v>303</v>
      </c>
      <c r="BM300" s="233" t="s">
        <v>2981</v>
      </c>
    </row>
    <row r="301" spans="1:51" s="13" customFormat="1" ht="12">
      <c r="A301" s="13"/>
      <c r="B301" s="235"/>
      <c r="C301" s="236"/>
      <c r="D301" s="237" t="s">
        <v>305</v>
      </c>
      <c r="E301" s="238" t="s">
        <v>28</v>
      </c>
      <c r="F301" s="239" t="s">
        <v>2534</v>
      </c>
      <c r="G301" s="236"/>
      <c r="H301" s="238" t="s">
        <v>28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305</v>
      </c>
      <c r="AU301" s="245" t="s">
        <v>84</v>
      </c>
      <c r="AV301" s="13" t="s">
        <v>82</v>
      </c>
      <c r="AW301" s="13" t="s">
        <v>35</v>
      </c>
      <c r="AX301" s="13" t="s">
        <v>74</v>
      </c>
      <c r="AY301" s="245" t="s">
        <v>296</v>
      </c>
    </row>
    <row r="302" spans="1:51" s="13" customFormat="1" ht="12">
      <c r="A302" s="13"/>
      <c r="B302" s="235"/>
      <c r="C302" s="236"/>
      <c r="D302" s="237" t="s">
        <v>305</v>
      </c>
      <c r="E302" s="238" t="s">
        <v>28</v>
      </c>
      <c r="F302" s="239" t="s">
        <v>2674</v>
      </c>
      <c r="G302" s="236"/>
      <c r="H302" s="238" t="s">
        <v>28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305</v>
      </c>
      <c r="AU302" s="245" t="s">
        <v>84</v>
      </c>
      <c r="AV302" s="13" t="s">
        <v>82</v>
      </c>
      <c r="AW302" s="13" t="s">
        <v>35</v>
      </c>
      <c r="AX302" s="13" t="s">
        <v>74</v>
      </c>
      <c r="AY302" s="245" t="s">
        <v>296</v>
      </c>
    </row>
    <row r="303" spans="1:51" s="14" customFormat="1" ht="12">
      <c r="A303" s="14"/>
      <c r="B303" s="246"/>
      <c r="C303" s="247"/>
      <c r="D303" s="237" t="s">
        <v>305</v>
      </c>
      <c r="E303" s="248" t="s">
        <v>28</v>
      </c>
      <c r="F303" s="249" t="s">
        <v>314</v>
      </c>
      <c r="G303" s="247"/>
      <c r="H303" s="250">
        <v>3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6" t="s">
        <v>305</v>
      </c>
      <c r="AU303" s="256" t="s">
        <v>84</v>
      </c>
      <c r="AV303" s="14" t="s">
        <v>84</v>
      </c>
      <c r="AW303" s="14" t="s">
        <v>35</v>
      </c>
      <c r="AX303" s="14" t="s">
        <v>82</v>
      </c>
      <c r="AY303" s="256" t="s">
        <v>296</v>
      </c>
    </row>
    <row r="304" spans="1:65" s="2" customFormat="1" ht="16.5" customHeight="1">
      <c r="A304" s="40"/>
      <c r="B304" s="41"/>
      <c r="C304" s="279" t="s">
        <v>565</v>
      </c>
      <c r="D304" s="279" t="s">
        <v>405</v>
      </c>
      <c r="E304" s="280" t="s">
        <v>2813</v>
      </c>
      <c r="F304" s="281" t="s">
        <v>2814</v>
      </c>
      <c r="G304" s="282" t="s">
        <v>491</v>
      </c>
      <c r="H304" s="283">
        <v>3</v>
      </c>
      <c r="I304" s="284"/>
      <c r="J304" s="285">
        <f>ROUND(I304*H304,2)</f>
        <v>0</v>
      </c>
      <c r="K304" s="281" t="s">
        <v>302</v>
      </c>
      <c r="L304" s="286"/>
      <c r="M304" s="287" t="s">
        <v>28</v>
      </c>
      <c r="N304" s="288" t="s">
        <v>45</v>
      </c>
      <c r="O304" s="86"/>
      <c r="P304" s="231">
        <f>O304*H304</f>
        <v>0</v>
      </c>
      <c r="Q304" s="231">
        <v>0.00194</v>
      </c>
      <c r="R304" s="231">
        <f>Q304*H304</f>
        <v>0.0058200000000000005</v>
      </c>
      <c r="S304" s="231">
        <v>0</v>
      </c>
      <c r="T304" s="232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33" t="s">
        <v>337</v>
      </c>
      <c r="AT304" s="233" t="s">
        <v>405</v>
      </c>
      <c r="AU304" s="233" t="s">
        <v>84</v>
      </c>
      <c r="AY304" s="19" t="s">
        <v>296</v>
      </c>
      <c r="BE304" s="234">
        <f>IF(N304="základní",J304,0)</f>
        <v>0</v>
      </c>
      <c r="BF304" s="234">
        <f>IF(N304="snížená",J304,0)</f>
        <v>0</v>
      </c>
      <c r="BG304" s="234">
        <f>IF(N304="zákl. přenesená",J304,0)</f>
        <v>0</v>
      </c>
      <c r="BH304" s="234">
        <f>IF(N304="sníž. přenesená",J304,0)</f>
        <v>0</v>
      </c>
      <c r="BI304" s="234">
        <f>IF(N304="nulová",J304,0)</f>
        <v>0</v>
      </c>
      <c r="BJ304" s="19" t="s">
        <v>82</v>
      </c>
      <c r="BK304" s="234">
        <f>ROUND(I304*H304,2)</f>
        <v>0</v>
      </c>
      <c r="BL304" s="19" t="s">
        <v>303</v>
      </c>
      <c r="BM304" s="233" t="s">
        <v>2982</v>
      </c>
    </row>
    <row r="305" spans="1:51" s="13" customFormat="1" ht="12">
      <c r="A305" s="13"/>
      <c r="B305" s="235"/>
      <c r="C305" s="236"/>
      <c r="D305" s="237" t="s">
        <v>305</v>
      </c>
      <c r="E305" s="238" t="s">
        <v>28</v>
      </c>
      <c r="F305" s="239" t="s">
        <v>2534</v>
      </c>
      <c r="G305" s="236"/>
      <c r="H305" s="238" t="s">
        <v>28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5" t="s">
        <v>305</v>
      </c>
      <c r="AU305" s="245" t="s">
        <v>84</v>
      </c>
      <c r="AV305" s="13" t="s">
        <v>82</v>
      </c>
      <c r="AW305" s="13" t="s">
        <v>35</v>
      </c>
      <c r="AX305" s="13" t="s">
        <v>74</v>
      </c>
      <c r="AY305" s="245" t="s">
        <v>296</v>
      </c>
    </row>
    <row r="306" spans="1:51" s="13" customFormat="1" ht="12">
      <c r="A306" s="13"/>
      <c r="B306" s="235"/>
      <c r="C306" s="236"/>
      <c r="D306" s="237" t="s">
        <v>305</v>
      </c>
      <c r="E306" s="238" t="s">
        <v>28</v>
      </c>
      <c r="F306" s="239" t="s">
        <v>2674</v>
      </c>
      <c r="G306" s="236"/>
      <c r="H306" s="238" t="s">
        <v>28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305</v>
      </c>
      <c r="AU306" s="245" t="s">
        <v>84</v>
      </c>
      <c r="AV306" s="13" t="s">
        <v>82</v>
      </c>
      <c r="AW306" s="13" t="s">
        <v>35</v>
      </c>
      <c r="AX306" s="13" t="s">
        <v>74</v>
      </c>
      <c r="AY306" s="245" t="s">
        <v>296</v>
      </c>
    </row>
    <row r="307" spans="1:51" s="14" customFormat="1" ht="12">
      <c r="A307" s="14"/>
      <c r="B307" s="246"/>
      <c r="C307" s="247"/>
      <c r="D307" s="237" t="s">
        <v>305</v>
      </c>
      <c r="E307" s="248" t="s">
        <v>28</v>
      </c>
      <c r="F307" s="249" t="s">
        <v>314</v>
      </c>
      <c r="G307" s="247"/>
      <c r="H307" s="250">
        <v>3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6" t="s">
        <v>305</v>
      </c>
      <c r="AU307" s="256" t="s">
        <v>84</v>
      </c>
      <c r="AV307" s="14" t="s">
        <v>84</v>
      </c>
      <c r="AW307" s="14" t="s">
        <v>35</v>
      </c>
      <c r="AX307" s="14" t="s">
        <v>82</v>
      </c>
      <c r="AY307" s="256" t="s">
        <v>296</v>
      </c>
    </row>
    <row r="308" spans="1:65" s="2" customFormat="1" ht="24" customHeight="1">
      <c r="A308" s="40"/>
      <c r="B308" s="41"/>
      <c r="C308" s="222" t="s">
        <v>569</v>
      </c>
      <c r="D308" s="222" t="s">
        <v>298</v>
      </c>
      <c r="E308" s="223" t="s">
        <v>2816</v>
      </c>
      <c r="F308" s="224" t="s">
        <v>2817</v>
      </c>
      <c r="G308" s="225" t="s">
        <v>491</v>
      </c>
      <c r="H308" s="226">
        <v>2</v>
      </c>
      <c r="I308" s="227"/>
      <c r="J308" s="228">
        <f>ROUND(I308*H308,2)</f>
        <v>0</v>
      </c>
      <c r="K308" s="224" t="s">
        <v>302</v>
      </c>
      <c r="L308" s="46"/>
      <c r="M308" s="229" t="s">
        <v>28</v>
      </c>
      <c r="N308" s="230" t="s">
        <v>45</v>
      </c>
      <c r="O308" s="86"/>
      <c r="P308" s="231">
        <f>O308*H308</f>
        <v>0</v>
      </c>
      <c r="Q308" s="231">
        <v>0</v>
      </c>
      <c r="R308" s="231">
        <f>Q308*H308</f>
        <v>0</v>
      </c>
      <c r="S308" s="231">
        <v>0</v>
      </c>
      <c r="T308" s="232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33" t="s">
        <v>303</v>
      </c>
      <c r="AT308" s="233" t="s">
        <v>298</v>
      </c>
      <c r="AU308" s="233" t="s">
        <v>84</v>
      </c>
      <c r="AY308" s="19" t="s">
        <v>296</v>
      </c>
      <c r="BE308" s="234">
        <f>IF(N308="základní",J308,0)</f>
        <v>0</v>
      </c>
      <c r="BF308" s="234">
        <f>IF(N308="snížená",J308,0)</f>
        <v>0</v>
      </c>
      <c r="BG308" s="234">
        <f>IF(N308="zákl. přenesená",J308,0)</f>
        <v>0</v>
      </c>
      <c r="BH308" s="234">
        <f>IF(N308="sníž. přenesená",J308,0)</f>
        <v>0</v>
      </c>
      <c r="BI308" s="234">
        <f>IF(N308="nulová",J308,0)</f>
        <v>0</v>
      </c>
      <c r="BJ308" s="19" t="s">
        <v>82</v>
      </c>
      <c r="BK308" s="234">
        <f>ROUND(I308*H308,2)</f>
        <v>0</v>
      </c>
      <c r="BL308" s="19" t="s">
        <v>303</v>
      </c>
      <c r="BM308" s="233" t="s">
        <v>2983</v>
      </c>
    </row>
    <row r="309" spans="1:51" s="13" customFormat="1" ht="12">
      <c r="A309" s="13"/>
      <c r="B309" s="235"/>
      <c r="C309" s="236"/>
      <c r="D309" s="237" t="s">
        <v>305</v>
      </c>
      <c r="E309" s="238" t="s">
        <v>28</v>
      </c>
      <c r="F309" s="239" t="s">
        <v>2534</v>
      </c>
      <c r="G309" s="236"/>
      <c r="H309" s="238" t="s">
        <v>28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305</v>
      </c>
      <c r="AU309" s="245" t="s">
        <v>84</v>
      </c>
      <c r="AV309" s="13" t="s">
        <v>82</v>
      </c>
      <c r="AW309" s="13" t="s">
        <v>35</v>
      </c>
      <c r="AX309" s="13" t="s">
        <v>74</v>
      </c>
      <c r="AY309" s="245" t="s">
        <v>296</v>
      </c>
    </row>
    <row r="310" spans="1:51" s="13" customFormat="1" ht="12">
      <c r="A310" s="13"/>
      <c r="B310" s="235"/>
      <c r="C310" s="236"/>
      <c r="D310" s="237" t="s">
        <v>305</v>
      </c>
      <c r="E310" s="238" t="s">
        <v>28</v>
      </c>
      <c r="F310" s="239" t="s">
        <v>2674</v>
      </c>
      <c r="G310" s="236"/>
      <c r="H310" s="238" t="s">
        <v>28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305</v>
      </c>
      <c r="AU310" s="245" t="s">
        <v>84</v>
      </c>
      <c r="AV310" s="13" t="s">
        <v>82</v>
      </c>
      <c r="AW310" s="13" t="s">
        <v>35</v>
      </c>
      <c r="AX310" s="13" t="s">
        <v>74</v>
      </c>
      <c r="AY310" s="245" t="s">
        <v>296</v>
      </c>
    </row>
    <row r="311" spans="1:51" s="14" customFormat="1" ht="12">
      <c r="A311" s="14"/>
      <c r="B311" s="246"/>
      <c r="C311" s="247"/>
      <c r="D311" s="237" t="s">
        <v>305</v>
      </c>
      <c r="E311" s="248" t="s">
        <v>28</v>
      </c>
      <c r="F311" s="249" t="s">
        <v>84</v>
      </c>
      <c r="G311" s="247"/>
      <c r="H311" s="250">
        <v>2</v>
      </c>
      <c r="I311" s="251"/>
      <c r="J311" s="247"/>
      <c r="K311" s="247"/>
      <c r="L311" s="252"/>
      <c r="M311" s="253"/>
      <c r="N311" s="254"/>
      <c r="O311" s="254"/>
      <c r="P311" s="254"/>
      <c r="Q311" s="254"/>
      <c r="R311" s="254"/>
      <c r="S311" s="254"/>
      <c r="T311" s="25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6" t="s">
        <v>305</v>
      </c>
      <c r="AU311" s="256" t="s">
        <v>84</v>
      </c>
      <c r="AV311" s="14" t="s">
        <v>84</v>
      </c>
      <c r="AW311" s="14" t="s">
        <v>35</v>
      </c>
      <c r="AX311" s="14" t="s">
        <v>82</v>
      </c>
      <c r="AY311" s="256" t="s">
        <v>296</v>
      </c>
    </row>
    <row r="312" spans="1:65" s="2" customFormat="1" ht="16.5" customHeight="1">
      <c r="A312" s="40"/>
      <c r="B312" s="41"/>
      <c r="C312" s="279" t="s">
        <v>573</v>
      </c>
      <c r="D312" s="279" t="s">
        <v>405</v>
      </c>
      <c r="E312" s="280" t="s">
        <v>2819</v>
      </c>
      <c r="F312" s="281" t="s">
        <v>2820</v>
      </c>
      <c r="G312" s="282" t="s">
        <v>491</v>
      </c>
      <c r="H312" s="283">
        <v>2</v>
      </c>
      <c r="I312" s="284"/>
      <c r="J312" s="285">
        <f>ROUND(I312*H312,2)</f>
        <v>0</v>
      </c>
      <c r="K312" s="281" t="s">
        <v>302</v>
      </c>
      <c r="L312" s="286"/>
      <c r="M312" s="287" t="s">
        <v>28</v>
      </c>
      <c r="N312" s="288" t="s">
        <v>45</v>
      </c>
      <c r="O312" s="86"/>
      <c r="P312" s="231">
        <f>O312*H312</f>
        <v>0</v>
      </c>
      <c r="Q312" s="231">
        <v>0.0006</v>
      </c>
      <c r="R312" s="231">
        <f>Q312*H312</f>
        <v>0.0012</v>
      </c>
      <c r="S312" s="231">
        <v>0</v>
      </c>
      <c r="T312" s="232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33" t="s">
        <v>337</v>
      </c>
      <c r="AT312" s="233" t="s">
        <v>405</v>
      </c>
      <c r="AU312" s="233" t="s">
        <v>84</v>
      </c>
      <c r="AY312" s="19" t="s">
        <v>296</v>
      </c>
      <c r="BE312" s="234">
        <f>IF(N312="základní",J312,0)</f>
        <v>0</v>
      </c>
      <c r="BF312" s="234">
        <f>IF(N312="snížená",J312,0)</f>
        <v>0</v>
      </c>
      <c r="BG312" s="234">
        <f>IF(N312="zákl. přenesená",J312,0)</f>
        <v>0</v>
      </c>
      <c r="BH312" s="234">
        <f>IF(N312="sníž. přenesená",J312,0)</f>
        <v>0</v>
      </c>
      <c r="BI312" s="234">
        <f>IF(N312="nulová",J312,0)</f>
        <v>0</v>
      </c>
      <c r="BJ312" s="19" t="s">
        <v>82</v>
      </c>
      <c r="BK312" s="234">
        <f>ROUND(I312*H312,2)</f>
        <v>0</v>
      </c>
      <c r="BL312" s="19" t="s">
        <v>303</v>
      </c>
      <c r="BM312" s="233" t="s">
        <v>2984</v>
      </c>
    </row>
    <row r="313" spans="1:51" s="13" customFormat="1" ht="12">
      <c r="A313" s="13"/>
      <c r="B313" s="235"/>
      <c r="C313" s="236"/>
      <c r="D313" s="237" t="s">
        <v>305</v>
      </c>
      <c r="E313" s="238" t="s">
        <v>28</v>
      </c>
      <c r="F313" s="239" t="s">
        <v>2534</v>
      </c>
      <c r="G313" s="236"/>
      <c r="H313" s="238" t="s">
        <v>28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305</v>
      </c>
      <c r="AU313" s="245" t="s">
        <v>84</v>
      </c>
      <c r="AV313" s="13" t="s">
        <v>82</v>
      </c>
      <c r="AW313" s="13" t="s">
        <v>35</v>
      </c>
      <c r="AX313" s="13" t="s">
        <v>74</v>
      </c>
      <c r="AY313" s="245" t="s">
        <v>296</v>
      </c>
    </row>
    <row r="314" spans="1:51" s="13" customFormat="1" ht="12">
      <c r="A314" s="13"/>
      <c r="B314" s="235"/>
      <c r="C314" s="236"/>
      <c r="D314" s="237" t="s">
        <v>305</v>
      </c>
      <c r="E314" s="238" t="s">
        <v>28</v>
      </c>
      <c r="F314" s="239" t="s">
        <v>2674</v>
      </c>
      <c r="G314" s="236"/>
      <c r="H314" s="238" t="s">
        <v>28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305</v>
      </c>
      <c r="AU314" s="245" t="s">
        <v>84</v>
      </c>
      <c r="AV314" s="13" t="s">
        <v>82</v>
      </c>
      <c r="AW314" s="13" t="s">
        <v>35</v>
      </c>
      <c r="AX314" s="13" t="s">
        <v>74</v>
      </c>
      <c r="AY314" s="245" t="s">
        <v>296</v>
      </c>
    </row>
    <row r="315" spans="1:51" s="14" customFormat="1" ht="12">
      <c r="A315" s="14"/>
      <c r="B315" s="246"/>
      <c r="C315" s="247"/>
      <c r="D315" s="237" t="s">
        <v>305</v>
      </c>
      <c r="E315" s="248" t="s">
        <v>28</v>
      </c>
      <c r="F315" s="249" t="s">
        <v>84</v>
      </c>
      <c r="G315" s="247"/>
      <c r="H315" s="250">
        <v>2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6" t="s">
        <v>305</v>
      </c>
      <c r="AU315" s="256" t="s">
        <v>84</v>
      </c>
      <c r="AV315" s="14" t="s">
        <v>84</v>
      </c>
      <c r="AW315" s="14" t="s">
        <v>35</v>
      </c>
      <c r="AX315" s="14" t="s">
        <v>82</v>
      </c>
      <c r="AY315" s="256" t="s">
        <v>296</v>
      </c>
    </row>
    <row r="316" spans="1:65" s="2" customFormat="1" ht="16.5" customHeight="1">
      <c r="A316" s="40"/>
      <c r="B316" s="41"/>
      <c r="C316" s="222" t="s">
        <v>578</v>
      </c>
      <c r="D316" s="222" t="s">
        <v>298</v>
      </c>
      <c r="E316" s="223" t="s">
        <v>2822</v>
      </c>
      <c r="F316" s="224" t="s">
        <v>2823</v>
      </c>
      <c r="G316" s="225" t="s">
        <v>424</v>
      </c>
      <c r="H316" s="226">
        <v>5.7</v>
      </c>
      <c r="I316" s="227"/>
      <c r="J316" s="228">
        <f>ROUND(I316*H316,2)</f>
        <v>0</v>
      </c>
      <c r="K316" s="224" t="s">
        <v>302</v>
      </c>
      <c r="L316" s="46"/>
      <c r="M316" s="229" t="s">
        <v>28</v>
      </c>
      <c r="N316" s="230" t="s">
        <v>45</v>
      </c>
      <c r="O316" s="86"/>
      <c r="P316" s="231">
        <f>O316*H316</f>
        <v>0</v>
      </c>
      <c r="Q316" s="231">
        <v>0</v>
      </c>
      <c r="R316" s="231">
        <f>Q316*H316</f>
        <v>0</v>
      </c>
      <c r="S316" s="231">
        <v>0</v>
      </c>
      <c r="T316" s="232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33" t="s">
        <v>303</v>
      </c>
      <c r="AT316" s="233" t="s">
        <v>298</v>
      </c>
      <c r="AU316" s="233" t="s">
        <v>84</v>
      </c>
      <c r="AY316" s="19" t="s">
        <v>296</v>
      </c>
      <c r="BE316" s="234">
        <f>IF(N316="základní",J316,0)</f>
        <v>0</v>
      </c>
      <c r="BF316" s="234">
        <f>IF(N316="snížená",J316,0)</f>
        <v>0</v>
      </c>
      <c r="BG316" s="234">
        <f>IF(N316="zákl. přenesená",J316,0)</f>
        <v>0</v>
      </c>
      <c r="BH316" s="234">
        <f>IF(N316="sníž. přenesená",J316,0)</f>
        <v>0</v>
      </c>
      <c r="BI316" s="234">
        <f>IF(N316="nulová",J316,0)</f>
        <v>0</v>
      </c>
      <c r="BJ316" s="19" t="s">
        <v>82</v>
      </c>
      <c r="BK316" s="234">
        <f>ROUND(I316*H316,2)</f>
        <v>0</v>
      </c>
      <c r="BL316" s="19" t="s">
        <v>303</v>
      </c>
      <c r="BM316" s="233" t="s">
        <v>2985</v>
      </c>
    </row>
    <row r="317" spans="1:51" s="13" customFormat="1" ht="12">
      <c r="A317" s="13"/>
      <c r="B317" s="235"/>
      <c r="C317" s="236"/>
      <c r="D317" s="237" t="s">
        <v>305</v>
      </c>
      <c r="E317" s="238" t="s">
        <v>28</v>
      </c>
      <c r="F317" s="239" t="s">
        <v>2534</v>
      </c>
      <c r="G317" s="236"/>
      <c r="H317" s="238" t="s">
        <v>28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305</v>
      </c>
      <c r="AU317" s="245" t="s">
        <v>84</v>
      </c>
      <c r="AV317" s="13" t="s">
        <v>82</v>
      </c>
      <c r="AW317" s="13" t="s">
        <v>35</v>
      </c>
      <c r="AX317" s="13" t="s">
        <v>74</v>
      </c>
      <c r="AY317" s="245" t="s">
        <v>296</v>
      </c>
    </row>
    <row r="318" spans="1:51" s="13" customFormat="1" ht="12">
      <c r="A318" s="13"/>
      <c r="B318" s="235"/>
      <c r="C318" s="236"/>
      <c r="D318" s="237" t="s">
        <v>305</v>
      </c>
      <c r="E318" s="238" t="s">
        <v>28</v>
      </c>
      <c r="F318" s="239" t="s">
        <v>2674</v>
      </c>
      <c r="G318" s="236"/>
      <c r="H318" s="238" t="s">
        <v>28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5" t="s">
        <v>305</v>
      </c>
      <c r="AU318" s="245" t="s">
        <v>84</v>
      </c>
      <c r="AV318" s="13" t="s">
        <v>82</v>
      </c>
      <c r="AW318" s="13" t="s">
        <v>35</v>
      </c>
      <c r="AX318" s="13" t="s">
        <v>74</v>
      </c>
      <c r="AY318" s="245" t="s">
        <v>296</v>
      </c>
    </row>
    <row r="319" spans="1:51" s="14" customFormat="1" ht="12">
      <c r="A319" s="14"/>
      <c r="B319" s="246"/>
      <c r="C319" s="247"/>
      <c r="D319" s="237" t="s">
        <v>305</v>
      </c>
      <c r="E319" s="248" t="s">
        <v>28</v>
      </c>
      <c r="F319" s="249" t="s">
        <v>2955</v>
      </c>
      <c r="G319" s="247"/>
      <c r="H319" s="250">
        <v>5.7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6" t="s">
        <v>305</v>
      </c>
      <c r="AU319" s="256" t="s">
        <v>84</v>
      </c>
      <c r="AV319" s="14" t="s">
        <v>84</v>
      </c>
      <c r="AW319" s="14" t="s">
        <v>35</v>
      </c>
      <c r="AX319" s="14" t="s">
        <v>82</v>
      </c>
      <c r="AY319" s="256" t="s">
        <v>296</v>
      </c>
    </row>
    <row r="320" spans="1:65" s="2" customFormat="1" ht="16.5" customHeight="1">
      <c r="A320" s="40"/>
      <c r="B320" s="41"/>
      <c r="C320" s="222" t="s">
        <v>583</v>
      </c>
      <c r="D320" s="222" t="s">
        <v>298</v>
      </c>
      <c r="E320" s="223" t="s">
        <v>2825</v>
      </c>
      <c r="F320" s="224" t="s">
        <v>2826</v>
      </c>
      <c r="G320" s="225" t="s">
        <v>424</v>
      </c>
      <c r="H320" s="226">
        <v>35.6</v>
      </c>
      <c r="I320" s="227"/>
      <c r="J320" s="228">
        <f>ROUND(I320*H320,2)</f>
        <v>0</v>
      </c>
      <c r="K320" s="224" t="s">
        <v>302</v>
      </c>
      <c r="L320" s="46"/>
      <c r="M320" s="229" t="s">
        <v>28</v>
      </c>
      <c r="N320" s="230" t="s">
        <v>45</v>
      </c>
      <c r="O320" s="86"/>
      <c r="P320" s="231">
        <f>O320*H320</f>
        <v>0</v>
      </c>
      <c r="Q320" s="231">
        <v>0</v>
      </c>
      <c r="R320" s="231">
        <f>Q320*H320</f>
        <v>0</v>
      </c>
      <c r="S320" s="231">
        <v>0</v>
      </c>
      <c r="T320" s="232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33" t="s">
        <v>303</v>
      </c>
      <c r="AT320" s="233" t="s">
        <v>298</v>
      </c>
      <c r="AU320" s="233" t="s">
        <v>84</v>
      </c>
      <c r="AY320" s="19" t="s">
        <v>296</v>
      </c>
      <c r="BE320" s="234">
        <f>IF(N320="základní",J320,0)</f>
        <v>0</v>
      </c>
      <c r="BF320" s="234">
        <f>IF(N320="snížená",J320,0)</f>
        <v>0</v>
      </c>
      <c r="BG320" s="234">
        <f>IF(N320="zákl. přenesená",J320,0)</f>
        <v>0</v>
      </c>
      <c r="BH320" s="234">
        <f>IF(N320="sníž. přenesená",J320,0)</f>
        <v>0</v>
      </c>
      <c r="BI320" s="234">
        <f>IF(N320="nulová",J320,0)</f>
        <v>0</v>
      </c>
      <c r="BJ320" s="19" t="s">
        <v>82</v>
      </c>
      <c r="BK320" s="234">
        <f>ROUND(I320*H320,2)</f>
        <v>0</v>
      </c>
      <c r="BL320" s="19" t="s">
        <v>303</v>
      </c>
      <c r="BM320" s="233" t="s">
        <v>2986</v>
      </c>
    </row>
    <row r="321" spans="1:51" s="13" customFormat="1" ht="12">
      <c r="A321" s="13"/>
      <c r="B321" s="235"/>
      <c r="C321" s="236"/>
      <c r="D321" s="237" t="s">
        <v>305</v>
      </c>
      <c r="E321" s="238" t="s">
        <v>28</v>
      </c>
      <c r="F321" s="239" t="s">
        <v>2534</v>
      </c>
      <c r="G321" s="236"/>
      <c r="H321" s="238" t="s">
        <v>28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305</v>
      </c>
      <c r="AU321" s="245" t="s">
        <v>84</v>
      </c>
      <c r="AV321" s="13" t="s">
        <v>82</v>
      </c>
      <c r="AW321" s="13" t="s">
        <v>35</v>
      </c>
      <c r="AX321" s="13" t="s">
        <v>74</v>
      </c>
      <c r="AY321" s="245" t="s">
        <v>296</v>
      </c>
    </row>
    <row r="322" spans="1:51" s="13" customFormat="1" ht="12">
      <c r="A322" s="13"/>
      <c r="B322" s="235"/>
      <c r="C322" s="236"/>
      <c r="D322" s="237" t="s">
        <v>305</v>
      </c>
      <c r="E322" s="238" t="s">
        <v>28</v>
      </c>
      <c r="F322" s="239" t="s">
        <v>2674</v>
      </c>
      <c r="G322" s="236"/>
      <c r="H322" s="238" t="s">
        <v>28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305</v>
      </c>
      <c r="AU322" s="245" t="s">
        <v>84</v>
      </c>
      <c r="AV322" s="13" t="s">
        <v>82</v>
      </c>
      <c r="AW322" s="13" t="s">
        <v>35</v>
      </c>
      <c r="AX322" s="13" t="s">
        <v>74</v>
      </c>
      <c r="AY322" s="245" t="s">
        <v>296</v>
      </c>
    </row>
    <row r="323" spans="1:51" s="14" customFormat="1" ht="12">
      <c r="A323" s="14"/>
      <c r="B323" s="246"/>
      <c r="C323" s="247"/>
      <c r="D323" s="237" t="s">
        <v>305</v>
      </c>
      <c r="E323" s="248" t="s">
        <v>2666</v>
      </c>
      <c r="F323" s="249" t="s">
        <v>2987</v>
      </c>
      <c r="G323" s="247"/>
      <c r="H323" s="250">
        <v>35.6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6" t="s">
        <v>305</v>
      </c>
      <c r="AU323" s="256" t="s">
        <v>84</v>
      </c>
      <c r="AV323" s="14" t="s">
        <v>84</v>
      </c>
      <c r="AW323" s="14" t="s">
        <v>35</v>
      </c>
      <c r="AX323" s="14" t="s">
        <v>82</v>
      </c>
      <c r="AY323" s="256" t="s">
        <v>296</v>
      </c>
    </row>
    <row r="324" spans="1:65" s="2" customFormat="1" ht="16.5" customHeight="1">
      <c r="A324" s="40"/>
      <c r="B324" s="41"/>
      <c r="C324" s="222" t="s">
        <v>587</v>
      </c>
      <c r="D324" s="222" t="s">
        <v>298</v>
      </c>
      <c r="E324" s="223" t="s">
        <v>2601</v>
      </c>
      <c r="F324" s="224" t="s">
        <v>2602</v>
      </c>
      <c r="G324" s="225" t="s">
        <v>424</v>
      </c>
      <c r="H324" s="226">
        <v>37.99</v>
      </c>
      <c r="I324" s="227"/>
      <c r="J324" s="228">
        <f>ROUND(I324*H324,2)</f>
        <v>0</v>
      </c>
      <c r="K324" s="224" t="s">
        <v>302</v>
      </c>
      <c r="L324" s="46"/>
      <c r="M324" s="229" t="s">
        <v>28</v>
      </c>
      <c r="N324" s="230" t="s">
        <v>45</v>
      </c>
      <c r="O324" s="86"/>
      <c r="P324" s="231">
        <f>O324*H324</f>
        <v>0</v>
      </c>
      <c r="Q324" s="231">
        <v>0</v>
      </c>
      <c r="R324" s="231">
        <f>Q324*H324</f>
        <v>0</v>
      </c>
      <c r="S324" s="231">
        <v>0</v>
      </c>
      <c r="T324" s="232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33" t="s">
        <v>303</v>
      </c>
      <c r="AT324" s="233" t="s">
        <v>298</v>
      </c>
      <c r="AU324" s="233" t="s">
        <v>84</v>
      </c>
      <c r="AY324" s="19" t="s">
        <v>296</v>
      </c>
      <c r="BE324" s="234">
        <f>IF(N324="základní",J324,0)</f>
        <v>0</v>
      </c>
      <c r="BF324" s="234">
        <f>IF(N324="snížená",J324,0)</f>
        <v>0</v>
      </c>
      <c r="BG324" s="234">
        <f>IF(N324="zákl. přenesená",J324,0)</f>
        <v>0</v>
      </c>
      <c r="BH324" s="234">
        <f>IF(N324="sníž. přenesená",J324,0)</f>
        <v>0</v>
      </c>
      <c r="BI324" s="234">
        <f>IF(N324="nulová",J324,0)</f>
        <v>0</v>
      </c>
      <c r="BJ324" s="19" t="s">
        <v>82</v>
      </c>
      <c r="BK324" s="234">
        <f>ROUND(I324*H324,2)</f>
        <v>0</v>
      </c>
      <c r="BL324" s="19" t="s">
        <v>303</v>
      </c>
      <c r="BM324" s="233" t="s">
        <v>2988</v>
      </c>
    </row>
    <row r="325" spans="1:51" s="14" customFormat="1" ht="12">
      <c r="A325" s="14"/>
      <c r="B325" s="246"/>
      <c r="C325" s="247"/>
      <c r="D325" s="237" t="s">
        <v>305</v>
      </c>
      <c r="E325" s="248" t="s">
        <v>28</v>
      </c>
      <c r="F325" s="249" t="s">
        <v>2660</v>
      </c>
      <c r="G325" s="247"/>
      <c r="H325" s="250">
        <v>37.99</v>
      </c>
      <c r="I325" s="251"/>
      <c r="J325" s="247"/>
      <c r="K325" s="247"/>
      <c r="L325" s="252"/>
      <c r="M325" s="253"/>
      <c r="N325" s="254"/>
      <c r="O325" s="254"/>
      <c r="P325" s="254"/>
      <c r="Q325" s="254"/>
      <c r="R325" s="254"/>
      <c r="S325" s="254"/>
      <c r="T325" s="25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6" t="s">
        <v>305</v>
      </c>
      <c r="AU325" s="256" t="s">
        <v>84</v>
      </c>
      <c r="AV325" s="14" t="s">
        <v>84</v>
      </c>
      <c r="AW325" s="14" t="s">
        <v>35</v>
      </c>
      <c r="AX325" s="14" t="s">
        <v>82</v>
      </c>
      <c r="AY325" s="256" t="s">
        <v>296</v>
      </c>
    </row>
    <row r="326" spans="1:65" s="2" customFormat="1" ht="16.5" customHeight="1">
      <c r="A326" s="40"/>
      <c r="B326" s="41"/>
      <c r="C326" s="222" t="s">
        <v>592</v>
      </c>
      <c r="D326" s="222" t="s">
        <v>298</v>
      </c>
      <c r="E326" s="223" t="s">
        <v>2604</v>
      </c>
      <c r="F326" s="224" t="s">
        <v>2605</v>
      </c>
      <c r="G326" s="225" t="s">
        <v>491</v>
      </c>
      <c r="H326" s="226">
        <v>7</v>
      </c>
      <c r="I326" s="227"/>
      <c r="J326" s="228">
        <f>ROUND(I326*H326,2)</f>
        <v>0</v>
      </c>
      <c r="K326" s="224" t="s">
        <v>302</v>
      </c>
      <c r="L326" s="46"/>
      <c r="M326" s="229" t="s">
        <v>28</v>
      </c>
      <c r="N326" s="230" t="s">
        <v>45</v>
      </c>
      <c r="O326" s="86"/>
      <c r="P326" s="231">
        <f>O326*H326</f>
        <v>0</v>
      </c>
      <c r="Q326" s="231">
        <v>0.46009</v>
      </c>
      <c r="R326" s="231">
        <f>Q326*H326</f>
        <v>3.22063</v>
      </c>
      <c r="S326" s="231">
        <v>0</v>
      </c>
      <c r="T326" s="232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33" t="s">
        <v>303</v>
      </c>
      <c r="AT326" s="233" t="s">
        <v>298</v>
      </c>
      <c r="AU326" s="233" t="s">
        <v>84</v>
      </c>
      <c r="AY326" s="19" t="s">
        <v>296</v>
      </c>
      <c r="BE326" s="234">
        <f>IF(N326="základní",J326,0)</f>
        <v>0</v>
      </c>
      <c r="BF326" s="234">
        <f>IF(N326="snížená",J326,0)</f>
        <v>0</v>
      </c>
      <c r="BG326" s="234">
        <f>IF(N326="zákl. přenesená",J326,0)</f>
        <v>0</v>
      </c>
      <c r="BH326" s="234">
        <f>IF(N326="sníž. přenesená",J326,0)</f>
        <v>0</v>
      </c>
      <c r="BI326" s="234">
        <f>IF(N326="nulová",J326,0)</f>
        <v>0</v>
      </c>
      <c r="BJ326" s="19" t="s">
        <v>82</v>
      </c>
      <c r="BK326" s="234">
        <f>ROUND(I326*H326,2)</f>
        <v>0</v>
      </c>
      <c r="BL326" s="19" t="s">
        <v>303</v>
      </c>
      <c r="BM326" s="233" t="s">
        <v>2989</v>
      </c>
    </row>
    <row r="327" spans="1:51" s="13" customFormat="1" ht="12">
      <c r="A327" s="13"/>
      <c r="B327" s="235"/>
      <c r="C327" s="236"/>
      <c r="D327" s="237" t="s">
        <v>305</v>
      </c>
      <c r="E327" s="238" t="s">
        <v>28</v>
      </c>
      <c r="F327" s="239" t="s">
        <v>2534</v>
      </c>
      <c r="G327" s="236"/>
      <c r="H327" s="238" t="s">
        <v>28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305</v>
      </c>
      <c r="AU327" s="245" t="s">
        <v>84</v>
      </c>
      <c r="AV327" s="13" t="s">
        <v>82</v>
      </c>
      <c r="AW327" s="13" t="s">
        <v>35</v>
      </c>
      <c r="AX327" s="13" t="s">
        <v>74</v>
      </c>
      <c r="AY327" s="245" t="s">
        <v>296</v>
      </c>
    </row>
    <row r="328" spans="1:51" s="13" customFormat="1" ht="12">
      <c r="A328" s="13"/>
      <c r="B328" s="235"/>
      <c r="C328" s="236"/>
      <c r="D328" s="237" t="s">
        <v>305</v>
      </c>
      <c r="E328" s="238" t="s">
        <v>28</v>
      </c>
      <c r="F328" s="239" t="s">
        <v>2674</v>
      </c>
      <c r="G328" s="236"/>
      <c r="H328" s="238" t="s">
        <v>28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305</v>
      </c>
      <c r="AU328" s="245" t="s">
        <v>84</v>
      </c>
      <c r="AV328" s="13" t="s">
        <v>82</v>
      </c>
      <c r="AW328" s="13" t="s">
        <v>35</v>
      </c>
      <c r="AX328" s="13" t="s">
        <v>74</v>
      </c>
      <c r="AY328" s="245" t="s">
        <v>296</v>
      </c>
    </row>
    <row r="329" spans="1:51" s="14" customFormat="1" ht="12">
      <c r="A329" s="14"/>
      <c r="B329" s="246"/>
      <c r="C329" s="247"/>
      <c r="D329" s="237" t="s">
        <v>305</v>
      </c>
      <c r="E329" s="248" t="s">
        <v>28</v>
      </c>
      <c r="F329" s="249" t="s">
        <v>333</v>
      </c>
      <c r="G329" s="247"/>
      <c r="H329" s="250">
        <v>7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6" t="s">
        <v>305</v>
      </c>
      <c r="AU329" s="256" t="s">
        <v>84</v>
      </c>
      <c r="AV329" s="14" t="s">
        <v>84</v>
      </c>
      <c r="AW329" s="14" t="s">
        <v>35</v>
      </c>
      <c r="AX329" s="14" t="s">
        <v>82</v>
      </c>
      <c r="AY329" s="256" t="s">
        <v>296</v>
      </c>
    </row>
    <row r="330" spans="1:65" s="2" customFormat="1" ht="16.5" customHeight="1">
      <c r="A330" s="40"/>
      <c r="B330" s="41"/>
      <c r="C330" s="222" t="s">
        <v>596</v>
      </c>
      <c r="D330" s="222" t="s">
        <v>298</v>
      </c>
      <c r="E330" s="223" t="s">
        <v>2607</v>
      </c>
      <c r="F330" s="224" t="s">
        <v>2608</v>
      </c>
      <c r="G330" s="225" t="s">
        <v>424</v>
      </c>
      <c r="H330" s="226">
        <v>42.935</v>
      </c>
      <c r="I330" s="227"/>
      <c r="J330" s="228">
        <f>ROUND(I330*H330,2)</f>
        <v>0</v>
      </c>
      <c r="K330" s="224" t="s">
        <v>28</v>
      </c>
      <c r="L330" s="46"/>
      <c r="M330" s="229" t="s">
        <v>28</v>
      </c>
      <c r="N330" s="230" t="s">
        <v>45</v>
      </c>
      <c r="O330" s="86"/>
      <c r="P330" s="231">
        <f>O330*H330</f>
        <v>0</v>
      </c>
      <c r="Q330" s="231">
        <v>0</v>
      </c>
      <c r="R330" s="231">
        <f>Q330*H330</f>
        <v>0</v>
      </c>
      <c r="S330" s="231">
        <v>0</v>
      </c>
      <c r="T330" s="232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33" t="s">
        <v>303</v>
      </c>
      <c r="AT330" s="233" t="s">
        <v>298</v>
      </c>
      <c r="AU330" s="233" t="s">
        <v>84</v>
      </c>
      <c r="AY330" s="19" t="s">
        <v>296</v>
      </c>
      <c r="BE330" s="234">
        <f>IF(N330="základní",J330,0)</f>
        <v>0</v>
      </c>
      <c r="BF330" s="234">
        <f>IF(N330="snížená",J330,0)</f>
        <v>0</v>
      </c>
      <c r="BG330" s="234">
        <f>IF(N330="zákl. přenesená",J330,0)</f>
        <v>0</v>
      </c>
      <c r="BH330" s="234">
        <f>IF(N330="sníž. přenesená",J330,0)</f>
        <v>0</v>
      </c>
      <c r="BI330" s="234">
        <f>IF(N330="nulová",J330,0)</f>
        <v>0</v>
      </c>
      <c r="BJ330" s="19" t="s">
        <v>82</v>
      </c>
      <c r="BK330" s="234">
        <f>ROUND(I330*H330,2)</f>
        <v>0</v>
      </c>
      <c r="BL330" s="19" t="s">
        <v>303</v>
      </c>
      <c r="BM330" s="233" t="s">
        <v>2990</v>
      </c>
    </row>
    <row r="331" spans="1:51" s="14" customFormat="1" ht="12">
      <c r="A331" s="14"/>
      <c r="B331" s="246"/>
      <c r="C331" s="247"/>
      <c r="D331" s="237" t="s">
        <v>305</v>
      </c>
      <c r="E331" s="248" t="s">
        <v>28</v>
      </c>
      <c r="F331" s="249" t="s">
        <v>2467</v>
      </c>
      <c r="G331" s="247"/>
      <c r="H331" s="250">
        <v>7.335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6" t="s">
        <v>305</v>
      </c>
      <c r="AU331" s="256" t="s">
        <v>84</v>
      </c>
      <c r="AV331" s="14" t="s">
        <v>84</v>
      </c>
      <c r="AW331" s="14" t="s">
        <v>35</v>
      </c>
      <c r="AX331" s="14" t="s">
        <v>74</v>
      </c>
      <c r="AY331" s="256" t="s">
        <v>296</v>
      </c>
    </row>
    <row r="332" spans="1:51" s="14" customFormat="1" ht="12">
      <c r="A332" s="14"/>
      <c r="B332" s="246"/>
      <c r="C332" s="247"/>
      <c r="D332" s="237" t="s">
        <v>305</v>
      </c>
      <c r="E332" s="248" t="s">
        <v>28</v>
      </c>
      <c r="F332" s="249" t="s">
        <v>2666</v>
      </c>
      <c r="G332" s="247"/>
      <c r="H332" s="250">
        <v>35.6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6" t="s">
        <v>305</v>
      </c>
      <c r="AU332" s="256" t="s">
        <v>84</v>
      </c>
      <c r="AV332" s="14" t="s">
        <v>84</v>
      </c>
      <c r="AW332" s="14" t="s">
        <v>35</v>
      </c>
      <c r="AX332" s="14" t="s">
        <v>74</v>
      </c>
      <c r="AY332" s="256" t="s">
        <v>296</v>
      </c>
    </row>
    <row r="333" spans="1:51" s="15" customFormat="1" ht="12">
      <c r="A333" s="15"/>
      <c r="B333" s="257"/>
      <c r="C333" s="258"/>
      <c r="D333" s="237" t="s">
        <v>305</v>
      </c>
      <c r="E333" s="259" t="s">
        <v>28</v>
      </c>
      <c r="F333" s="260" t="s">
        <v>310</v>
      </c>
      <c r="G333" s="258"/>
      <c r="H333" s="261">
        <v>42.935</v>
      </c>
      <c r="I333" s="262"/>
      <c r="J333" s="258"/>
      <c r="K333" s="258"/>
      <c r="L333" s="263"/>
      <c r="M333" s="264"/>
      <c r="N333" s="265"/>
      <c r="O333" s="265"/>
      <c r="P333" s="265"/>
      <c r="Q333" s="265"/>
      <c r="R333" s="265"/>
      <c r="S333" s="265"/>
      <c r="T333" s="266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7" t="s">
        <v>305</v>
      </c>
      <c r="AU333" s="267" t="s">
        <v>84</v>
      </c>
      <c r="AV333" s="15" t="s">
        <v>303</v>
      </c>
      <c r="AW333" s="15" t="s">
        <v>35</v>
      </c>
      <c r="AX333" s="15" t="s">
        <v>82</v>
      </c>
      <c r="AY333" s="267" t="s">
        <v>296</v>
      </c>
    </row>
    <row r="334" spans="1:65" s="2" customFormat="1" ht="16.5" customHeight="1">
      <c r="A334" s="40"/>
      <c r="B334" s="41"/>
      <c r="C334" s="222" t="s">
        <v>601</v>
      </c>
      <c r="D334" s="222" t="s">
        <v>298</v>
      </c>
      <c r="E334" s="223" t="s">
        <v>2832</v>
      </c>
      <c r="F334" s="224" t="s">
        <v>2833</v>
      </c>
      <c r="G334" s="225" t="s">
        <v>491</v>
      </c>
      <c r="H334" s="226">
        <v>1</v>
      </c>
      <c r="I334" s="227"/>
      <c r="J334" s="228">
        <f>ROUND(I334*H334,2)</f>
        <v>0</v>
      </c>
      <c r="K334" s="224" t="s">
        <v>302</v>
      </c>
      <c r="L334" s="46"/>
      <c r="M334" s="229" t="s">
        <v>28</v>
      </c>
      <c r="N334" s="230" t="s">
        <v>45</v>
      </c>
      <c r="O334" s="86"/>
      <c r="P334" s="231">
        <f>O334*H334</f>
        <v>0</v>
      </c>
      <c r="Q334" s="231">
        <v>0.01019</v>
      </c>
      <c r="R334" s="231">
        <f>Q334*H334</f>
        <v>0.01019</v>
      </c>
      <c r="S334" s="231">
        <v>0</v>
      </c>
      <c r="T334" s="232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33" t="s">
        <v>303</v>
      </c>
      <c r="AT334" s="233" t="s">
        <v>298</v>
      </c>
      <c r="AU334" s="233" t="s">
        <v>84</v>
      </c>
      <c r="AY334" s="19" t="s">
        <v>296</v>
      </c>
      <c r="BE334" s="234">
        <f>IF(N334="základní",J334,0)</f>
        <v>0</v>
      </c>
      <c r="BF334" s="234">
        <f>IF(N334="snížená",J334,0)</f>
        <v>0</v>
      </c>
      <c r="BG334" s="234">
        <f>IF(N334="zákl. přenesená",J334,0)</f>
        <v>0</v>
      </c>
      <c r="BH334" s="234">
        <f>IF(N334="sníž. přenesená",J334,0)</f>
        <v>0</v>
      </c>
      <c r="BI334" s="234">
        <f>IF(N334="nulová",J334,0)</f>
        <v>0</v>
      </c>
      <c r="BJ334" s="19" t="s">
        <v>82</v>
      </c>
      <c r="BK334" s="234">
        <f>ROUND(I334*H334,2)</f>
        <v>0</v>
      </c>
      <c r="BL334" s="19" t="s">
        <v>303</v>
      </c>
      <c r="BM334" s="233" t="s">
        <v>2991</v>
      </c>
    </row>
    <row r="335" spans="1:51" s="13" customFormat="1" ht="12">
      <c r="A335" s="13"/>
      <c r="B335" s="235"/>
      <c r="C335" s="236"/>
      <c r="D335" s="237" t="s">
        <v>305</v>
      </c>
      <c r="E335" s="238" t="s">
        <v>28</v>
      </c>
      <c r="F335" s="239" t="s">
        <v>2534</v>
      </c>
      <c r="G335" s="236"/>
      <c r="H335" s="238" t="s">
        <v>28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5" t="s">
        <v>305</v>
      </c>
      <c r="AU335" s="245" t="s">
        <v>84</v>
      </c>
      <c r="AV335" s="13" t="s">
        <v>82</v>
      </c>
      <c r="AW335" s="13" t="s">
        <v>35</v>
      </c>
      <c r="AX335" s="13" t="s">
        <v>74</v>
      </c>
      <c r="AY335" s="245" t="s">
        <v>296</v>
      </c>
    </row>
    <row r="336" spans="1:51" s="13" customFormat="1" ht="12">
      <c r="A336" s="13"/>
      <c r="B336" s="235"/>
      <c r="C336" s="236"/>
      <c r="D336" s="237" t="s">
        <v>305</v>
      </c>
      <c r="E336" s="238" t="s">
        <v>28</v>
      </c>
      <c r="F336" s="239" t="s">
        <v>2674</v>
      </c>
      <c r="G336" s="236"/>
      <c r="H336" s="238" t="s">
        <v>28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305</v>
      </c>
      <c r="AU336" s="245" t="s">
        <v>84</v>
      </c>
      <c r="AV336" s="13" t="s">
        <v>82</v>
      </c>
      <c r="AW336" s="13" t="s">
        <v>35</v>
      </c>
      <c r="AX336" s="13" t="s">
        <v>74</v>
      </c>
      <c r="AY336" s="245" t="s">
        <v>296</v>
      </c>
    </row>
    <row r="337" spans="1:51" s="14" customFormat="1" ht="12">
      <c r="A337" s="14"/>
      <c r="B337" s="246"/>
      <c r="C337" s="247"/>
      <c r="D337" s="237" t="s">
        <v>305</v>
      </c>
      <c r="E337" s="248" t="s">
        <v>28</v>
      </c>
      <c r="F337" s="249" t="s">
        <v>82</v>
      </c>
      <c r="G337" s="247"/>
      <c r="H337" s="250">
        <v>1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6" t="s">
        <v>305</v>
      </c>
      <c r="AU337" s="256" t="s">
        <v>84</v>
      </c>
      <c r="AV337" s="14" t="s">
        <v>84</v>
      </c>
      <c r="AW337" s="14" t="s">
        <v>35</v>
      </c>
      <c r="AX337" s="14" t="s">
        <v>82</v>
      </c>
      <c r="AY337" s="256" t="s">
        <v>296</v>
      </c>
    </row>
    <row r="338" spans="1:65" s="2" customFormat="1" ht="16.5" customHeight="1">
      <c r="A338" s="40"/>
      <c r="B338" s="41"/>
      <c r="C338" s="279" t="s">
        <v>606</v>
      </c>
      <c r="D338" s="279" t="s">
        <v>405</v>
      </c>
      <c r="E338" s="280" t="s">
        <v>2835</v>
      </c>
      <c r="F338" s="281" t="s">
        <v>2836</v>
      </c>
      <c r="G338" s="282" t="s">
        <v>491</v>
      </c>
      <c r="H338" s="283">
        <v>1</v>
      </c>
      <c r="I338" s="284"/>
      <c r="J338" s="285">
        <f>ROUND(I338*H338,2)</f>
        <v>0</v>
      </c>
      <c r="K338" s="281" t="s">
        <v>302</v>
      </c>
      <c r="L338" s="286"/>
      <c r="M338" s="287" t="s">
        <v>28</v>
      </c>
      <c r="N338" s="288" t="s">
        <v>45</v>
      </c>
      <c r="O338" s="86"/>
      <c r="P338" s="231">
        <f>O338*H338</f>
        <v>0</v>
      </c>
      <c r="Q338" s="231">
        <v>0.254</v>
      </c>
      <c r="R338" s="231">
        <f>Q338*H338</f>
        <v>0.254</v>
      </c>
      <c r="S338" s="231">
        <v>0</v>
      </c>
      <c r="T338" s="232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33" t="s">
        <v>337</v>
      </c>
      <c r="AT338" s="233" t="s">
        <v>405</v>
      </c>
      <c r="AU338" s="233" t="s">
        <v>84</v>
      </c>
      <c r="AY338" s="19" t="s">
        <v>296</v>
      </c>
      <c r="BE338" s="234">
        <f>IF(N338="základní",J338,0)</f>
        <v>0</v>
      </c>
      <c r="BF338" s="234">
        <f>IF(N338="snížená",J338,0)</f>
        <v>0</v>
      </c>
      <c r="BG338" s="234">
        <f>IF(N338="zákl. přenesená",J338,0)</f>
        <v>0</v>
      </c>
      <c r="BH338" s="234">
        <f>IF(N338="sníž. přenesená",J338,0)</f>
        <v>0</v>
      </c>
      <c r="BI338" s="234">
        <f>IF(N338="nulová",J338,0)</f>
        <v>0</v>
      </c>
      <c r="BJ338" s="19" t="s">
        <v>82</v>
      </c>
      <c r="BK338" s="234">
        <f>ROUND(I338*H338,2)</f>
        <v>0</v>
      </c>
      <c r="BL338" s="19" t="s">
        <v>303</v>
      </c>
      <c r="BM338" s="233" t="s">
        <v>2992</v>
      </c>
    </row>
    <row r="339" spans="1:51" s="13" customFormat="1" ht="12">
      <c r="A339" s="13"/>
      <c r="B339" s="235"/>
      <c r="C339" s="236"/>
      <c r="D339" s="237" t="s">
        <v>305</v>
      </c>
      <c r="E339" s="238" t="s">
        <v>28</v>
      </c>
      <c r="F339" s="239" t="s">
        <v>2534</v>
      </c>
      <c r="G339" s="236"/>
      <c r="H339" s="238" t="s">
        <v>28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305</v>
      </c>
      <c r="AU339" s="245" t="s">
        <v>84</v>
      </c>
      <c r="AV339" s="13" t="s">
        <v>82</v>
      </c>
      <c r="AW339" s="13" t="s">
        <v>35</v>
      </c>
      <c r="AX339" s="13" t="s">
        <v>74</v>
      </c>
      <c r="AY339" s="245" t="s">
        <v>296</v>
      </c>
    </row>
    <row r="340" spans="1:51" s="13" customFormat="1" ht="12">
      <c r="A340" s="13"/>
      <c r="B340" s="235"/>
      <c r="C340" s="236"/>
      <c r="D340" s="237" t="s">
        <v>305</v>
      </c>
      <c r="E340" s="238" t="s">
        <v>28</v>
      </c>
      <c r="F340" s="239" t="s">
        <v>2674</v>
      </c>
      <c r="G340" s="236"/>
      <c r="H340" s="238" t="s">
        <v>28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305</v>
      </c>
      <c r="AU340" s="245" t="s">
        <v>84</v>
      </c>
      <c r="AV340" s="13" t="s">
        <v>82</v>
      </c>
      <c r="AW340" s="13" t="s">
        <v>35</v>
      </c>
      <c r="AX340" s="13" t="s">
        <v>74</v>
      </c>
      <c r="AY340" s="245" t="s">
        <v>296</v>
      </c>
    </row>
    <row r="341" spans="1:51" s="14" customFormat="1" ht="12">
      <c r="A341" s="14"/>
      <c r="B341" s="246"/>
      <c r="C341" s="247"/>
      <c r="D341" s="237" t="s">
        <v>305</v>
      </c>
      <c r="E341" s="248" t="s">
        <v>28</v>
      </c>
      <c r="F341" s="249" t="s">
        <v>82</v>
      </c>
      <c r="G341" s="247"/>
      <c r="H341" s="250">
        <v>1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6" t="s">
        <v>305</v>
      </c>
      <c r="AU341" s="256" t="s">
        <v>84</v>
      </c>
      <c r="AV341" s="14" t="s">
        <v>84</v>
      </c>
      <c r="AW341" s="14" t="s">
        <v>35</v>
      </c>
      <c r="AX341" s="14" t="s">
        <v>82</v>
      </c>
      <c r="AY341" s="256" t="s">
        <v>296</v>
      </c>
    </row>
    <row r="342" spans="1:65" s="2" customFormat="1" ht="16.5" customHeight="1">
      <c r="A342" s="40"/>
      <c r="B342" s="41"/>
      <c r="C342" s="222" t="s">
        <v>612</v>
      </c>
      <c r="D342" s="222" t="s">
        <v>298</v>
      </c>
      <c r="E342" s="223" t="s">
        <v>2838</v>
      </c>
      <c r="F342" s="224" t="s">
        <v>2839</v>
      </c>
      <c r="G342" s="225" t="s">
        <v>491</v>
      </c>
      <c r="H342" s="226">
        <v>1</v>
      </c>
      <c r="I342" s="227"/>
      <c r="J342" s="228">
        <f>ROUND(I342*H342,2)</f>
        <v>0</v>
      </c>
      <c r="K342" s="224" t="s">
        <v>302</v>
      </c>
      <c r="L342" s="46"/>
      <c r="M342" s="229" t="s">
        <v>28</v>
      </c>
      <c r="N342" s="230" t="s">
        <v>45</v>
      </c>
      <c r="O342" s="86"/>
      <c r="P342" s="231">
        <f>O342*H342</f>
        <v>0</v>
      </c>
      <c r="Q342" s="231">
        <v>0.01248</v>
      </c>
      <c r="R342" s="231">
        <f>Q342*H342</f>
        <v>0.01248</v>
      </c>
      <c r="S342" s="231">
        <v>0</v>
      </c>
      <c r="T342" s="232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33" t="s">
        <v>303</v>
      </c>
      <c r="AT342" s="233" t="s">
        <v>298</v>
      </c>
      <c r="AU342" s="233" t="s">
        <v>84</v>
      </c>
      <c r="AY342" s="19" t="s">
        <v>296</v>
      </c>
      <c r="BE342" s="234">
        <f>IF(N342="základní",J342,0)</f>
        <v>0</v>
      </c>
      <c r="BF342" s="234">
        <f>IF(N342="snížená",J342,0)</f>
        <v>0</v>
      </c>
      <c r="BG342" s="234">
        <f>IF(N342="zákl. přenesená",J342,0)</f>
        <v>0</v>
      </c>
      <c r="BH342" s="234">
        <f>IF(N342="sníž. přenesená",J342,0)</f>
        <v>0</v>
      </c>
      <c r="BI342" s="234">
        <f>IF(N342="nulová",J342,0)</f>
        <v>0</v>
      </c>
      <c r="BJ342" s="19" t="s">
        <v>82</v>
      </c>
      <c r="BK342" s="234">
        <f>ROUND(I342*H342,2)</f>
        <v>0</v>
      </c>
      <c r="BL342" s="19" t="s">
        <v>303</v>
      </c>
      <c r="BM342" s="233" t="s">
        <v>2993</v>
      </c>
    </row>
    <row r="343" spans="1:51" s="13" customFormat="1" ht="12">
      <c r="A343" s="13"/>
      <c r="B343" s="235"/>
      <c r="C343" s="236"/>
      <c r="D343" s="237" t="s">
        <v>305</v>
      </c>
      <c r="E343" s="238" t="s">
        <v>28</v>
      </c>
      <c r="F343" s="239" t="s">
        <v>2534</v>
      </c>
      <c r="G343" s="236"/>
      <c r="H343" s="238" t="s">
        <v>28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5" t="s">
        <v>305</v>
      </c>
      <c r="AU343" s="245" t="s">
        <v>84</v>
      </c>
      <c r="AV343" s="13" t="s">
        <v>82</v>
      </c>
      <c r="AW343" s="13" t="s">
        <v>35</v>
      </c>
      <c r="AX343" s="13" t="s">
        <v>74</v>
      </c>
      <c r="AY343" s="245" t="s">
        <v>296</v>
      </c>
    </row>
    <row r="344" spans="1:51" s="13" customFormat="1" ht="12">
      <c r="A344" s="13"/>
      <c r="B344" s="235"/>
      <c r="C344" s="236"/>
      <c r="D344" s="237" t="s">
        <v>305</v>
      </c>
      <c r="E344" s="238" t="s">
        <v>28</v>
      </c>
      <c r="F344" s="239" t="s">
        <v>2674</v>
      </c>
      <c r="G344" s="236"/>
      <c r="H344" s="238" t="s">
        <v>28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305</v>
      </c>
      <c r="AU344" s="245" t="s">
        <v>84</v>
      </c>
      <c r="AV344" s="13" t="s">
        <v>82</v>
      </c>
      <c r="AW344" s="13" t="s">
        <v>35</v>
      </c>
      <c r="AX344" s="13" t="s">
        <v>74</v>
      </c>
      <c r="AY344" s="245" t="s">
        <v>296</v>
      </c>
    </row>
    <row r="345" spans="1:51" s="14" customFormat="1" ht="12">
      <c r="A345" s="14"/>
      <c r="B345" s="246"/>
      <c r="C345" s="247"/>
      <c r="D345" s="237" t="s">
        <v>305</v>
      </c>
      <c r="E345" s="248" t="s">
        <v>28</v>
      </c>
      <c r="F345" s="249" t="s">
        <v>82</v>
      </c>
      <c r="G345" s="247"/>
      <c r="H345" s="250">
        <v>1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6" t="s">
        <v>305</v>
      </c>
      <c r="AU345" s="256" t="s">
        <v>84</v>
      </c>
      <c r="AV345" s="14" t="s">
        <v>84</v>
      </c>
      <c r="AW345" s="14" t="s">
        <v>35</v>
      </c>
      <c r="AX345" s="14" t="s">
        <v>82</v>
      </c>
      <c r="AY345" s="256" t="s">
        <v>296</v>
      </c>
    </row>
    <row r="346" spans="1:65" s="2" customFormat="1" ht="16.5" customHeight="1">
      <c r="A346" s="40"/>
      <c r="B346" s="41"/>
      <c r="C346" s="279" t="s">
        <v>619</v>
      </c>
      <c r="D346" s="279" t="s">
        <v>405</v>
      </c>
      <c r="E346" s="280" t="s">
        <v>2841</v>
      </c>
      <c r="F346" s="281" t="s">
        <v>2842</v>
      </c>
      <c r="G346" s="282" t="s">
        <v>491</v>
      </c>
      <c r="H346" s="283">
        <v>1</v>
      </c>
      <c r="I346" s="284"/>
      <c r="J346" s="285">
        <f>ROUND(I346*H346,2)</f>
        <v>0</v>
      </c>
      <c r="K346" s="281" t="s">
        <v>302</v>
      </c>
      <c r="L346" s="286"/>
      <c r="M346" s="287" t="s">
        <v>28</v>
      </c>
      <c r="N346" s="288" t="s">
        <v>45</v>
      </c>
      <c r="O346" s="86"/>
      <c r="P346" s="231">
        <f>O346*H346</f>
        <v>0</v>
      </c>
      <c r="Q346" s="231">
        <v>0.548</v>
      </c>
      <c r="R346" s="231">
        <f>Q346*H346</f>
        <v>0.548</v>
      </c>
      <c r="S346" s="231">
        <v>0</v>
      </c>
      <c r="T346" s="232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33" t="s">
        <v>337</v>
      </c>
      <c r="AT346" s="233" t="s">
        <v>405</v>
      </c>
      <c r="AU346" s="233" t="s">
        <v>84</v>
      </c>
      <c r="AY346" s="19" t="s">
        <v>296</v>
      </c>
      <c r="BE346" s="234">
        <f>IF(N346="základní",J346,0)</f>
        <v>0</v>
      </c>
      <c r="BF346" s="234">
        <f>IF(N346="snížená",J346,0)</f>
        <v>0</v>
      </c>
      <c r="BG346" s="234">
        <f>IF(N346="zákl. přenesená",J346,0)</f>
        <v>0</v>
      </c>
      <c r="BH346" s="234">
        <f>IF(N346="sníž. přenesená",J346,0)</f>
        <v>0</v>
      </c>
      <c r="BI346" s="234">
        <f>IF(N346="nulová",J346,0)</f>
        <v>0</v>
      </c>
      <c r="BJ346" s="19" t="s">
        <v>82</v>
      </c>
      <c r="BK346" s="234">
        <f>ROUND(I346*H346,2)</f>
        <v>0</v>
      </c>
      <c r="BL346" s="19" t="s">
        <v>303</v>
      </c>
      <c r="BM346" s="233" t="s">
        <v>2994</v>
      </c>
    </row>
    <row r="347" spans="1:51" s="13" customFormat="1" ht="12">
      <c r="A347" s="13"/>
      <c r="B347" s="235"/>
      <c r="C347" s="236"/>
      <c r="D347" s="237" t="s">
        <v>305</v>
      </c>
      <c r="E347" s="238" t="s">
        <v>28</v>
      </c>
      <c r="F347" s="239" t="s">
        <v>2534</v>
      </c>
      <c r="G347" s="236"/>
      <c r="H347" s="238" t="s">
        <v>28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305</v>
      </c>
      <c r="AU347" s="245" t="s">
        <v>84</v>
      </c>
      <c r="AV347" s="13" t="s">
        <v>82</v>
      </c>
      <c r="AW347" s="13" t="s">
        <v>35</v>
      </c>
      <c r="AX347" s="13" t="s">
        <v>74</v>
      </c>
      <c r="AY347" s="245" t="s">
        <v>296</v>
      </c>
    </row>
    <row r="348" spans="1:51" s="13" customFormat="1" ht="12">
      <c r="A348" s="13"/>
      <c r="B348" s="235"/>
      <c r="C348" s="236"/>
      <c r="D348" s="237" t="s">
        <v>305</v>
      </c>
      <c r="E348" s="238" t="s">
        <v>28</v>
      </c>
      <c r="F348" s="239" t="s">
        <v>2674</v>
      </c>
      <c r="G348" s="236"/>
      <c r="H348" s="238" t="s">
        <v>28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5" t="s">
        <v>305</v>
      </c>
      <c r="AU348" s="245" t="s">
        <v>84</v>
      </c>
      <c r="AV348" s="13" t="s">
        <v>82</v>
      </c>
      <c r="AW348" s="13" t="s">
        <v>35</v>
      </c>
      <c r="AX348" s="13" t="s">
        <v>74</v>
      </c>
      <c r="AY348" s="245" t="s">
        <v>296</v>
      </c>
    </row>
    <row r="349" spans="1:51" s="14" customFormat="1" ht="12">
      <c r="A349" s="14"/>
      <c r="B349" s="246"/>
      <c r="C349" s="247"/>
      <c r="D349" s="237" t="s">
        <v>305</v>
      </c>
      <c r="E349" s="248" t="s">
        <v>28</v>
      </c>
      <c r="F349" s="249" t="s">
        <v>82</v>
      </c>
      <c r="G349" s="247"/>
      <c r="H349" s="250">
        <v>1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6" t="s">
        <v>305</v>
      </c>
      <c r="AU349" s="256" t="s">
        <v>84</v>
      </c>
      <c r="AV349" s="14" t="s">
        <v>84</v>
      </c>
      <c r="AW349" s="14" t="s">
        <v>35</v>
      </c>
      <c r="AX349" s="14" t="s">
        <v>82</v>
      </c>
      <c r="AY349" s="256" t="s">
        <v>296</v>
      </c>
    </row>
    <row r="350" spans="1:65" s="2" customFormat="1" ht="24" customHeight="1">
      <c r="A350" s="40"/>
      <c r="B350" s="41"/>
      <c r="C350" s="222" t="s">
        <v>624</v>
      </c>
      <c r="D350" s="222" t="s">
        <v>298</v>
      </c>
      <c r="E350" s="223" t="s">
        <v>2844</v>
      </c>
      <c r="F350" s="224" t="s">
        <v>2845</v>
      </c>
      <c r="G350" s="225" t="s">
        <v>491</v>
      </c>
      <c r="H350" s="226">
        <v>2</v>
      </c>
      <c r="I350" s="227"/>
      <c r="J350" s="228">
        <f>ROUND(I350*H350,2)</f>
        <v>0</v>
      </c>
      <c r="K350" s="224" t="s">
        <v>302</v>
      </c>
      <c r="L350" s="46"/>
      <c r="M350" s="229" t="s">
        <v>28</v>
      </c>
      <c r="N350" s="230" t="s">
        <v>45</v>
      </c>
      <c r="O350" s="86"/>
      <c r="P350" s="231">
        <f>O350*H350</f>
        <v>0</v>
      </c>
      <c r="Q350" s="231">
        <v>0.1056</v>
      </c>
      <c r="R350" s="231">
        <f>Q350*H350</f>
        <v>0.2112</v>
      </c>
      <c r="S350" s="231">
        <v>0</v>
      </c>
      <c r="T350" s="232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33" t="s">
        <v>303</v>
      </c>
      <c r="AT350" s="233" t="s">
        <v>298</v>
      </c>
      <c r="AU350" s="233" t="s">
        <v>84</v>
      </c>
      <c r="AY350" s="19" t="s">
        <v>296</v>
      </c>
      <c r="BE350" s="234">
        <f>IF(N350="základní",J350,0)</f>
        <v>0</v>
      </c>
      <c r="BF350" s="234">
        <f>IF(N350="snížená",J350,0)</f>
        <v>0</v>
      </c>
      <c r="BG350" s="234">
        <f>IF(N350="zákl. přenesená",J350,0)</f>
        <v>0</v>
      </c>
      <c r="BH350" s="234">
        <f>IF(N350="sníž. přenesená",J350,0)</f>
        <v>0</v>
      </c>
      <c r="BI350" s="234">
        <f>IF(N350="nulová",J350,0)</f>
        <v>0</v>
      </c>
      <c r="BJ350" s="19" t="s">
        <v>82</v>
      </c>
      <c r="BK350" s="234">
        <f>ROUND(I350*H350,2)</f>
        <v>0</v>
      </c>
      <c r="BL350" s="19" t="s">
        <v>303</v>
      </c>
      <c r="BM350" s="233" t="s">
        <v>2995</v>
      </c>
    </row>
    <row r="351" spans="1:51" s="13" customFormat="1" ht="12">
      <c r="A351" s="13"/>
      <c r="B351" s="235"/>
      <c r="C351" s="236"/>
      <c r="D351" s="237" t="s">
        <v>305</v>
      </c>
      <c r="E351" s="238" t="s">
        <v>28</v>
      </c>
      <c r="F351" s="239" t="s">
        <v>2534</v>
      </c>
      <c r="G351" s="236"/>
      <c r="H351" s="238" t="s">
        <v>28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305</v>
      </c>
      <c r="AU351" s="245" t="s">
        <v>84</v>
      </c>
      <c r="AV351" s="13" t="s">
        <v>82</v>
      </c>
      <c r="AW351" s="13" t="s">
        <v>35</v>
      </c>
      <c r="AX351" s="13" t="s">
        <v>74</v>
      </c>
      <c r="AY351" s="245" t="s">
        <v>296</v>
      </c>
    </row>
    <row r="352" spans="1:51" s="13" customFormat="1" ht="12">
      <c r="A352" s="13"/>
      <c r="B352" s="235"/>
      <c r="C352" s="236"/>
      <c r="D352" s="237" t="s">
        <v>305</v>
      </c>
      <c r="E352" s="238" t="s">
        <v>28</v>
      </c>
      <c r="F352" s="239" t="s">
        <v>2674</v>
      </c>
      <c r="G352" s="236"/>
      <c r="H352" s="238" t="s">
        <v>28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305</v>
      </c>
      <c r="AU352" s="245" t="s">
        <v>84</v>
      </c>
      <c r="AV352" s="13" t="s">
        <v>82</v>
      </c>
      <c r="AW352" s="13" t="s">
        <v>35</v>
      </c>
      <c r="AX352" s="13" t="s">
        <v>74</v>
      </c>
      <c r="AY352" s="245" t="s">
        <v>296</v>
      </c>
    </row>
    <row r="353" spans="1:51" s="14" customFormat="1" ht="12">
      <c r="A353" s="14"/>
      <c r="B353" s="246"/>
      <c r="C353" s="247"/>
      <c r="D353" s="237" t="s">
        <v>305</v>
      </c>
      <c r="E353" s="248" t="s">
        <v>28</v>
      </c>
      <c r="F353" s="249" t="s">
        <v>84</v>
      </c>
      <c r="G353" s="247"/>
      <c r="H353" s="250">
        <v>2</v>
      </c>
      <c r="I353" s="251"/>
      <c r="J353" s="247"/>
      <c r="K353" s="247"/>
      <c r="L353" s="252"/>
      <c r="M353" s="253"/>
      <c r="N353" s="254"/>
      <c r="O353" s="254"/>
      <c r="P353" s="254"/>
      <c r="Q353" s="254"/>
      <c r="R353" s="254"/>
      <c r="S353" s="254"/>
      <c r="T353" s="25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6" t="s">
        <v>305</v>
      </c>
      <c r="AU353" s="256" t="s">
        <v>84</v>
      </c>
      <c r="AV353" s="14" t="s">
        <v>84</v>
      </c>
      <c r="AW353" s="14" t="s">
        <v>35</v>
      </c>
      <c r="AX353" s="14" t="s">
        <v>82</v>
      </c>
      <c r="AY353" s="256" t="s">
        <v>296</v>
      </c>
    </row>
    <row r="354" spans="1:65" s="2" customFormat="1" ht="24" customHeight="1">
      <c r="A354" s="40"/>
      <c r="B354" s="41"/>
      <c r="C354" s="222" t="s">
        <v>629</v>
      </c>
      <c r="D354" s="222" t="s">
        <v>298</v>
      </c>
      <c r="E354" s="223" t="s">
        <v>2847</v>
      </c>
      <c r="F354" s="224" t="s">
        <v>2848</v>
      </c>
      <c r="G354" s="225" t="s">
        <v>491</v>
      </c>
      <c r="H354" s="226">
        <v>1</v>
      </c>
      <c r="I354" s="227"/>
      <c r="J354" s="228">
        <f>ROUND(I354*H354,2)</f>
        <v>0</v>
      </c>
      <c r="K354" s="224" t="s">
        <v>302</v>
      </c>
      <c r="L354" s="46"/>
      <c r="M354" s="229" t="s">
        <v>28</v>
      </c>
      <c r="N354" s="230" t="s">
        <v>45</v>
      </c>
      <c r="O354" s="86"/>
      <c r="P354" s="231">
        <f>O354*H354</f>
        <v>0</v>
      </c>
      <c r="Q354" s="231">
        <v>0.1056</v>
      </c>
      <c r="R354" s="231">
        <f>Q354*H354</f>
        <v>0.1056</v>
      </c>
      <c r="S354" s="231">
        <v>0</v>
      </c>
      <c r="T354" s="232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33" t="s">
        <v>303</v>
      </c>
      <c r="AT354" s="233" t="s">
        <v>298</v>
      </c>
      <c r="AU354" s="233" t="s">
        <v>84</v>
      </c>
      <c r="AY354" s="19" t="s">
        <v>296</v>
      </c>
      <c r="BE354" s="234">
        <f>IF(N354="základní",J354,0)</f>
        <v>0</v>
      </c>
      <c r="BF354" s="234">
        <f>IF(N354="snížená",J354,0)</f>
        <v>0</v>
      </c>
      <c r="BG354" s="234">
        <f>IF(N354="zákl. přenesená",J354,0)</f>
        <v>0</v>
      </c>
      <c r="BH354" s="234">
        <f>IF(N354="sníž. přenesená",J354,0)</f>
        <v>0</v>
      </c>
      <c r="BI354" s="234">
        <f>IF(N354="nulová",J354,0)</f>
        <v>0</v>
      </c>
      <c r="BJ354" s="19" t="s">
        <v>82</v>
      </c>
      <c r="BK354" s="234">
        <f>ROUND(I354*H354,2)</f>
        <v>0</v>
      </c>
      <c r="BL354" s="19" t="s">
        <v>303</v>
      </c>
      <c r="BM354" s="233" t="s">
        <v>2996</v>
      </c>
    </row>
    <row r="355" spans="1:51" s="13" customFormat="1" ht="12">
      <c r="A355" s="13"/>
      <c r="B355" s="235"/>
      <c r="C355" s="236"/>
      <c r="D355" s="237" t="s">
        <v>305</v>
      </c>
      <c r="E355" s="238" t="s">
        <v>28</v>
      </c>
      <c r="F355" s="239" t="s">
        <v>2534</v>
      </c>
      <c r="G355" s="236"/>
      <c r="H355" s="238" t="s">
        <v>28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5" t="s">
        <v>305</v>
      </c>
      <c r="AU355" s="245" t="s">
        <v>84</v>
      </c>
      <c r="AV355" s="13" t="s">
        <v>82</v>
      </c>
      <c r="AW355" s="13" t="s">
        <v>35</v>
      </c>
      <c r="AX355" s="13" t="s">
        <v>74</v>
      </c>
      <c r="AY355" s="245" t="s">
        <v>296</v>
      </c>
    </row>
    <row r="356" spans="1:51" s="13" customFormat="1" ht="12">
      <c r="A356" s="13"/>
      <c r="B356" s="235"/>
      <c r="C356" s="236"/>
      <c r="D356" s="237" t="s">
        <v>305</v>
      </c>
      <c r="E356" s="238" t="s">
        <v>28</v>
      </c>
      <c r="F356" s="239" t="s">
        <v>2674</v>
      </c>
      <c r="G356" s="236"/>
      <c r="H356" s="238" t="s">
        <v>28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305</v>
      </c>
      <c r="AU356" s="245" t="s">
        <v>84</v>
      </c>
      <c r="AV356" s="13" t="s">
        <v>82</v>
      </c>
      <c r="AW356" s="13" t="s">
        <v>35</v>
      </c>
      <c r="AX356" s="13" t="s">
        <v>74</v>
      </c>
      <c r="AY356" s="245" t="s">
        <v>296</v>
      </c>
    </row>
    <row r="357" spans="1:51" s="14" customFormat="1" ht="12">
      <c r="A357" s="14"/>
      <c r="B357" s="246"/>
      <c r="C357" s="247"/>
      <c r="D357" s="237" t="s">
        <v>305</v>
      </c>
      <c r="E357" s="248" t="s">
        <v>28</v>
      </c>
      <c r="F357" s="249" t="s">
        <v>82</v>
      </c>
      <c r="G357" s="247"/>
      <c r="H357" s="250">
        <v>1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6" t="s">
        <v>305</v>
      </c>
      <c r="AU357" s="256" t="s">
        <v>84</v>
      </c>
      <c r="AV357" s="14" t="s">
        <v>84</v>
      </c>
      <c r="AW357" s="14" t="s">
        <v>35</v>
      </c>
      <c r="AX357" s="14" t="s">
        <v>82</v>
      </c>
      <c r="AY357" s="256" t="s">
        <v>296</v>
      </c>
    </row>
    <row r="358" spans="1:65" s="2" customFormat="1" ht="24" customHeight="1">
      <c r="A358" s="40"/>
      <c r="B358" s="41"/>
      <c r="C358" s="222" t="s">
        <v>634</v>
      </c>
      <c r="D358" s="222" t="s">
        <v>298</v>
      </c>
      <c r="E358" s="223" t="s">
        <v>2850</v>
      </c>
      <c r="F358" s="224" t="s">
        <v>2851</v>
      </c>
      <c r="G358" s="225" t="s">
        <v>491</v>
      </c>
      <c r="H358" s="226">
        <v>4</v>
      </c>
      <c r="I358" s="227"/>
      <c r="J358" s="228">
        <f>ROUND(I358*H358,2)</f>
        <v>0</v>
      </c>
      <c r="K358" s="224" t="s">
        <v>302</v>
      </c>
      <c r="L358" s="46"/>
      <c r="M358" s="229" t="s">
        <v>28</v>
      </c>
      <c r="N358" s="230" t="s">
        <v>45</v>
      </c>
      <c r="O358" s="86"/>
      <c r="P358" s="231">
        <f>O358*H358</f>
        <v>0</v>
      </c>
      <c r="Q358" s="231">
        <v>0.02424</v>
      </c>
      <c r="R358" s="231">
        <f>Q358*H358</f>
        <v>0.09696</v>
      </c>
      <c r="S358" s="231">
        <v>0</v>
      </c>
      <c r="T358" s="232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3" t="s">
        <v>303</v>
      </c>
      <c r="AT358" s="233" t="s">
        <v>298</v>
      </c>
      <c r="AU358" s="233" t="s">
        <v>84</v>
      </c>
      <c r="AY358" s="19" t="s">
        <v>296</v>
      </c>
      <c r="BE358" s="234">
        <f>IF(N358="základní",J358,0)</f>
        <v>0</v>
      </c>
      <c r="BF358" s="234">
        <f>IF(N358="snížená",J358,0)</f>
        <v>0</v>
      </c>
      <c r="BG358" s="234">
        <f>IF(N358="zákl. přenesená",J358,0)</f>
        <v>0</v>
      </c>
      <c r="BH358" s="234">
        <f>IF(N358="sníž. přenesená",J358,0)</f>
        <v>0</v>
      </c>
      <c r="BI358" s="234">
        <f>IF(N358="nulová",J358,0)</f>
        <v>0</v>
      </c>
      <c r="BJ358" s="19" t="s">
        <v>82</v>
      </c>
      <c r="BK358" s="234">
        <f>ROUND(I358*H358,2)</f>
        <v>0</v>
      </c>
      <c r="BL358" s="19" t="s">
        <v>303</v>
      </c>
      <c r="BM358" s="233" t="s">
        <v>2997</v>
      </c>
    </row>
    <row r="359" spans="1:51" s="13" customFormat="1" ht="12">
      <c r="A359" s="13"/>
      <c r="B359" s="235"/>
      <c r="C359" s="236"/>
      <c r="D359" s="237" t="s">
        <v>305</v>
      </c>
      <c r="E359" s="238" t="s">
        <v>28</v>
      </c>
      <c r="F359" s="239" t="s">
        <v>2534</v>
      </c>
      <c r="G359" s="236"/>
      <c r="H359" s="238" t="s">
        <v>28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5" t="s">
        <v>305</v>
      </c>
      <c r="AU359" s="245" t="s">
        <v>84</v>
      </c>
      <c r="AV359" s="13" t="s">
        <v>82</v>
      </c>
      <c r="AW359" s="13" t="s">
        <v>35</v>
      </c>
      <c r="AX359" s="13" t="s">
        <v>74</v>
      </c>
      <c r="AY359" s="245" t="s">
        <v>296</v>
      </c>
    </row>
    <row r="360" spans="1:51" s="13" customFormat="1" ht="12">
      <c r="A360" s="13"/>
      <c r="B360" s="235"/>
      <c r="C360" s="236"/>
      <c r="D360" s="237" t="s">
        <v>305</v>
      </c>
      <c r="E360" s="238" t="s">
        <v>28</v>
      </c>
      <c r="F360" s="239" t="s">
        <v>2674</v>
      </c>
      <c r="G360" s="236"/>
      <c r="H360" s="238" t="s">
        <v>28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305</v>
      </c>
      <c r="AU360" s="245" t="s">
        <v>84</v>
      </c>
      <c r="AV360" s="13" t="s">
        <v>82</v>
      </c>
      <c r="AW360" s="13" t="s">
        <v>35</v>
      </c>
      <c r="AX360" s="13" t="s">
        <v>74</v>
      </c>
      <c r="AY360" s="245" t="s">
        <v>296</v>
      </c>
    </row>
    <row r="361" spans="1:51" s="14" customFormat="1" ht="12">
      <c r="A361" s="14"/>
      <c r="B361" s="246"/>
      <c r="C361" s="247"/>
      <c r="D361" s="237" t="s">
        <v>305</v>
      </c>
      <c r="E361" s="248" t="s">
        <v>2670</v>
      </c>
      <c r="F361" s="249" t="s">
        <v>303</v>
      </c>
      <c r="G361" s="247"/>
      <c r="H361" s="250">
        <v>4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6" t="s">
        <v>305</v>
      </c>
      <c r="AU361" s="256" t="s">
        <v>84</v>
      </c>
      <c r="AV361" s="14" t="s">
        <v>84</v>
      </c>
      <c r="AW361" s="14" t="s">
        <v>35</v>
      </c>
      <c r="AX361" s="14" t="s">
        <v>82</v>
      </c>
      <c r="AY361" s="256" t="s">
        <v>296</v>
      </c>
    </row>
    <row r="362" spans="1:65" s="2" customFormat="1" ht="24" customHeight="1">
      <c r="A362" s="40"/>
      <c r="B362" s="41"/>
      <c r="C362" s="222" t="s">
        <v>641</v>
      </c>
      <c r="D362" s="222" t="s">
        <v>298</v>
      </c>
      <c r="E362" s="223" t="s">
        <v>2853</v>
      </c>
      <c r="F362" s="224" t="s">
        <v>2854</v>
      </c>
      <c r="G362" s="225" t="s">
        <v>491</v>
      </c>
      <c r="H362" s="226">
        <v>4</v>
      </c>
      <c r="I362" s="227"/>
      <c r="J362" s="228">
        <f>ROUND(I362*H362,2)</f>
        <v>0</v>
      </c>
      <c r="K362" s="224" t="s">
        <v>302</v>
      </c>
      <c r="L362" s="46"/>
      <c r="M362" s="229" t="s">
        <v>28</v>
      </c>
      <c r="N362" s="230" t="s">
        <v>45</v>
      </c>
      <c r="O362" s="86"/>
      <c r="P362" s="231">
        <f>O362*H362</f>
        <v>0</v>
      </c>
      <c r="Q362" s="231">
        <v>0</v>
      </c>
      <c r="R362" s="231">
        <f>Q362*H362</f>
        <v>0</v>
      </c>
      <c r="S362" s="231">
        <v>0</v>
      </c>
      <c r="T362" s="232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33" t="s">
        <v>303</v>
      </c>
      <c r="AT362" s="233" t="s">
        <v>298</v>
      </c>
      <c r="AU362" s="233" t="s">
        <v>84</v>
      </c>
      <c r="AY362" s="19" t="s">
        <v>296</v>
      </c>
      <c r="BE362" s="234">
        <f>IF(N362="základní",J362,0)</f>
        <v>0</v>
      </c>
      <c r="BF362" s="234">
        <f>IF(N362="snížená",J362,0)</f>
        <v>0</v>
      </c>
      <c r="BG362" s="234">
        <f>IF(N362="zákl. přenesená",J362,0)</f>
        <v>0</v>
      </c>
      <c r="BH362" s="234">
        <f>IF(N362="sníž. přenesená",J362,0)</f>
        <v>0</v>
      </c>
      <c r="BI362" s="234">
        <f>IF(N362="nulová",J362,0)</f>
        <v>0</v>
      </c>
      <c r="BJ362" s="19" t="s">
        <v>82</v>
      </c>
      <c r="BK362" s="234">
        <f>ROUND(I362*H362,2)</f>
        <v>0</v>
      </c>
      <c r="BL362" s="19" t="s">
        <v>303</v>
      </c>
      <c r="BM362" s="233" t="s">
        <v>2998</v>
      </c>
    </row>
    <row r="363" spans="1:51" s="14" customFormat="1" ht="12">
      <c r="A363" s="14"/>
      <c r="B363" s="246"/>
      <c r="C363" s="247"/>
      <c r="D363" s="237" t="s">
        <v>305</v>
      </c>
      <c r="E363" s="248" t="s">
        <v>28</v>
      </c>
      <c r="F363" s="249" t="s">
        <v>2670</v>
      </c>
      <c r="G363" s="247"/>
      <c r="H363" s="250">
        <v>4</v>
      </c>
      <c r="I363" s="251"/>
      <c r="J363" s="247"/>
      <c r="K363" s="247"/>
      <c r="L363" s="252"/>
      <c r="M363" s="253"/>
      <c r="N363" s="254"/>
      <c r="O363" s="254"/>
      <c r="P363" s="254"/>
      <c r="Q363" s="254"/>
      <c r="R363" s="254"/>
      <c r="S363" s="254"/>
      <c r="T363" s="25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6" t="s">
        <v>305</v>
      </c>
      <c r="AU363" s="256" t="s">
        <v>84</v>
      </c>
      <c r="AV363" s="14" t="s">
        <v>84</v>
      </c>
      <c r="AW363" s="14" t="s">
        <v>35</v>
      </c>
      <c r="AX363" s="14" t="s">
        <v>82</v>
      </c>
      <c r="AY363" s="256" t="s">
        <v>296</v>
      </c>
    </row>
    <row r="364" spans="1:65" s="2" customFormat="1" ht="24" customHeight="1">
      <c r="A364" s="40"/>
      <c r="B364" s="41"/>
      <c r="C364" s="222" t="s">
        <v>646</v>
      </c>
      <c r="D364" s="222" t="s">
        <v>298</v>
      </c>
      <c r="E364" s="223" t="s">
        <v>2856</v>
      </c>
      <c r="F364" s="224" t="s">
        <v>2857</v>
      </c>
      <c r="G364" s="225" t="s">
        <v>491</v>
      </c>
      <c r="H364" s="226">
        <v>4</v>
      </c>
      <c r="I364" s="227"/>
      <c r="J364" s="228">
        <f>ROUND(I364*H364,2)</f>
        <v>0</v>
      </c>
      <c r="K364" s="224" t="s">
        <v>302</v>
      </c>
      <c r="L364" s="46"/>
      <c r="M364" s="229" t="s">
        <v>28</v>
      </c>
      <c r="N364" s="230" t="s">
        <v>45</v>
      </c>
      <c r="O364" s="86"/>
      <c r="P364" s="231">
        <f>O364*H364</f>
        <v>0</v>
      </c>
      <c r="Q364" s="231">
        <v>0.05757</v>
      </c>
      <c r="R364" s="231">
        <f>Q364*H364</f>
        <v>0.23028</v>
      </c>
      <c r="S364" s="231">
        <v>0</v>
      </c>
      <c r="T364" s="232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33" t="s">
        <v>303</v>
      </c>
      <c r="AT364" s="233" t="s">
        <v>298</v>
      </c>
      <c r="AU364" s="233" t="s">
        <v>84</v>
      </c>
      <c r="AY364" s="19" t="s">
        <v>296</v>
      </c>
      <c r="BE364" s="234">
        <f>IF(N364="základní",J364,0)</f>
        <v>0</v>
      </c>
      <c r="BF364" s="234">
        <f>IF(N364="snížená",J364,0)</f>
        <v>0</v>
      </c>
      <c r="BG364" s="234">
        <f>IF(N364="zákl. přenesená",J364,0)</f>
        <v>0</v>
      </c>
      <c r="BH364" s="234">
        <f>IF(N364="sníž. přenesená",J364,0)</f>
        <v>0</v>
      </c>
      <c r="BI364" s="234">
        <f>IF(N364="nulová",J364,0)</f>
        <v>0</v>
      </c>
      <c r="BJ364" s="19" t="s">
        <v>82</v>
      </c>
      <c r="BK364" s="234">
        <f>ROUND(I364*H364,2)</f>
        <v>0</v>
      </c>
      <c r="BL364" s="19" t="s">
        <v>303</v>
      </c>
      <c r="BM364" s="233" t="s">
        <v>2999</v>
      </c>
    </row>
    <row r="365" spans="1:51" s="14" customFormat="1" ht="12">
      <c r="A365" s="14"/>
      <c r="B365" s="246"/>
      <c r="C365" s="247"/>
      <c r="D365" s="237" t="s">
        <v>305</v>
      </c>
      <c r="E365" s="248" t="s">
        <v>28</v>
      </c>
      <c r="F365" s="249" t="s">
        <v>2670</v>
      </c>
      <c r="G365" s="247"/>
      <c r="H365" s="250">
        <v>4</v>
      </c>
      <c r="I365" s="251"/>
      <c r="J365" s="247"/>
      <c r="K365" s="247"/>
      <c r="L365" s="252"/>
      <c r="M365" s="253"/>
      <c r="N365" s="254"/>
      <c r="O365" s="254"/>
      <c r="P365" s="254"/>
      <c r="Q365" s="254"/>
      <c r="R365" s="254"/>
      <c r="S365" s="254"/>
      <c r="T365" s="25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6" t="s">
        <v>305</v>
      </c>
      <c r="AU365" s="256" t="s">
        <v>84</v>
      </c>
      <c r="AV365" s="14" t="s">
        <v>84</v>
      </c>
      <c r="AW365" s="14" t="s">
        <v>35</v>
      </c>
      <c r="AX365" s="14" t="s">
        <v>82</v>
      </c>
      <c r="AY365" s="256" t="s">
        <v>296</v>
      </c>
    </row>
    <row r="366" spans="1:65" s="2" customFormat="1" ht="16.5" customHeight="1">
      <c r="A366" s="40"/>
      <c r="B366" s="41"/>
      <c r="C366" s="222" t="s">
        <v>653</v>
      </c>
      <c r="D366" s="222" t="s">
        <v>298</v>
      </c>
      <c r="E366" s="223" t="s">
        <v>2859</v>
      </c>
      <c r="F366" s="224" t="s">
        <v>2860</v>
      </c>
      <c r="G366" s="225" t="s">
        <v>491</v>
      </c>
      <c r="H366" s="226">
        <v>2</v>
      </c>
      <c r="I366" s="227"/>
      <c r="J366" s="228">
        <f>ROUND(I366*H366,2)</f>
        <v>0</v>
      </c>
      <c r="K366" s="224" t="s">
        <v>302</v>
      </c>
      <c r="L366" s="46"/>
      <c r="M366" s="229" t="s">
        <v>28</v>
      </c>
      <c r="N366" s="230" t="s">
        <v>45</v>
      </c>
      <c r="O366" s="86"/>
      <c r="P366" s="231">
        <f>O366*H366</f>
        <v>0</v>
      </c>
      <c r="Q366" s="231">
        <v>0.21734</v>
      </c>
      <c r="R366" s="231">
        <f>Q366*H366</f>
        <v>0.43468</v>
      </c>
      <c r="S366" s="231">
        <v>0</v>
      </c>
      <c r="T366" s="232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33" t="s">
        <v>303</v>
      </c>
      <c r="AT366" s="233" t="s">
        <v>298</v>
      </c>
      <c r="AU366" s="233" t="s">
        <v>84</v>
      </c>
      <c r="AY366" s="19" t="s">
        <v>296</v>
      </c>
      <c r="BE366" s="234">
        <f>IF(N366="základní",J366,0)</f>
        <v>0</v>
      </c>
      <c r="BF366" s="234">
        <f>IF(N366="snížená",J366,0)</f>
        <v>0</v>
      </c>
      <c r="BG366" s="234">
        <f>IF(N366="zákl. přenesená",J366,0)</f>
        <v>0</v>
      </c>
      <c r="BH366" s="234">
        <f>IF(N366="sníž. přenesená",J366,0)</f>
        <v>0</v>
      </c>
      <c r="BI366" s="234">
        <f>IF(N366="nulová",J366,0)</f>
        <v>0</v>
      </c>
      <c r="BJ366" s="19" t="s">
        <v>82</v>
      </c>
      <c r="BK366" s="234">
        <f>ROUND(I366*H366,2)</f>
        <v>0</v>
      </c>
      <c r="BL366" s="19" t="s">
        <v>303</v>
      </c>
      <c r="BM366" s="233" t="s">
        <v>3000</v>
      </c>
    </row>
    <row r="367" spans="1:51" s="13" customFormat="1" ht="12">
      <c r="A367" s="13"/>
      <c r="B367" s="235"/>
      <c r="C367" s="236"/>
      <c r="D367" s="237" t="s">
        <v>305</v>
      </c>
      <c r="E367" s="238" t="s">
        <v>28</v>
      </c>
      <c r="F367" s="239" t="s">
        <v>2534</v>
      </c>
      <c r="G367" s="236"/>
      <c r="H367" s="238" t="s">
        <v>28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305</v>
      </c>
      <c r="AU367" s="245" t="s">
        <v>84</v>
      </c>
      <c r="AV367" s="13" t="s">
        <v>82</v>
      </c>
      <c r="AW367" s="13" t="s">
        <v>35</v>
      </c>
      <c r="AX367" s="13" t="s">
        <v>74</v>
      </c>
      <c r="AY367" s="245" t="s">
        <v>296</v>
      </c>
    </row>
    <row r="368" spans="1:51" s="13" customFormat="1" ht="12">
      <c r="A368" s="13"/>
      <c r="B368" s="235"/>
      <c r="C368" s="236"/>
      <c r="D368" s="237" t="s">
        <v>305</v>
      </c>
      <c r="E368" s="238" t="s">
        <v>28</v>
      </c>
      <c r="F368" s="239" t="s">
        <v>2674</v>
      </c>
      <c r="G368" s="236"/>
      <c r="H368" s="238" t="s">
        <v>28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5" t="s">
        <v>305</v>
      </c>
      <c r="AU368" s="245" t="s">
        <v>84</v>
      </c>
      <c r="AV368" s="13" t="s">
        <v>82</v>
      </c>
      <c r="AW368" s="13" t="s">
        <v>35</v>
      </c>
      <c r="AX368" s="13" t="s">
        <v>74</v>
      </c>
      <c r="AY368" s="245" t="s">
        <v>296</v>
      </c>
    </row>
    <row r="369" spans="1:51" s="13" customFormat="1" ht="12">
      <c r="A369" s="13"/>
      <c r="B369" s="235"/>
      <c r="C369" s="236"/>
      <c r="D369" s="237" t="s">
        <v>305</v>
      </c>
      <c r="E369" s="238" t="s">
        <v>28</v>
      </c>
      <c r="F369" s="239" t="s">
        <v>2726</v>
      </c>
      <c r="G369" s="236"/>
      <c r="H369" s="238" t="s">
        <v>28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5" t="s">
        <v>305</v>
      </c>
      <c r="AU369" s="245" t="s">
        <v>84</v>
      </c>
      <c r="AV369" s="13" t="s">
        <v>82</v>
      </c>
      <c r="AW369" s="13" t="s">
        <v>35</v>
      </c>
      <c r="AX369" s="13" t="s">
        <v>74</v>
      </c>
      <c r="AY369" s="245" t="s">
        <v>296</v>
      </c>
    </row>
    <row r="370" spans="1:51" s="14" customFormat="1" ht="12">
      <c r="A370" s="14"/>
      <c r="B370" s="246"/>
      <c r="C370" s="247"/>
      <c r="D370" s="237" t="s">
        <v>305</v>
      </c>
      <c r="E370" s="248" t="s">
        <v>28</v>
      </c>
      <c r="F370" s="249" t="s">
        <v>2078</v>
      </c>
      <c r="G370" s="247"/>
      <c r="H370" s="250">
        <v>2</v>
      </c>
      <c r="I370" s="251"/>
      <c r="J370" s="247"/>
      <c r="K370" s="247"/>
      <c r="L370" s="252"/>
      <c r="M370" s="253"/>
      <c r="N370" s="254"/>
      <c r="O370" s="254"/>
      <c r="P370" s="254"/>
      <c r="Q370" s="254"/>
      <c r="R370" s="254"/>
      <c r="S370" s="254"/>
      <c r="T370" s="255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6" t="s">
        <v>305</v>
      </c>
      <c r="AU370" s="256" t="s">
        <v>84</v>
      </c>
      <c r="AV370" s="14" t="s">
        <v>84</v>
      </c>
      <c r="AW370" s="14" t="s">
        <v>35</v>
      </c>
      <c r="AX370" s="14" t="s">
        <v>82</v>
      </c>
      <c r="AY370" s="256" t="s">
        <v>296</v>
      </c>
    </row>
    <row r="371" spans="1:65" s="2" customFormat="1" ht="16.5" customHeight="1">
      <c r="A371" s="40"/>
      <c r="B371" s="41"/>
      <c r="C371" s="279" t="s">
        <v>659</v>
      </c>
      <c r="D371" s="279" t="s">
        <v>405</v>
      </c>
      <c r="E371" s="280" t="s">
        <v>2862</v>
      </c>
      <c r="F371" s="281" t="s">
        <v>2863</v>
      </c>
      <c r="G371" s="282" t="s">
        <v>491</v>
      </c>
      <c r="H371" s="283">
        <v>2</v>
      </c>
      <c r="I371" s="284"/>
      <c r="J371" s="285">
        <f>ROUND(I371*H371,2)</f>
        <v>0</v>
      </c>
      <c r="K371" s="281" t="s">
        <v>302</v>
      </c>
      <c r="L371" s="286"/>
      <c r="M371" s="287" t="s">
        <v>28</v>
      </c>
      <c r="N371" s="288" t="s">
        <v>45</v>
      </c>
      <c r="O371" s="86"/>
      <c r="P371" s="231">
        <f>O371*H371</f>
        <v>0</v>
      </c>
      <c r="Q371" s="231">
        <v>0.045</v>
      </c>
      <c r="R371" s="231">
        <f>Q371*H371</f>
        <v>0.09</v>
      </c>
      <c r="S371" s="231">
        <v>0</v>
      </c>
      <c r="T371" s="232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33" t="s">
        <v>337</v>
      </c>
      <c r="AT371" s="233" t="s">
        <v>405</v>
      </c>
      <c r="AU371" s="233" t="s">
        <v>84</v>
      </c>
      <c r="AY371" s="19" t="s">
        <v>296</v>
      </c>
      <c r="BE371" s="234">
        <f>IF(N371="základní",J371,0)</f>
        <v>0</v>
      </c>
      <c r="BF371" s="234">
        <f>IF(N371="snížená",J371,0)</f>
        <v>0</v>
      </c>
      <c r="BG371" s="234">
        <f>IF(N371="zákl. přenesená",J371,0)</f>
        <v>0</v>
      </c>
      <c r="BH371" s="234">
        <f>IF(N371="sníž. přenesená",J371,0)</f>
        <v>0</v>
      </c>
      <c r="BI371" s="234">
        <f>IF(N371="nulová",J371,0)</f>
        <v>0</v>
      </c>
      <c r="BJ371" s="19" t="s">
        <v>82</v>
      </c>
      <c r="BK371" s="234">
        <f>ROUND(I371*H371,2)</f>
        <v>0</v>
      </c>
      <c r="BL371" s="19" t="s">
        <v>303</v>
      </c>
      <c r="BM371" s="233" t="s">
        <v>3001</v>
      </c>
    </row>
    <row r="372" spans="1:51" s="13" customFormat="1" ht="12">
      <c r="A372" s="13"/>
      <c r="B372" s="235"/>
      <c r="C372" s="236"/>
      <c r="D372" s="237" t="s">
        <v>305</v>
      </c>
      <c r="E372" s="238" t="s">
        <v>28</v>
      </c>
      <c r="F372" s="239" t="s">
        <v>2534</v>
      </c>
      <c r="G372" s="236"/>
      <c r="H372" s="238" t="s">
        <v>28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5" t="s">
        <v>305</v>
      </c>
      <c r="AU372" s="245" t="s">
        <v>84</v>
      </c>
      <c r="AV372" s="13" t="s">
        <v>82</v>
      </c>
      <c r="AW372" s="13" t="s">
        <v>35</v>
      </c>
      <c r="AX372" s="13" t="s">
        <v>74</v>
      </c>
      <c r="AY372" s="245" t="s">
        <v>296</v>
      </c>
    </row>
    <row r="373" spans="1:51" s="13" customFormat="1" ht="12">
      <c r="A373" s="13"/>
      <c r="B373" s="235"/>
      <c r="C373" s="236"/>
      <c r="D373" s="237" t="s">
        <v>305</v>
      </c>
      <c r="E373" s="238" t="s">
        <v>28</v>
      </c>
      <c r="F373" s="239" t="s">
        <v>2674</v>
      </c>
      <c r="G373" s="236"/>
      <c r="H373" s="238" t="s">
        <v>28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5" t="s">
        <v>305</v>
      </c>
      <c r="AU373" s="245" t="s">
        <v>84</v>
      </c>
      <c r="AV373" s="13" t="s">
        <v>82</v>
      </c>
      <c r="AW373" s="13" t="s">
        <v>35</v>
      </c>
      <c r="AX373" s="13" t="s">
        <v>74</v>
      </c>
      <c r="AY373" s="245" t="s">
        <v>296</v>
      </c>
    </row>
    <row r="374" spans="1:51" s="13" customFormat="1" ht="12">
      <c r="A374" s="13"/>
      <c r="B374" s="235"/>
      <c r="C374" s="236"/>
      <c r="D374" s="237" t="s">
        <v>305</v>
      </c>
      <c r="E374" s="238" t="s">
        <v>28</v>
      </c>
      <c r="F374" s="239" t="s">
        <v>2726</v>
      </c>
      <c r="G374" s="236"/>
      <c r="H374" s="238" t="s">
        <v>28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305</v>
      </c>
      <c r="AU374" s="245" t="s">
        <v>84</v>
      </c>
      <c r="AV374" s="13" t="s">
        <v>82</v>
      </c>
      <c r="AW374" s="13" t="s">
        <v>35</v>
      </c>
      <c r="AX374" s="13" t="s">
        <v>74</v>
      </c>
      <c r="AY374" s="245" t="s">
        <v>296</v>
      </c>
    </row>
    <row r="375" spans="1:51" s="14" customFormat="1" ht="12">
      <c r="A375" s="14"/>
      <c r="B375" s="246"/>
      <c r="C375" s="247"/>
      <c r="D375" s="237" t="s">
        <v>305</v>
      </c>
      <c r="E375" s="248" t="s">
        <v>28</v>
      </c>
      <c r="F375" s="249" t="s">
        <v>2078</v>
      </c>
      <c r="G375" s="247"/>
      <c r="H375" s="250">
        <v>2</v>
      </c>
      <c r="I375" s="251"/>
      <c r="J375" s="247"/>
      <c r="K375" s="247"/>
      <c r="L375" s="252"/>
      <c r="M375" s="253"/>
      <c r="N375" s="254"/>
      <c r="O375" s="254"/>
      <c r="P375" s="254"/>
      <c r="Q375" s="254"/>
      <c r="R375" s="254"/>
      <c r="S375" s="254"/>
      <c r="T375" s="25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6" t="s">
        <v>305</v>
      </c>
      <c r="AU375" s="256" t="s">
        <v>84</v>
      </c>
      <c r="AV375" s="14" t="s">
        <v>84</v>
      </c>
      <c r="AW375" s="14" t="s">
        <v>35</v>
      </c>
      <c r="AX375" s="14" t="s">
        <v>82</v>
      </c>
      <c r="AY375" s="256" t="s">
        <v>296</v>
      </c>
    </row>
    <row r="376" spans="1:65" s="2" customFormat="1" ht="16.5" customHeight="1">
      <c r="A376" s="40"/>
      <c r="B376" s="41"/>
      <c r="C376" s="222" t="s">
        <v>665</v>
      </c>
      <c r="D376" s="222" t="s">
        <v>298</v>
      </c>
      <c r="E376" s="223" t="s">
        <v>2865</v>
      </c>
      <c r="F376" s="224" t="s">
        <v>2866</v>
      </c>
      <c r="G376" s="225" t="s">
        <v>980</v>
      </c>
      <c r="H376" s="226">
        <v>1</v>
      </c>
      <c r="I376" s="227"/>
      <c r="J376" s="228">
        <f>ROUND(I376*H376,2)</f>
        <v>0</v>
      </c>
      <c r="K376" s="224" t="s">
        <v>28</v>
      </c>
      <c r="L376" s="46"/>
      <c r="M376" s="229" t="s">
        <v>28</v>
      </c>
      <c r="N376" s="230" t="s">
        <v>45</v>
      </c>
      <c r="O376" s="86"/>
      <c r="P376" s="231">
        <f>O376*H376</f>
        <v>0</v>
      </c>
      <c r="Q376" s="231">
        <v>1.111</v>
      </c>
      <c r="R376" s="231">
        <f>Q376*H376</f>
        <v>1.111</v>
      </c>
      <c r="S376" s="231">
        <v>0</v>
      </c>
      <c r="T376" s="232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33" t="s">
        <v>303</v>
      </c>
      <c r="AT376" s="233" t="s">
        <v>298</v>
      </c>
      <c r="AU376" s="233" t="s">
        <v>84</v>
      </c>
      <c r="AY376" s="19" t="s">
        <v>296</v>
      </c>
      <c r="BE376" s="234">
        <f>IF(N376="základní",J376,0)</f>
        <v>0</v>
      </c>
      <c r="BF376" s="234">
        <f>IF(N376="snížená",J376,0)</f>
        <v>0</v>
      </c>
      <c r="BG376" s="234">
        <f>IF(N376="zákl. přenesená",J376,0)</f>
        <v>0</v>
      </c>
      <c r="BH376" s="234">
        <f>IF(N376="sníž. přenesená",J376,0)</f>
        <v>0</v>
      </c>
      <c r="BI376" s="234">
        <f>IF(N376="nulová",J376,0)</f>
        <v>0</v>
      </c>
      <c r="BJ376" s="19" t="s">
        <v>82</v>
      </c>
      <c r="BK376" s="234">
        <f>ROUND(I376*H376,2)</f>
        <v>0</v>
      </c>
      <c r="BL376" s="19" t="s">
        <v>303</v>
      </c>
      <c r="BM376" s="233" t="s">
        <v>3002</v>
      </c>
    </row>
    <row r="377" spans="1:51" s="13" customFormat="1" ht="12">
      <c r="A377" s="13"/>
      <c r="B377" s="235"/>
      <c r="C377" s="236"/>
      <c r="D377" s="237" t="s">
        <v>305</v>
      </c>
      <c r="E377" s="238" t="s">
        <v>28</v>
      </c>
      <c r="F377" s="239" t="s">
        <v>2534</v>
      </c>
      <c r="G377" s="236"/>
      <c r="H377" s="238" t="s">
        <v>28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305</v>
      </c>
      <c r="AU377" s="245" t="s">
        <v>84</v>
      </c>
      <c r="AV377" s="13" t="s">
        <v>82</v>
      </c>
      <c r="AW377" s="13" t="s">
        <v>35</v>
      </c>
      <c r="AX377" s="13" t="s">
        <v>74</v>
      </c>
      <c r="AY377" s="245" t="s">
        <v>296</v>
      </c>
    </row>
    <row r="378" spans="1:51" s="13" customFormat="1" ht="12">
      <c r="A378" s="13"/>
      <c r="B378" s="235"/>
      <c r="C378" s="236"/>
      <c r="D378" s="237" t="s">
        <v>305</v>
      </c>
      <c r="E378" s="238" t="s">
        <v>28</v>
      </c>
      <c r="F378" s="239" t="s">
        <v>2674</v>
      </c>
      <c r="G378" s="236"/>
      <c r="H378" s="238" t="s">
        <v>28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5" t="s">
        <v>305</v>
      </c>
      <c r="AU378" s="245" t="s">
        <v>84</v>
      </c>
      <c r="AV378" s="13" t="s">
        <v>82</v>
      </c>
      <c r="AW378" s="13" t="s">
        <v>35</v>
      </c>
      <c r="AX378" s="13" t="s">
        <v>74</v>
      </c>
      <c r="AY378" s="245" t="s">
        <v>296</v>
      </c>
    </row>
    <row r="379" spans="1:51" s="13" customFormat="1" ht="12">
      <c r="A379" s="13"/>
      <c r="B379" s="235"/>
      <c r="C379" s="236"/>
      <c r="D379" s="237" t="s">
        <v>305</v>
      </c>
      <c r="E379" s="238" t="s">
        <v>28</v>
      </c>
      <c r="F379" s="239" t="s">
        <v>2726</v>
      </c>
      <c r="G379" s="236"/>
      <c r="H379" s="238" t="s">
        <v>28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305</v>
      </c>
      <c r="AU379" s="245" t="s">
        <v>84</v>
      </c>
      <c r="AV379" s="13" t="s">
        <v>82</v>
      </c>
      <c r="AW379" s="13" t="s">
        <v>35</v>
      </c>
      <c r="AX379" s="13" t="s">
        <v>74</v>
      </c>
      <c r="AY379" s="245" t="s">
        <v>296</v>
      </c>
    </row>
    <row r="380" spans="1:51" s="14" customFormat="1" ht="12">
      <c r="A380" s="14"/>
      <c r="B380" s="246"/>
      <c r="C380" s="247"/>
      <c r="D380" s="237" t="s">
        <v>305</v>
      </c>
      <c r="E380" s="248" t="s">
        <v>28</v>
      </c>
      <c r="F380" s="249" t="s">
        <v>82</v>
      </c>
      <c r="G380" s="247"/>
      <c r="H380" s="250">
        <v>1</v>
      </c>
      <c r="I380" s="251"/>
      <c r="J380" s="247"/>
      <c r="K380" s="247"/>
      <c r="L380" s="252"/>
      <c r="M380" s="253"/>
      <c r="N380" s="254"/>
      <c r="O380" s="254"/>
      <c r="P380" s="254"/>
      <c r="Q380" s="254"/>
      <c r="R380" s="254"/>
      <c r="S380" s="254"/>
      <c r="T380" s="25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6" t="s">
        <v>305</v>
      </c>
      <c r="AU380" s="256" t="s">
        <v>84</v>
      </c>
      <c r="AV380" s="14" t="s">
        <v>84</v>
      </c>
      <c r="AW380" s="14" t="s">
        <v>35</v>
      </c>
      <c r="AX380" s="14" t="s">
        <v>82</v>
      </c>
      <c r="AY380" s="256" t="s">
        <v>296</v>
      </c>
    </row>
    <row r="381" spans="1:65" s="2" customFormat="1" ht="24" customHeight="1">
      <c r="A381" s="40"/>
      <c r="B381" s="41"/>
      <c r="C381" s="222" t="s">
        <v>669</v>
      </c>
      <c r="D381" s="222" t="s">
        <v>298</v>
      </c>
      <c r="E381" s="223" t="s">
        <v>2868</v>
      </c>
      <c r="F381" s="224" t="s">
        <v>2869</v>
      </c>
      <c r="G381" s="225" t="s">
        <v>980</v>
      </c>
      <c r="H381" s="226">
        <v>1</v>
      </c>
      <c r="I381" s="227"/>
      <c r="J381" s="228">
        <f>ROUND(I381*H381,2)</f>
        <v>0</v>
      </c>
      <c r="K381" s="224" t="s">
        <v>28</v>
      </c>
      <c r="L381" s="46"/>
      <c r="M381" s="229" t="s">
        <v>28</v>
      </c>
      <c r="N381" s="230" t="s">
        <v>45</v>
      </c>
      <c r="O381" s="86"/>
      <c r="P381" s="231">
        <f>O381*H381</f>
        <v>0</v>
      </c>
      <c r="Q381" s="231">
        <v>1.51</v>
      </c>
      <c r="R381" s="231">
        <f>Q381*H381</f>
        <v>1.51</v>
      </c>
      <c r="S381" s="231">
        <v>0</v>
      </c>
      <c r="T381" s="232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33" t="s">
        <v>303</v>
      </c>
      <c r="AT381" s="233" t="s">
        <v>298</v>
      </c>
      <c r="AU381" s="233" t="s">
        <v>84</v>
      </c>
      <c r="AY381" s="19" t="s">
        <v>296</v>
      </c>
      <c r="BE381" s="234">
        <f>IF(N381="základní",J381,0)</f>
        <v>0</v>
      </c>
      <c r="BF381" s="234">
        <f>IF(N381="snížená",J381,0)</f>
        <v>0</v>
      </c>
      <c r="BG381" s="234">
        <f>IF(N381="zákl. přenesená",J381,0)</f>
        <v>0</v>
      </c>
      <c r="BH381" s="234">
        <f>IF(N381="sníž. přenesená",J381,0)</f>
        <v>0</v>
      </c>
      <c r="BI381" s="234">
        <f>IF(N381="nulová",J381,0)</f>
        <v>0</v>
      </c>
      <c r="BJ381" s="19" t="s">
        <v>82</v>
      </c>
      <c r="BK381" s="234">
        <f>ROUND(I381*H381,2)</f>
        <v>0</v>
      </c>
      <c r="BL381" s="19" t="s">
        <v>303</v>
      </c>
      <c r="BM381" s="233" t="s">
        <v>3003</v>
      </c>
    </row>
    <row r="382" spans="1:51" s="13" customFormat="1" ht="12">
      <c r="A382" s="13"/>
      <c r="B382" s="235"/>
      <c r="C382" s="236"/>
      <c r="D382" s="237" t="s">
        <v>305</v>
      </c>
      <c r="E382" s="238" t="s">
        <v>28</v>
      </c>
      <c r="F382" s="239" t="s">
        <v>2534</v>
      </c>
      <c r="G382" s="236"/>
      <c r="H382" s="238" t="s">
        <v>28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5" t="s">
        <v>305</v>
      </c>
      <c r="AU382" s="245" t="s">
        <v>84</v>
      </c>
      <c r="AV382" s="13" t="s">
        <v>82</v>
      </c>
      <c r="AW382" s="13" t="s">
        <v>35</v>
      </c>
      <c r="AX382" s="13" t="s">
        <v>74</v>
      </c>
      <c r="AY382" s="245" t="s">
        <v>296</v>
      </c>
    </row>
    <row r="383" spans="1:51" s="13" customFormat="1" ht="12">
      <c r="A383" s="13"/>
      <c r="B383" s="235"/>
      <c r="C383" s="236"/>
      <c r="D383" s="237" t="s">
        <v>305</v>
      </c>
      <c r="E383" s="238" t="s">
        <v>28</v>
      </c>
      <c r="F383" s="239" t="s">
        <v>2674</v>
      </c>
      <c r="G383" s="236"/>
      <c r="H383" s="238" t="s">
        <v>28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305</v>
      </c>
      <c r="AU383" s="245" t="s">
        <v>84</v>
      </c>
      <c r="AV383" s="13" t="s">
        <v>82</v>
      </c>
      <c r="AW383" s="13" t="s">
        <v>35</v>
      </c>
      <c r="AX383" s="13" t="s">
        <v>74</v>
      </c>
      <c r="AY383" s="245" t="s">
        <v>296</v>
      </c>
    </row>
    <row r="384" spans="1:51" s="14" customFormat="1" ht="12">
      <c r="A384" s="14"/>
      <c r="B384" s="246"/>
      <c r="C384" s="247"/>
      <c r="D384" s="237" t="s">
        <v>305</v>
      </c>
      <c r="E384" s="248" t="s">
        <v>28</v>
      </c>
      <c r="F384" s="249" t="s">
        <v>82</v>
      </c>
      <c r="G384" s="247"/>
      <c r="H384" s="250">
        <v>1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6" t="s">
        <v>305</v>
      </c>
      <c r="AU384" s="256" t="s">
        <v>84</v>
      </c>
      <c r="AV384" s="14" t="s">
        <v>84</v>
      </c>
      <c r="AW384" s="14" t="s">
        <v>35</v>
      </c>
      <c r="AX384" s="14" t="s">
        <v>82</v>
      </c>
      <c r="AY384" s="256" t="s">
        <v>296</v>
      </c>
    </row>
    <row r="385" spans="1:65" s="2" customFormat="1" ht="24" customHeight="1">
      <c r="A385" s="40"/>
      <c r="B385" s="41"/>
      <c r="C385" s="222" t="s">
        <v>673</v>
      </c>
      <c r="D385" s="222" t="s">
        <v>298</v>
      </c>
      <c r="E385" s="223" t="s">
        <v>2871</v>
      </c>
      <c r="F385" s="224" t="s">
        <v>2872</v>
      </c>
      <c r="G385" s="225" t="s">
        <v>980</v>
      </c>
      <c r="H385" s="226">
        <v>1</v>
      </c>
      <c r="I385" s="227"/>
      <c r="J385" s="228">
        <f>ROUND(I385*H385,2)</f>
        <v>0</v>
      </c>
      <c r="K385" s="224" t="s">
        <v>28</v>
      </c>
      <c r="L385" s="46"/>
      <c r="M385" s="229" t="s">
        <v>28</v>
      </c>
      <c r="N385" s="230" t="s">
        <v>45</v>
      </c>
      <c r="O385" s="86"/>
      <c r="P385" s="231">
        <f>O385*H385</f>
        <v>0</v>
      </c>
      <c r="Q385" s="231">
        <v>0</v>
      </c>
      <c r="R385" s="231">
        <f>Q385*H385</f>
        <v>0</v>
      </c>
      <c r="S385" s="231">
        <v>0</v>
      </c>
      <c r="T385" s="232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33" t="s">
        <v>303</v>
      </c>
      <c r="AT385" s="233" t="s">
        <v>298</v>
      </c>
      <c r="AU385" s="233" t="s">
        <v>84</v>
      </c>
      <c r="AY385" s="19" t="s">
        <v>296</v>
      </c>
      <c r="BE385" s="234">
        <f>IF(N385="základní",J385,0)</f>
        <v>0</v>
      </c>
      <c r="BF385" s="234">
        <f>IF(N385="snížená",J385,0)</f>
        <v>0</v>
      </c>
      <c r="BG385" s="234">
        <f>IF(N385="zákl. přenesená",J385,0)</f>
        <v>0</v>
      </c>
      <c r="BH385" s="234">
        <f>IF(N385="sníž. přenesená",J385,0)</f>
        <v>0</v>
      </c>
      <c r="BI385" s="234">
        <f>IF(N385="nulová",J385,0)</f>
        <v>0</v>
      </c>
      <c r="BJ385" s="19" t="s">
        <v>82</v>
      </c>
      <c r="BK385" s="234">
        <f>ROUND(I385*H385,2)</f>
        <v>0</v>
      </c>
      <c r="BL385" s="19" t="s">
        <v>303</v>
      </c>
      <c r="BM385" s="233" t="s">
        <v>3004</v>
      </c>
    </row>
    <row r="386" spans="1:51" s="13" customFormat="1" ht="12">
      <c r="A386" s="13"/>
      <c r="B386" s="235"/>
      <c r="C386" s="236"/>
      <c r="D386" s="237" t="s">
        <v>305</v>
      </c>
      <c r="E386" s="238" t="s">
        <v>28</v>
      </c>
      <c r="F386" s="239" t="s">
        <v>2534</v>
      </c>
      <c r="G386" s="236"/>
      <c r="H386" s="238" t="s">
        <v>28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5" t="s">
        <v>305</v>
      </c>
      <c r="AU386" s="245" t="s">
        <v>84</v>
      </c>
      <c r="AV386" s="13" t="s">
        <v>82</v>
      </c>
      <c r="AW386" s="13" t="s">
        <v>35</v>
      </c>
      <c r="AX386" s="13" t="s">
        <v>74</v>
      </c>
      <c r="AY386" s="245" t="s">
        <v>296</v>
      </c>
    </row>
    <row r="387" spans="1:51" s="13" customFormat="1" ht="12">
      <c r="A387" s="13"/>
      <c r="B387" s="235"/>
      <c r="C387" s="236"/>
      <c r="D387" s="237" t="s">
        <v>305</v>
      </c>
      <c r="E387" s="238" t="s">
        <v>28</v>
      </c>
      <c r="F387" s="239" t="s">
        <v>2674</v>
      </c>
      <c r="G387" s="236"/>
      <c r="H387" s="238" t="s">
        <v>28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305</v>
      </c>
      <c r="AU387" s="245" t="s">
        <v>84</v>
      </c>
      <c r="AV387" s="13" t="s">
        <v>82</v>
      </c>
      <c r="AW387" s="13" t="s">
        <v>35</v>
      </c>
      <c r="AX387" s="13" t="s">
        <v>74</v>
      </c>
      <c r="AY387" s="245" t="s">
        <v>296</v>
      </c>
    </row>
    <row r="388" spans="1:51" s="13" customFormat="1" ht="12">
      <c r="A388" s="13"/>
      <c r="B388" s="235"/>
      <c r="C388" s="236"/>
      <c r="D388" s="237" t="s">
        <v>305</v>
      </c>
      <c r="E388" s="238" t="s">
        <v>28</v>
      </c>
      <c r="F388" s="239" t="s">
        <v>2726</v>
      </c>
      <c r="G388" s="236"/>
      <c r="H388" s="238" t="s">
        <v>28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305</v>
      </c>
      <c r="AU388" s="245" t="s">
        <v>84</v>
      </c>
      <c r="AV388" s="13" t="s">
        <v>82</v>
      </c>
      <c r="AW388" s="13" t="s">
        <v>35</v>
      </c>
      <c r="AX388" s="13" t="s">
        <v>74</v>
      </c>
      <c r="AY388" s="245" t="s">
        <v>296</v>
      </c>
    </row>
    <row r="389" spans="1:51" s="14" customFormat="1" ht="12">
      <c r="A389" s="14"/>
      <c r="B389" s="246"/>
      <c r="C389" s="247"/>
      <c r="D389" s="237" t="s">
        <v>305</v>
      </c>
      <c r="E389" s="248" t="s">
        <v>28</v>
      </c>
      <c r="F389" s="249" t="s">
        <v>82</v>
      </c>
      <c r="G389" s="247"/>
      <c r="H389" s="250">
        <v>1</v>
      </c>
      <c r="I389" s="251"/>
      <c r="J389" s="247"/>
      <c r="K389" s="247"/>
      <c r="L389" s="252"/>
      <c r="M389" s="253"/>
      <c r="N389" s="254"/>
      <c r="O389" s="254"/>
      <c r="P389" s="254"/>
      <c r="Q389" s="254"/>
      <c r="R389" s="254"/>
      <c r="S389" s="254"/>
      <c r="T389" s="25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6" t="s">
        <v>305</v>
      </c>
      <c r="AU389" s="256" t="s">
        <v>84</v>
      </c>
      <c r="AV389" s="14" t="s">
        <v>84</v>
      </c>
      <c r="AW389" s="14" t="s">
        <v>35</v>
      </c>
      <c r="AX389" s="14" t="s">
        <v>82</v>
      </c>
      <c r="AY389" s="256" t="s">
        <v>296</v>
      </c>
    </row>
    <row r="390" spans="1:65" s="2" customFormat="1" ht="16.5" customHeight="1">
      <c r="A390" s="40"/>
      <c r="B390" s="41"/>
      <c r="C390" s="222" t="s">
        <v>677</v>
      </c>
      <c r="D390" s="222" t="s">
        <v>298</v>
      </c>
      <c r="E390" s="223" t="s">
        <v>2874</v>
      </c>
      <c r="F390" s="224" t="s">
        <v>2875</v>
      </c>
      <c r="G390" s="225" t="s">
        <v>980</v>
      </c>
      <c r="H390" s="226">
        <v>12</v>
      </c>
      <c r="I390" s="227"/>
      <c r="J390" s="228">
        <f>ROUND(I390*H390,2)</f>
        <v>0</v>
      </c>
      <c r="K390" s="224" t="s">
        <v>28</v>
      </c>
      <c r="L390" s="46"/>
      <c r="M390" s="229" t="s">
        <v>28</v>
      </c>
      <c r="N390" s="230" t="s">
        <v>45</v>
      </c>
      <c r="O390" s="86"/>
      <c r="P390" s="231">
        <f>O390*H390</f>
        <v>0</v>
      </c>
      <c r="Q390" s="231">
        <v>0</v>
      </c>
      <c r="R390" s="231">
        <f>Q390*H390</f>
        <v>0</v>
      </c>
      <c r="S390" s="231">
        <v>0</v>
      </c>
      <c r="T390" s="232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33" t="s">
        <v>303</v>
      </c>
      <c r="AT390" s="233" t="s">
        <v>298</v>
      </c>
      <c r="AU390" s="233" t="s">
        <v>84</v>
      </c>
      <c r="AY390" s="19" t="s">
        <v>296</v>
      </c>
      <c r="BE390" s="234">
        <f>IF(N390="základní",J390,0)</f>
        <v>0</v>
      </c>
      <c r="BF390" s="234">
        <f>IF(N390="snížená",J390,0)</f>
        <v>0</v>
      </c>
      <c r="BG390" s="234">
        <f>IF(N390="zákl. přenesená",J390,0)</f>
        <v>0</v>
      </c>
      <c r="BH390" s="234">
        <f>IF(N390="sníž. přenesená",J390,0)</f>
        <v>0</v>
      </c>
      <c r="BI390" s="234">
        <f>IF(N390="nulová",J390,0)</f>
        <v>0</v>
      </c>
      <c r="BJ390" s="19" t="s">
        <v>82</v>
      </c>
      <c r="BK390" s="234">
        <f>ROUND(I390*H390,2)</f>
        <v>0</v>
      </c>
      <c r="BL390" s="19" t="s">
        <v>303</v>
      </c>
      <c r="BM390" s="233" t="s">
        <v>3005</v>
      </c>
    </row>
    <row r="391" spans="1:51" s="13" customFormat="1" ht="12">
      <c r="A391" s="13"/>
      <c r="B391" s="235"/>
      <c r="C391" s="236"/>
      <c r="D391" s="237" t="s">
        <v>305</v>
      </c>
      <c r="E391" s="238" t="s">
        <v>28</v>
      </c>
      <c r="F391" s="239" t="s">
        <v>2534</v>
      </c>
      <c r="G391" s="236"/>
      <c r="H391" s="238" t="s">
        <v>28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305</v>
      </c>
      <c r="AU391" s="245" t="s">
        <v>84</v>
      </c>
      <c r="AV391" s="13" t="s">
        <v>82</v>
      </c>
      <c r="AW391" s="13" t="s">
        <v>35</v>
      </c>
      <c r="AX391" s="13" t="s">
        <v>74</v>
      </c>
      <c r="AY391" s="245" t="s">
        <v>296</v>
      </c>
    </row>
    <row r="392" spans="1:51" s="13" customFormat="1" ht="12">
      <c r="A392" s="13"/>
      <c r="B392" s="235"/>
      <c r="C392" s="236"/>
      <c r="D392" s="237" t="s">
        <v>305</v>
      </c>
      <c r="E392" s="238" t="s">
        <v>28</v>
      </c>
      <c r="F392" s="239" t="s">
        <v>2674</v>
      </c>
      <c r="G392" s="236"/>
      <c r="H392" s="238" t="s">
        <v>28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5" t="s">
        <v>305</v>
      </c>
      <c r="AU392" s="245" t="s">
        <v>84</v>
      </c>
      <c r="AV392" s="13" t="s">
        <v>82</v>
      </c>
      <c r="AW392" s="13" t="s">
        <v>35</v>
      </c>
      <c r="AX392" s="13" t="s">
        <v>74</v>
      </c>
      <c r="AY392" s="245" t="s">
        <v>296</v>
      </c>
    </row>
    <row r="393" spans="1:51" s="13" customFormat="1" ht="12">
      <c r="A393" s="13"/>
      <c r="B393" s="235"/>
      <c r="C393" s="236"/>
      <c r="D393" s="237" t="s">
        <v>305</v>
      </c>
      <c r="E393" s="238" t="s">
        <v>28</v>
      </c>
      <c r="F393" s="239" t="s">
        <v>2726</v>
      </c>
      <c r="G393" s="236"/>
      <c r="H393" s="238" t="s">
        <v>28</v>
      </c>
      <c r="I393" s="240"/>
      <c r="J393" s="236"/>
      <c r="K393" s="236"/>
      <c r="L393" s="241"/>
      <c r="M393" s="242"/>
      <c r="N393" s="243"/>
      <c r="O393" s="243"/>
      <c r="P393" s="243"/>
      <c r="Q393" s="243"/>
      <c r="R393" s="243"/>
      <c r="S393" s="243"/>
      <c r="T393" s="24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5" t="s">
        <v>305</v>
      </c>
      <c r="AU393" s="245" t="s">
        <v>84</v>
      </c>
      <c r="AV393" s="13" t="s">
        <v>82</v>
      </c>
      <c r="AW393" s="13" t="s">
        <v>35</v>
      </c>
      <c r="AX393" s="13" t="s">
        <v>74</v>
      </c>
      <c r="AY393" s="245" t="s">
        <v>296</v>
      </c>
    </row>
    <row r="394" spans="1:51" s="14" customFormat="1" ht="12">
      <c r="A394" s="14"/>
      <c r="B394" s="246"/>
      <c r="C394" s="247"/>
      <c r="D394" s="237" t="s">
        <v>305</v>
      </c>
      <c r="E394" s="248" t="s">
        <v>28</v>
      </c>
      <c r="F394" s="249" t="s">
        <v>355</v>
      </c>
      <c r="G394" s="247"/>
      <c r="H394" s="250">
        <v>12</v>
      </c>
      <c r="I394" s="251"/>
      <c r="J394" s="247"/>
      <c r="K394" s="247"/>
      <c r="L394" s="252"/>
      <c r="M394" s="253"/>
      <c r="N394" s="254"/>
      <c r="O394" s="254"/>
      <c r="P394" s="254"/>
      <c r="Q394" s="254"/>
      <c r="R394" s="254"/>
      <c r="S394" s="254"/>
      <c r="T394" s="25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6" t="s">
        <v>305</v>
      </c>
      <c r="AU394" s="256" t="s">
        <v>84</v>
      </c>
      <c r="AV394" s="14" t="s">
        <v>84</v>
      </c>
      <c r="AW394" s="14" t="s">
        <v>35</v>
      </c>
      <c r="AX394" s="14" t="s">
        <v>82</v>
      </c>
      <c r="AY394" s="256" t="s">
        <v>296</v>
      </c>
    </row>
    <row r="395" spans="1:63" s="12" customFormat="1" ht="22.8" customHeight="1">
      <c r="A395" s="12"/>
      <c r="B395" s="206"/>
      <c r="C395" s="207"/>
      <c r="D395" s="208" t="s">
        <v>73</v>
      </c>
      <c r="E395" s="220" t="s">
        <v>1115</v>
      </c>
      <c r="F395" s="220" t="s">
        <v>1116</v>
      </c>
      <c r="G395" s="207"/>
      <c r="H395" s="207"/>
      <c r="I395" s="210"/>
      <c r="J395" s="221">
        <f>BK395</f>
        <v>0</v>
      </c>
      <c r="K395" s="207"/>
      <c r="L395" s="212"/>
      <c r="M395" s="213"/>
      <c r="N395" s="214"/>
      <c r="O395" s="214"/>
      <c r="P395" s="215">
        <f>P396</f>
        <v>0</v>
      </c>
      <c r="Q395" s="214"/>
      <c r="R395" s="215">
        <f>R396</f>
        <v>0</v>
      </c>
      <c r="S395" s="214"/>
      <c r="T395" s="216">
        <f>T396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7" t="s">
        <v>82</v>
      </c>
      <c r="AT395" s="218" t="s">
        <v>73</v>
      </c>
      <c r="AU395" s="218" t="s">
        <v>82</v>
      </c>
      <c r="AY395" s="217" t="s">
        <v>296</v>
      </c>
      <c r="BK395" s="219">
        <f>BK396</f>
        <v>0</v>
      </c>
    </row>
    <row r="396" spans="1:65" s="2" customFormat="1" ht="24" customHeight="1">
      <c r="A396" s="40"/>
      <c r="B396" s="41"/>
      <c r="C396" s="222" t="s">
        <v>683</v>
      </c>
      <c r="D396" s="222" t="s">
        <v>298</v>
      </c>
      <c r="E396" s="223" t="s">
        <v>2522</v>
      </c>
      <c r="F396" s="224" t="s">
        <v>2523</v>
      </c>
      <c r="G396" s="225" t="s">
        <v>408</v>
      </c>
      <c r="H396" s="226">
        <v>148.932</v>
      </c>
      <c r="I396" s="227"/>
      <c r="J396" s="228">
        <f>ROUND(I396*H396,2)</f>
        <v>0</v>
      </c>
      <c r="K396" s="224" t="s">
        <v>302</v>
      </c>
      <c r="L396" s="46"/>
      <c r="M396" s="229" t="s">
        <v>28</v>
      </c>
      <c r="N396" s="230" t="s">
        <v>45</v>
      </c>
      <c r="O396" s="86"/>
      <c r="P396" s="231">
        <f>O396*H396</f>
        <v>0</v>
      </c>
      <c r="Q396" s="231">
        <v>0</v>
      </c>
      <c r="R396" s="231">
        <f>Q396*H396</f>
        <v>0</v>
      </c>
      <c r="S396" s="231">
        <v>0</v>
      </c>
      <c r="T396" s="232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33" t="s">
        <v>303</v>
      </c>
      <c r="AT396" s="233" t="s">
        <v>298</v>
      </c>
      <c r="AU396" s="233" t="s">
        <v>84</v>
      </c>
      <c r="AY396" s="19" t="s">
        <v>296</v>
      </c>
      <c r="BE396" s="234">
        <f>IF(N396="základní",J396,0)</f>
        <v>0</v>
      </c>
      <c r="BF396" s="234">
        <f>IF(N396="snížená",J396,0)</f>
        <v>0</v>
      </c>
      <c r="BG396" s="234">
        <f>IF(N396="zákl. přenesená",J396,0)</f>
        <v>0</v>
      </c>
      <c r="BH396" s="234">
        <f>IF(N396="sníž. přenesená",J396,0)</f>
        <v>0</v>
      </c>
      <c r="BI396" s="234">
        <f>IF(N396="nulová",J396,0)</f>
        <v>0</v>
      </c>
      <c r="BJ396" s="19" t="s">
        <v>82</v>
      </c>
      <c r="BK396" s="234">
        <f>ROUND(I396*H396,2)</f>
        <v>0</v>
      </c>
      <c r="BL396" s="19" t="s">
        <v>303</v>
      </c>
      <c r="BM396" s="233" t="s">
        <v>3006</v>
      </c>
    </row>
    <row r="397" spans="1:63" s="12" customFormat="1" ht="25.9" customHeight="1">
      <c r="A397" s="12"/>
      <c r="B397" s="206"/>
      <c r="C397" s="207"/>
      <c r="D397" s="208" t="s">
        <v>73</v>
      </c>
      <c r="E397" s="209" t="s">
        <v>1121</v>
      </c>
      <c r="F397" s="209" t="s">
        <v>1122</v>
      </c>
      <c r="G397" s="207"/>
      <c r="H397" s="207"/>
      <c r="I397" s="210"/>
      <c r="J397" s="211">
        <f>BK397</f>
        <v>0</v>
      </c>
      <c r="K397" s="207"/>
      <c r="L397" s="212"/>
      <c r="M397" s="213"/>
      <c r="N397" s="214"/>
      <c r="O397" s="214"/>
      <c r="P397" s="215">
        <f>P398</f>
        <v>0</v>
      </c>
      <c r="Q397" s="214"/>
      <c r="R397" s="215">
        <f>R398</f>
        <v>0.11764796000000001</v>
      </c>
      <c r="S397" s="214"/>
      <c r="T397" s="216">
        <f>T398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7" t="s">
        <v>84</v>
      </c>
      <c r="AT397" s="218" t="s">
        <v>73</v>
      </c>
      <c r="AU397" s="218" t="s">
        <v>74</v>
      </c>
      <c r="AY397" s="217" t="s">
        <v>296</v>
      </c>
      <c r="BK397" s="219">
        <f>BK398</f>
        <v>0</v>
      </c>
    </row>
    <row r="398" spans="1:63" s="12" customFormat="1" ht="22.8" customHeight="1">
      <c r="A398" s="12"/>
      <c r="B398" s="206"/>
      <c r="C398" s="207"/>
      <c r="D398" s="208" t="s">
        <v>73</v>
      </c>
      <c r="E398" s="220" t="s">
        <v>1123</v>
      </c>
      <c r="F398" s="220" t="s">
        <v>1124</v>
      </c>
      <c r="G398" s="207"/>
      <c r="H398" s="207"/>
      <c r="I398" s="210"/>
      <c r="J398" s="221">
        <f>BK398</f>
        <v>0</v>
      </c>
      <c r="K398" s="207"/>
      <c r="L398" s="212"/>
      <c r="M398" s="213"/>
      <c r="N398" s="214"/>
      <c r="O398" s="214"/>
      <c r="P398" s="215">
        <f>SUM(P399:P421)</f>
        <v>0</v>
      </c>
      <c r="Q398" s="214"/>
      <c r="R398" s="215">
        <f>SUM(R399:R421)</f>
        <v>0.11764796000000001</v>
      </c>
      <c r="S398" s="214"/>
      <c r="T398" s="216">
        <f>SUM(T399:T421)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7" t="s">
        <v>84</v>
      </c>
      <c r="AT398" s="218" t="s">
        <v>73</v>
      </c>
      <c r="AU398" s="218" t="s">
        <v>82</v>
      </c>
      <c r="AY398" s="217" t="s">
        <v>296</v>
      </c>
      <c r="BK398" s="219">
        <f>SUM(BK399:BK421)</f>
        <v>0</v>
      </c>
    </row>
    <row r="399" spans="1:65" s="2" customFormat="1" ht="24" customHeight="1">
      <c r="A399" s="40"/>
      <c r="B399" s="41"/>
      <c r="C399" s="222" t="s">
        <v>688</v>
      </c>
      <c r="D399" s="222" t="s">
        <v>298</v>
      </c>
      <c r="E399" s="223" t="s">
        <v>1126</v>
      </c>
      <c r="F399" s="224" t="s">
        <v>1127</v>
      </c>
      <c r="G399" s="225" t="s">
        <v>362</v>
      </c>
      <c r="H399" s="226">
        <v>3.939</v>
      </c>
      <c r="I399" s="227"/>
      <c r="J399" s="228">
        <f>ROUND(I399*H399,2)</f>
        <v>0</v>
      </c>
      <c r="K399" s="224" t="s">
        <v>302</v>
      </c>
      <c r="L399" s="46"/>
      <c r="M399" s="229" t="s">
        <v>28</v>
      </c>
      <c r="N399" s="230" t="s">
        <v>45</v>
      </c>
      <c r="O399" s="86"/>
      <c r="P399" s="231">
        <f>O399*H399</f>
        <v>0</v>
      </c>
      <c r="Q399" s="231">
        <v>0</v>
      </c>
      <c r="R399" s="231">
        <f>Q399*H399</f>
        <v>0</v>
      </c>
      <c r="S399" s="231">
        <v>0</v>
      </c>
      <c r="T399" s="232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33" t="s">
        <v>374</v>
      </c>
      <c r="AT399" s="233" t="s">
        <v>298</v>
      </c>
      <c r="AU399" s="233" t="s">
        <v>84</v>
      </c>
      <c r="AY399" s="19" t="s">
        <v>296</v>
      </c>
      <c r="BE399" s="234">
        <f>IF(N399="základní",J399,0)</f>
        <v>0</v>
      </c>
      <c r="BF399" s="234">
        <f>IF(N399="snížená",J399,0)</f>
        <v>0</v>
      </c>
      <c r="BG399" s="234">
        <f>IF(N399="zákl. přenesená",J399,0)</f>
        <v>0</v>
      </c>
      <c r="BH399" s="234">
        <f>IF(N399="sníž. přenesená",J399,0)</f>
        <v>0</v>
      </c>
      <c r="BI399" s="234">
        <f>IF(N399="nulová",J399,0)</f>
        <v>0</v>
      </c>
      <c r="BJ399" s="19" t="s">
        <v>82</v>
      </c>
      <c r="BK399" s="234">
        <f>ROUND(I399*H399,2)</f>
        <v>0</v>
      </c>
      <c r="BL399" s="19" t="s">
        <v>374</v>
      </c>
      <c r="BM399" s="233" t="s">
        <v>3007</v>
      </c>
    </row>
    <row r="400" spans="1:51" s="13" customFormat="1" ht="12">
      <c r="A400" s="13"/>
      <c r="B400" s="235"/>
      <c r="C400" s="236"/>
      <c r="D400" s="237" t="s">
        <v>305</v>
      </c>
      <c r="E400" s="238" t="s">
        <v>28</v>
      </c>
      <c r="F400" s="239" t="s">
        <v>2534</v>
      </c>
      <c r="G400" s="236"/>
      <c r="H400" s="238" t="s">
        <v>28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5" t="s">
        <v>305</v>
      </c>
      <c r="AU400" s="245" t="s">
        <v>84</v>
      </c>
      <c r="AV400" s="13" t="s">
        <v>82</v>
      </c>
      <c r="AW400" s="13" t="s">
        <v>35</v>
      </c>
      <c r="AX400" s="13" t="s">
        <v>74</v>
      </c>
      <c r="AY400" s="245" t="s">
        <v>296</v>
      </c>
    </row>
    <row r="401" spans="1:51" s="13" customFormat="1" ht="12">
      <c r="A401" s="13"/>
      <c r="B401" s="235"/>
      <c r="C401" s="236"/>
      <c r="D401" s="237" t="s">
        <v>305</v>
      </c>
      <c r="E401" s="238" t="s">
        <v>28</v>
      </c>
      <c r="F401" s="239" t="s">
        <v>2674</v>
      </c>
      <c r="G401" s="236"/>
      <c r="H401" s="238" t="s">
        <v>28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5" t="s">
        <v>305</v>
      </c>
      <c r="AU401" s="245" t="s">
        <v>84</v>
      </c>
      <c r="AV401" s="13" t="s">
        <v>82</v>
      </c>
      <c r="AW401" s="13" t="s">
        <v>35</v>
      </c>
      <c r="AX401" s="13" t="s">
        <v>74</v>
      </c>
      <c r="AY401" s="245" t="s">
        <v>296</v>
      </c>
    </row>
    <row r="402" spans="1:51" s="14" customFormat="1" ht="12">
      <c r="A402" s="14"/>
      <c r="B402" s="246"/>
      <c r="C402" s="247"/>
      <c r="D402" s="237" t="s">
        <v>305</v>
      </c>
      <c r="E402" s="248" t="s">
        <v>146</v>
      </c>
      <c r="F402" s="249" t="s">
        <v>2879</v>
      </c>
      <c r="G402" s="247"/>
      <c r="H402" s="250">
        <v>3.939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6" t="s">
        <v>305</v>
      </c>
      <c r="AU402" s="256" t="s">
        <v>84</v>
      </c>
      <c r="AV402" s="14" t="s">
        <v>84</v>
      </c>
      <c r="AW402" s="14" t="s">
        <v>35</v>
      </c>
      <c r="AX402" s="14" t="s">
        <v>82</v>
      </c>
      <c r="AY402" s="256" t="s">
        <v>296</v>
      </c>
    </row>
    <row r="403" spans="1:65" s="2" customFormat="1" ht="16.5" customHeight="1">
      <c r="A403" s="40"/>
      <c r="B403" s="41"/>
      <c r="C403" s="222" t="s">
        <v>693</v>
      </c>
      <c r="D403" s="222" t="s">
        <v>298</v>
      </c>
      <c r="E403" s="223" t="s">
        <v>1130</v>
      </c>
      <c r="F403" s="224" t="s">
        <v>1131</v>
      </c>
      <c r="G403" s="225" t="s">
        <v>362</v>
      </c>
      <c r="H403" s="226">
        <v>17.794</v>
      </c>
      <c r="I403" s="227"/>
      <c r="J403" s="228">
        <f>ROUND(I403*H403,2)</f>
        <v>0</v>
      </c>
      <c r="K403" s="224" t="s">
        <v>302</v>
      </c>
      <c r="L403" s="46"/>
      <c r="M403" s="229" t="s">
        <v>28</v>
      </c>
      <c r="N403" s="230" t="s">
        <v>45</v>
      </c>
      <c r="O403" s="86"/>
      <c r="P403" s="231">
        <f>O403*H403</f>
        <v>0</v>
      </c>
      <c r="Q403" s="231">
        <v>0</v>
      </c>
      <c r="R403" s="231">
        <f>Q403*H403</f>
        <v>0</v>
      </c>
      <c r="S403" s="231">
        <v>0</v>
      </c>
      <c r="T403" s="232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33" t="s">
        <v>374</v>
      </c>
      <c r="AT403" s="233" t="s">
        <v>298</v>
      </c>
      <c r="AU403" s="233" t="s">
        <v>84</v>
      </c>
      <c r="AY403" s="19" t="s">
        <v>296</v>
      </c>
      <c r="BE403" s="234">
        <f>IF(N403="základní",J403,0)</f>
        <v>0</v>
      </c>
      <c r="BF403" s="234">
        <f>IF(N403="snížená",J403,0)</f>
        <v>0</v>
      </c>
      <c r="BG403" s="234">
        <f>IF(N403="zákl. přenesená",J403,0)</f>
        <v>0</v>
      </c>
      <c r="BH403" s="234">
        <f>IF(N403="sníž. přenesená",J403,0)</f>
        <v>0</v>
      </c>
      <c r="BI403" s="234">
        <f>IF(N403="nulová",J403,0)</f>
        <v>0</v>
      </c>
      <c r="BJ403" s="19" t="s">
        <v>82</v>
      </c>
      <c r="BK403" s="234">
        <f>ROUND(I403*H403,2)</f>
        <v>0</v>
      </c>
      <c r="BL403" s="19" t="s">
        <v>374</v>
      </c>
      <c r="BM403" s="233" t="s">
        <v>3008</v>
      </c>
    </row>
    <row r="404" spans="1:51" s="13" customFormat="1" ht="12">
      <c r="A404" s="13"/>
      <c r="B404" s="235"/>
      <c r="C404" s="236"/>
      <c r="D404" s="237" t="s">
        <v>305</v>
      </c>
      <c r="E404" s="238" t="s">
        <v>28</v>
      </c>
      <c r="F404" s="239" t="s">
        <v>2534</v>
      </c>
      <c r="G404" s="236"/>
      <c r="H404" s="238" t="s">
        <v>28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305</v>
      </c>
      <c r="AU404" s="245" t="s">
        <v>84</v>
      </c>
      <c r="AV404" s="13" t="s">
        <v>82</v>
      </c>
      <c r="AW404" s="13" t="s">
        <v>35</v>
      </c>
      <c r="AX404" s="13" t="s">
        <v>74</v>
      </c>
      <c r="AY404" s="245" t="s">
        <v>296</v>
      </c>
    </row>
    <row r="405" spans="1:51" s="13" customFormat="1" ht="12">
      <c r="A405" s="13"/>
      <c r="B405" s="235"/>
      <c r="C405" s="236"/>
      <c r="D405" s="237" t="s">
        <v>305</v>
      </c>
      <c r="E405" s="238" t="s">
        <v>28</v>
      </c>
      <c r="F405" s="239" t="s">
        <v>2674</v>
      </c>
      <c r="G405" s="236"/>
      <c r="H405" s="238" t="s">
        <v>28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5" t="s">
        <v>305</v>
      </c>
      <c r="AU405" s="245" t="s">
        <v>84</v>
      </c>
      <c r="AV405" s="13" t="s">
        <v>82</v>
      </c>
      <c r="AW405" s="13" t="s">
        <v>35</v>
      </c>
      <c r="AX405" s="13" t="s">
        <v>74</v>
      </c>
      <c r="AY405" s="245" t="s">
        <v>296</v>
      </c>
    </row>
    <row r="406" spans="1:51" s="14" customFormat="1" ht="12">
      <c r="A406" s="14"/>
      <c r="B406" s="246"/>
      <c r="C406" s="247"/>
      <c r="D406" s="237" t="s">
        <v>305</v>
      </c>
      <c r="E406" s="248" t="s">
        <v>144</v>
      </c>
      <c r="F406" s="249" t="s">
        <v>2881</v>
      </c>
      <c r="G406" s="247"/>
      <c r="H406" s="250">
        <v>17.794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6" t="s">
        <v>305</v>
      </c>
      <c r="AU406" s="256" t="s">
        <v>84</v>
      </c>
      <c r="AV406" s="14" t="s">
        <v>84</v>
      </c>
      <c r="AW406" s="14" t="s">
        <v>35</v>
      </c>
      <c r="AX406" s="14" t="s">
        <v>82</v>
      </c>
      <c r="AY406" s="256" t="s">
        <v>296</v>
      </c>
    </row>
    <row r="407" spans="1:65" s="2" customFormat="1" ht="16.5" customHeight="1">
      <c r="A407" s="40"/>
      <c r="B407" s="41"/>
      <c r="C407" s="279" t="s">
        <v>697</v>
      </c>
      <c r="D407" s="279" t="s">
        <v>405</v>
      </c>
      <c r="E407" s="280" t="s">
        <v>1134</v>
      </c>
      <c r="F407" s="281" t="s">
        <v>1135</v>
      </c>
      <c r="G407" s="282" t="s">
        <v>408</v>
      </c>
      <c r="H407" s="283">
        <v>0.007</v>
      </c>
      <c r="I407" s="284"/>
      <c r="J407" s="285">
        <f>ROUND(I407*H407,2)</f>
        <v>0</v>
      </c>
      <c r="K407" s="281" t="s">
        <v>302</v>
      </c>
      <c r="L407" s="286"/>
      <c r="M407" s="287" t="s">
        <v>28</v>
      </c>
      <c r="N407" s="288" t="s">
        <v>45</v>
      </c>
      <c r="O407" s="86"/>
      <c r="P407" s="231">
        <f>O407*H407</f>
        <v>0</v>
      </c>
      <c r="Q407" s="231">
        <v>1</v>
      </c>
      <c r="R407" s="231">
        <f>Q407*H407</f>
        <v>0.007</v>
      </c>
      <c r="S407" s="231">
        <v>0</v>
      </c>
      <c r="T407" s="232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33" t="s">
        <v>461</v>
      </c>
      <c r="AT407" s="233" t="s">
        <v>405</v>
      </c>
      <c r="AU407" s="233" t="s">
        <v>84</v>
      </c>
      <c r="AY407" s="19" t="s">
        <v>296</v>
      </c>
      <c r="BE407" s="234">
        <f>IF(N407="základní",J407,0)</f>
        <v>0</v>
      </c>
      <c r="BF407" s="234">
        <f>IF(N407="snížená",J407,0)</f>
        <v>0</v>
      </c>
      <c r="BG407" s="234">
        <f>IF(N407="zákl. přenesená",J407,0)</f>
        <v>0</v>
      </c>
      <c r="BH407" s="234">
        <f>IF(N407="sníž. přenesená",J407,0)</f>
        <v>0</v>
      </c>
      <c r="BI407" s="234">
        <f>IF(N407="nulová",J407,0)</f>
        <v>0</v>
      </c>
      <c r="BJ407" s="19" t="s">
        <v>82</v>
      </c>
      <c r="BK407" s="234">
        <f>ROUND(I407*H407,2)</f>
        <v>0</v>
      </c>
      <c r="BL407" s="19" t="s">
        <v>374</v>
      </c>
      <c r="BM407" s="233" t="s">
        <v>3009</v>
      </c>
    </row>
    <row r="408" spans="1:51" s="13" customFormat="1" ht="12">
      <c r="A408" s="13"/>
      <c r="B408" s="235"/>
      <c r="C408" s="236"/>
      <c r="D408" s="237" t="s">
        <v>305</v>
      </c>
      <c r="E408" s="238" t="s">
        <v>28</v>
      </c>
      <c r="F408" s="239" t="s">
        <v>2534</v>
      </c>
      <c r="G408" s="236"/>
      <c r="H408" s="238" t="s">
        <v>28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305</v>
      </c>
      <c r="AU408" s="245" t="s">
        <v>84</v>
      </c>
      <c r="AV408" s="13" t="s">
        <v>82</v>
      </c>
      <c r="AW408" s="13" t="s">
        <v>35</v>
      </c>
      <c r="AX408" s="13" t="s">
        <v>74</v>
      </c>
      <c r="AY408" s="245" t="s">
        <v>296</v>
      </c>
    </row>
    <row r="409" spans="1:51" s="13" customFormat="1" ht="12">
      <c r="A409" s="13"/>
      <c r="B409" s="235"/>
      <c r="C409" s="236"/>
      <c r="D409" s="237" t="s">
        <v>305</v>
      </c>
      <c r="E409" s="238" t="s">
        <v>28</v>
      </c>
      <c r="F409" s="239" t="s">
        <v>2674</v>
      </c>
      <c r="G409" s="236"/>
      <c r="H409" s="238" t="s">
        <v>28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5" t="s">
        <v>305</v>
      </c>
      <c r="AU409" s="245" t="s">
        <v>84</v>
      </c>
      <c r="AV409" s="13" t="s">
        <v>82</v>
      </c>
      <c r="AW409" s="13" t="s">
        <v>35</v>
      </c>
      <c r="AX409" s="13" t="s">
        <v>74</v>
      </c>
      <c r="AY409" s="245" t="s">
        <v>296</v>
      </c>
    </row>
    <row r="410" spans="1:51" s="14" customFormat="1" ht="12">
      <c r="A410" s="14"/>
      <c r="B410" s="246"/>
      <c r="C410" s="247"/>
      <c r="D410" s="237" t="s">
        <v>305</v>
      </c>
      <c r="E410" s="248" t="s">
        <v>28</v>
      </c>
      <c r="F410" s="249" t="s">
        <v>2883</v>
      </c>
      <c r="G410" s="247"/>
      <c r="H410" s="250">
        <v>0.006</v>
      </c>
      <c r="I410" s="251"/>
      <c r="J410" s="247"/>
      <c r="K410" s="247"/>
      <c r="L410" s="252"/>
      <c r="M410" s="253"/>
      <c r="N410" s="254"/>
      <c r="O410" s="254"/>
      <c r="P410" s="254"/>
      <c r="Q410" s="254"/>
      <c r="R410" s="254"/>
      <c r="S410" s="254"/>
      <c r="T410" s="25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6" t="s">
        <v>305</v>
      </c>
      <c r="AU410" s="256" t="s">
        <v>84</v>
      </c>
      <c r="AV410" s="14" t="s">
        <v>84</v>
      </c>
      <c r="AW410" s="14" t="s">
        <v>35</v>
      </c>
      <c r="AX410" s="14" t="s">
        <v>74</v>
      </c>
      <c r="AY410" s="256" t="s">
        <v>296</v>
      </c>
    </row>
    <row r="411" spans="1:51" s="14" customFormat="1" ht="12">
      <c r="A411" s="14"/>
      <c r="B411" s="246"/>
      <c r="C411" s="247"/>
      <c r="D411" s="237" t="s">
        <v>305</v>
      </c>
      <c r="E411" s="248" t="s">
        <v>28</v>
      </c>
      <c r="F411" s="249" t="s">
        <v>2884</v>
      </c>
      <c r="G411" s="247"/>
      <c r="H411" s="250">
        <v>0.001</v>
      </c>
      <c r="I411" s="251"/>
      <c r="J411" s="247"/>
      <c r="K411" s="247"/>
      <c r="L411" s="252"/>
      <c r="M411" s="253"/>
      <c r="N411" s="254"/>
      <c r="O411" s="254"/>
      <c r="P411" s="254"/>
      <c r="Q411" s="254"/>
      <c r="R411" s="254"/>
      <c r="S411" s="254"/>
      <c r="T411" s="25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6" t="s">
        <v>305</v>
      </c>
      <c r="AU411" s="256" t="s">
        <v>84</v>
      </c>
      <c r="AV411" s="14" t="s">
        <v>84</v>
      </c>
      <c r="AW411" s="14" t="s">
        <v>35</v>
      </c>
      <c r="AX411" s="14" t="s">
        <v>74</v>
      </c>
      <c r="AY411" s="256" t="s">
        <v>296</v>
      </c>
    </row>
    <row r="412" spans="1:51" s="15" customFormat="1" ht="12">
      <c r="A412" s="15"/>
      <c r="B412" s="257"/>
      <c r="C412" s="258"/>
      <c r="D412" s="237" t="s">
        <v>305</v>
      </c>
      <c r="E412" s="259" t="s">
        <v>28</v>
      </c>
      <c r="F412" s="260" t="s">
        <v>310</v>
      </c>
      <c r="G412" s="258"/>
      <c r="H412" s="261">
        <v>0.007</v>
      </c>
      <c r="I412" s="262"/>
      <c r="J412" s="258"/>
      <c r="K412" s="258"/>
      <c r="L412" s="263"/>
      <c r="M412" s="264"/>
      <c r="N412" s="265"/>
      <c r="O412" s="265"/>
      <c r="P412" s="265"/>
      <c r="Q412" s="265"/>
      <c r="R412" s="265"/>
      <c r="S412" s="265"/>
      <c r="T412" s="266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67" t="s">
        <v>305</v>
      </c>
      <c r="AU412" s="267" t="s">
        <v>84</v>
      </c>
      <c r="AV412" s="15" t="s">
        <v>303</v>
      </c>
      <c r="AW412" s="15" t="s">
        <v>35</v>
      </c>
      <c r="AX412" s="15" t="s">
        <v>82</v>
      </c>
      <c r="AY412" s="267" t="s">
        <v>296</v>
      </c>
    </row>
    <row r="413" spans="1:65" s="2" customFormat="1" ht="16.5" customHeight="1">
      <c r="A413" s="40"/>
      <c r="B413" s="41"/>
      <c r="C413" s="222" t="s">
        <v>703</v>
      </c>
      <c r="D413" s="222" t="s">
        <v>298</v>
      </c>
      <c r="E413" s="223" t="s">
        <v>1140</v>
      </c>
      <c r="F413" s="224" t="s">
        <v>1141</v>
      </c>
      <c r="G413" s="225" t="s">
        <v>362</v>
      </c>
      <c r="H413" s="226">
        <v>3.939</v>
      </c>
      <c r="I413" s="227"/>
      <c r="J413" s="228">
        <f>ROUND(I413*H413,2)</f>
        <v>0</v>
      </c>
      <c r="K413" s="224" t="s">
        <v>302</v>
      </c>
      <c r="L413" s="46"/>
      <c r="M413" s="229" t="s">
        <v>28</v>
      </c>
      <c r="N413" s="230" t="s">
        <v>45</v>
      </c>
      <c r="O413" s="86"/>
      <c r="P413" s="231">
        <f>O413*H413</f>
        <v>0</v>
      </c>
      <c r="Q413" s="231">
        <v>0.0004</v>
      </c>
      <c r="R413" s="231">
        <f>Q413*H413</f>
        <v>0.0015756000000000001</v>
      </c>
      <c r="S413" s="231">
        <v>0</v>
      </c>
      <c r="T413" s="232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33" t="s">
        <v>374</v>
      </c>
      <c r="AT413" s="233" t="s">
        <v>298</v>
      </c>
      <c r="AU413" s="233" t="s">
        <v>84</v>
      </c>
      <c r="AY413" s="19" t="s">
        <v>296</v>
      </c>
      <c r="BE413" s="234">
        <f>IF(N413="základní",J413,0)</f>
        <v>0</v>
      </c>
      <c r="BF413" s="234">
        <f>IF(N413="snížená",J413,0)</f>
        <v>0</v>
      </c>
      <c r="BG413" s="234">
        <f>IF(N413="zákl. přenesená",J413,0)</f>
        <v>0</v>
      </c>
      <c r="BH413" s="234">
        <f>IF(N413="sníž. přenesená",J413,0)</f>
        <v>0</v>
      </c>
      <c r="BI413" s="234">
        <f>IF(N413="nulová",J413,0)</f>
        <v>0</v>
      </c>
      <c r="BJ413" s="19" t="s">
        <v>82</v>
      </c>
      <c r="BK413" s="234">
        <f>ROUND(I413*H413,2)</f>
        <v>0</v>
      </c>
      <c r="BL413" s="19" t="s">
        <v>374</v>
      </c>
      <c r="BM413" s="233" t="s">
        <v>3010</v>
      </c>
    </row>
    <row r="414" spans="1:51" s="14" customFormat="1" ht="12">
      <c r="A414" s="14"/>
      <c r="B414" s="246"/>
      <c r="C414" s="247"/>
      <c r="D414" s="237" t="s">
        <v>305</v>
      </c>
      <c r="E414" s="248" t="s">
        <v>28</v>
      </c>
      <c r="F414" s="249" t="s">
        <v>146</v>
      </c>
      <c r="G414" s="247"/>
      <c r="H414" s="250">
        <v>3.939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6" t="s">
        <v>305</v>
      </c>
      <c r="AU414" s="256" t="s">
        <v>84</v>
      </c>
      <c r="AV414" s="14" t="s">
        <v>84</v>
      </c>
      <c r="AW414" s="14" t="s">
        <v>35</v>
      </c>
      <c r="AX414" s="14" t="s">
        <v>82</v>
      </c>
      <c r="AY414" s="256" t="s">
        <v>296</v>
      </c>
    </row>
    <row r="415" spans="1:65" s="2" customFormat="1" ht="16.5" customHeight="1">
      <c r="A415" s="40"/>
      <c r="B415" s="41"/>
      <c r="C415" s="222" t="s">
        <v>709</v>
      </c>
      <c r="D415" s="222" t="s">
        <v>298</v>
      </c>
      <c r="E415" s="223" t="s">
        <v>1144</v>
      </c>
      <c r="F415" s="224" t="s">
        <v>1145</v>
      </c>
      <c r="G415" s="225" t="s">
        <v>362</v>
      </c>
      <c r="H415" s="226">
        <v>17.794</v>
      </c>
      <c r="I415" s="227"/>
      <c r="J415" s="228">
        <f>ROUND(I415*H415,2)</f>
        <v>0</v>
      </c>
      <c r="K415" s="224" t="s">
        <v>302</v>
      </c>
      <c r="L415" s="46"/>
      <c r="M415" s="229" t="s">
        <v>28</v>
      </c>
      <c r="N415" s="230" t="s">
        <v>45</v>
      </c>
      <c r="O415" s="86"/>
      <c r="P415" s="231">
        <f>O415*H415</f>
        <v>0</v>
      </c>
      <c r="Q415" s="231">
        <v>0.0004</v>
      </c>
      <c r="R415" s="231">
        <f>Q415*H415</f>
        <v>0.007117600000000001</v>
      </c>
      <c r="S415" s="231">
        <v>0</v>
      </c>
      <c r="T415" s="232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33" t="s">
        <v>374</v>
      </c>
      <c r="AT415" s="233" t="s">
        <v>298</v>
      </c>
      <c r="AU415" s="233" t="s">
        <v>84</v>
      </c>
      <c r="AY415" s="19" t="s">
        <v>296</v>
      </c>
      <c r="BE415" s="234">
        <f>IF(N415="základní",J415,0)</f>
        <v>0</v>
      </c>
      <c r="BF415" s="234">
        <f>IF(N415="snížená",J415,0)</f>
        <v>0</v>
      </c>
      <c r="BG415" s="234">
        <f>IF(N415="zákl. přenesená",J415,0)</f>
        <v>0</v>
      </c>
      <c r="BH415" s="234">
        <f>IF(N415="sníž. přenesená",J415,0)</f>
        <v>0</v>
      </c>
      <c r="BI415" s="234">
        <f>IF(N415="nulová",J415,0)</f>
        <v>0</v>
      </c>
      <c r="BJ415" s="19" t="s">
        <v>82</v>
      </c>
      <c r="BK415" s="234">
        <f>ROUND(I415*H415,2)</f>
        <v>0</v>
      </c>
      <c r="BL415" s="19" t="s">
        <v>374</v>
      </c>
      <c r="BM415" s="233" t="s">
        <v>3011</v>
      </c>
    </row>
    <row r="416" spans="1:51" s="14" customFormat="1" ht="12">
      <c r="A416" s="14"/>
      <c r="B416" s="246"/>
      <c r="C416" s="247"/>
      <c r="D416" s="237" t="s">
        <v>305</v>
      </c>
      <c r="E416" s="248" t="s">
        <v>28</v>
      </c>
      <c r="F416" s="249" t="s">
        <v>144</v>
      </c>
      <c r="G416" s="247"/>
      <c r="H416" s="250">
        <v>17.794</v>
      </c>
      <c r="I416" s="251"/>
      <c r="J416" s="247"/>
      <c r="K416" s="247"/>
      <c r="L416" s="252"/>
      <c r="M416" s="253"/>
      <c r="N416" s="254"/>
      <c r="O416" s="254"/>
      <c r="P416" s="254"/>
      <c r="Q416" s="254"/>
      <c r="R416" s="254"/>
      <c r="S416" s="254"/>
      <c r="T416" s="25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6" t="s">
        <v>305</v>
      </c>
      <c r="AU416" s="256" t="s">
        <v>84</v>
      </c>
      <c r="AV416" s="14" t="s">
        <v>84</v>
      </c>
      <c r="AW416" s="14" t="s">
        <v>35</v>
      </c>
      <c r="AX416" s="14" t="s">
        <v>82</v>
      </c>
      <c r="AY416" s="256" t="s">
        <v>296</v>
      </c>
    </row>
    <row r="417" spans="1:65" s="2" customFormat="1" ht="16.5" customHeight="1">
      <c r="A417" s="40"/>
      <c r="B417" s="41"/>
      <c r="C417" s="279" t="s">
        <v>714</v>
      </c>
      <c r="D417" s="279" t="s">
        <v>405</v>
      </c>
      <c r="E417" s="280" t="s">
        <v>2887</v>
      </c>
      <c r="F417" s="281" t="s">
        <v>2888</v>
      </c>
      <c r="G417" s="282" t="s">
        <v>362</v>
      </c>
      <c r="H417" s="283">
        <v>26.277</v>
      </c>
      <c r="I417" s="284"/>
      <c r="J417" s="285">
        <f>ROUND(I417*H417,2)</f>
        <v>0</v>
      </c>
      <c r="K417" s="281" t="s">
        <v>28</v>
      </c>
      <c r="L417" s="286"/>
      <c r="M417" s="287" t="s">
        <v>28</v>
      </c>
      <c r="N417" s="288" t="s">
        <v>45</v>
      </c>
      <c r="O417" s="86"/>
      <c r="P417" s="231">
        <f>O417*H417</f>
        <v>0</v>
      </c>
      <c r="Q417" s="231">
        <v>0.00388</v>
      </c>
      <c r="R417" s="231">
        <f>Q417*H417</f>
        <v>0.10195476</v>
      </c>
      <c r="S417" s="231">
        <v>0</v>
      </c>
      <c r="T417" s="232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33" t="s">
        <v>461</v>
      </c>
      <c r="AT417" s="233" t="s">
        <v>405</v>
      </c>
      <c r="AU417" s="233" t="s">
        <v>84</v>
      </c>
      <c r="AY417" s="19" t="s">
        <v>296</v>
      </c>
      <c r="BE417" s="234">
        <f>IF(N417="základní",J417,0)</f>
        <v>0</v>
      </c>
      <c r="BF417" s="234">
        <f>IF(N417="snížená",J417,0)</f>
        <v>0</v>
      </c>
      <c r="BG417" s="234">
        <f>IF(N417="zákl. přenesená",J417,0)</f>
        <v>0</v>
      </c>
      <c r="BH417" s="234">
        <f>IF(N417="sníž. přenesená",J417,0)</f>
        <v>0</v>
      </c>
      <c r="BI417" s="234">
        <f>IF(N417="nulová",J417,0)</f>
        <v>0</v>
      </c>
      <c r="BJ417" s="19" t="s">
        <v>82</v>
      </c>
      <c r="BK417" s="234">
        <f>ROUND(I417*H417,2)</f>
        <v>0</v>
      </c>
      <c r="BL417" s="19" t="s">
        <v>374</v>
      </c>
      <c r="BM417" s="233" t="s">
        <v>3012</v>
      </c>
    </row>
    <row r="418" spans="1:51" s="14" customFormat="1" ht="12">
      <c r="A418" s="14"/>
      <c r="B418" s="246"/>
      <c r="C418" s="247"/>
      <c r="D418" s="237" t="s">
        <v>305</v>
      </c>
      <c r="E418" s="248" t="s">
        <v>28</v>
      </c>
      <c r="F418" s="249" t="s">
        <v>1151</v>
      </c>
      <c r="G418" s="247"/>
      <c r="H418" s="250">
        <v>21.353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6" t="s">
        <v>305</v>
      </c>
      <c r="AU418" s="256" t="s">
        <v>84</v>
      </c>
      <c r="AV418" s="14" t="s">
        <v>84</v>
      </c>
      <c r="AW418" s="14" t="s">
        <v>35</v>
      </c>
      <c r="AX418" s="14" t="s">
        <v>74</v>
      </c>
      <c r="AY418" s="256" t="s">
        <v>296</v>
      </c>
    </row>
    <row r="419" spans="1:51" s="14" customFormat="1" ht="12">
      <c r="A419" s="14"/>
      <c r="B419" s="246"/>
      <c r="C419" s="247"/>
      <c r="D419" s="237" t="s">
        <v>305</v>
      </c>
      <c r="E419" s="248" t="s">
        <v>28</v>
      </c>
      <c r="F419" s="249" t="s">
        <v>1152</v>
      </c>
      <c r="G419" s="247"/>
      <c r="H419" s="250">
        <v>4.924</v>
      </c>
      <c r="I419" s="251"/>
      <c r="J419" s="247"/>
      <c r="K419" s="247"/>
      <c r="L419" s="252"/>
      <c r="M419" s="253"/>
      <c r="N419" s="254"/>
      <c r="O419" s="254"/>
      <c r="P419" s="254"/>
      <c r="Q419" s="254"/>
      <c r="R419" s="254"/>
      <c r="S419" s="254"/>
      <c r="T419" s="255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6" t="s">
        <v>305</v>
      </c>
      <c r="AU419" s="256" t="s">
        <v>84</v>
      </c>
      <c r="AV419" s="14" t="s">
        <v>84</v>
      </c>
      <c r="AW419" s="14" t="s">
        <v>35</v>
      </c>
      <c r="AX419" s="14" t="s">
        <v>74</v>
      </c>
      <c r="AY419" s="256" t="s">
        <v>296</v>
      </c>
    </row>
    <row r="420" spans="1:51" s="15" customFormat="1" ht="12">
      <c r="A420" s="15"/>
      <c r="B420" s="257"/>
      <c r="C420" s="258"/>
      <c r="D420" s="237" t="s">
        <v>305</v>
      </c>
      <c r="E420" s="259" t="s">
        <v>28</v>
      </c>
      <c r="F420" s="260" t="s">
        <v>310</v>
      </c>
      <c r="G420" s="258"/>
      <c r="H420" s="261">
        <v>26.277</v>
      </c>
      <c r="I420" s="262"/>
      <c r="J420" s="258"/>
      <c r="K420" s="258"/>
      <c r="L420" s="263"/>
      <c r="M420" s="264"/>
      <c r="N420" s="265"/>
      <c r="O420" s="265"/>
      <c r="P420" s="265"/>
      <c r="Q420" s="265"/>
      <c r="R420" s="265"/>
      <c r="S420" s="265"/>
      <c r="T420" s="266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7" t="s">
        <v>305</v>
      </c>
      <c r="AU420" s="267" t="s">
        <v>84</v>
      </c>
      <c r="AV420" s="15" t="s">
        <v>303</v>
      </c>
      <c r="AW420" s="15" t="s">
        <v>35</v>
      </c>
      <c r="AX420" s="15" t="s">
        <v>82</v>
      </c>
      <c r="AY420" s="267" t="s">
        <v>296</v>
      </c>
    </row>
    <row r="421" spans="1:65" s="2" customFormat="1" ht="24" customHeight="1">
      <c r="A421" s="40"/>
      <c r="B421" s="41"/>
      <c r="C421" s="222" t="s">
        <v>718</v>
      </c>
      <c r="D421" s="222" t="s">
        <v>298</v>
      </c>
      <c r="E421" s="223" t="s">
        <v>1175</v>
      </c>
      <c r="F421" s="224" t="s">
        <v>1176</v>
      </c>
      <c r="G421" s="225" t="s">
        <v>408</v>
      </c>
      <c r="H421" s="226">
        <v>0.118</v>
      </c>
      <c r="I421" s="227"/>
      <c r="J421" s="228">
        <f>ROUND(I421*H421,2)</f>
        <v>0</v>
      </c>
      <c r="K421" s="224" t="s">
        <v>302</v>
      </c>
      <c r="L421" s="46"/>
      <c r="M421" s="293" t="s">
        <v>28</v>
      </c>
      <c r="N421" s="294" t="s">
        <v>45</v>
      </c>
      <c r="O421" s="295"/>
      <c r="P421" s="296">
        <f>O421*H421</f>
        <v>0</v>
      </c>
      <c r="Q421" s="296">
        <v>0</v>
      </c>
      <c r="R421" s="296">
        <f>Q421*H421</f>
        <v>0</v>
      </c>
      <c r="S421" s="296">
        <v>0</v>
      </c>
      <c r="T421" s="297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33" t="s">
        <v>374</v>
      </c>
      <c r="AT421" s="233" t="s">
        <v>298</v>
      </c>
      <c r="AU421" s="233" t="s">
        <v>84</v>
      </c>
      <c r="AY421" s="19" t="s">
        <v>296</v>
      </c>
      <c r="BE421" s="234">
        <f>IF(N421="základní",J421,0)</f>
        <v>0</v>
      </c>
      <c r="BF421" s="234">
        <f>IF(N421="snížená",J421,0)</f>
        <v>0</v>
      </c>
      <c r="BG421" s="234">
        <f>IF(N421="zákl. přenesená",J421,0)</f>
        <v>0</v>
      </c>
      <c r="BH421" s="234">
        <f>IF(N421="sníž. přenesená",J421,0)</f>
        <v>0</v>
      </c>
      <c r="BI421" s="234">
        <f>IF(N421="nulová",J421,0)</f>
        <v>0</v>
      </c>
      <c r="BJ421" s="19" t="s">
        <v>82</v>
      </c>
      <c r="BK421" s="234">
        <f>ROUND(I421*H421,2)</f>
        <v>0</v>
      </c>
      <c r="BL421" s="19" t="s">
        <v>374</v>
      </c>
      <c r="BM421" s="233" t="s">
        <v>3013</v>
      </c>
    </row>
    <row r="422" spans="1:31" s="2" customFormat="1" ht="6.95" customHeight="1">
      <c r="A422" s="40"/>
      <c r="B422" s="61"/>
      <c r="C422" s="62"/>
      <c r="D422" s="62"/>
      <c r="E422" s="62"/>
      <c r="F422" s="62"/>
      <c r="G422" s="62"/>
      <c r="H422" s="62"/>
      <c r="I422" s="170"/>
      <c r="J422" s="62"/>
      <c r="K422" s="62"/>
      <c r="L422" s="46"/>
      <c r="M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</row>
  </sheetData>
  <sheetProtection password="CC35" sheet="1" objects="1" scenarios="1" formatColumns="0" formatRows="0" autoFilter="0"/>
  <autoFilter ref="C86:K42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</row>
    <row r="4" spans="2:4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7" t="s">
        <v>16</v>
      </c>
      <c r="I6" s="130"/>
      <c r="L6" s="22"/>
    </row>
    <row r="7" spans="2:12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</row>
    <row r="8" spans="1:31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1" t="s">
        <v>3014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5"/>
      <c r="B27" s="146"/>
      <c r="C27" s="145"/>
      <c r="D27" s="145"/>
      <c r="E27" s="147" t="s">
        <v>28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ROUND(J82,2)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ROUND((SUM(BE82:BE91)),2)</f>
        <v>0</v>
      </c>
      <c r="G33" s="40"/>
      <c r="H33" s="40"/>
      <c r="I33" s="159">
        <v>0.21</v>
      </c>
      <c r="J33" s="158">
        <f>ROUND(((SUM(BE82:BE91))*I33),2)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ROUND((SUM(BF82:BF91)),2)</f>
        <v>0</v>
      </c>
      <c r="G34" s="40"/>
      <c r="H34" s="40"/>
      <c r="I34" s="159">
        <v>0.15</v>
      </c>
      <c r="J34" s="158">
        <f>ROUND(((SUM(BF82:BF91))*I34),2)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ROUND((SUM(BG82:BG91)),2)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ROUND((SUM(BH82:BH91)),2)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ROUND((SUM(BI82:BI91)),2)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ERPLAN-0114 - D.1.4. b) - vzduchotechnika a vytápění - DOZP A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J82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266</v>
      </c>
      <c r="E60" s="183"/>
      <c r="F60" s="183"/>
      <c r="G60" s="183"/>
      <c r="H60" s="183"/>
      <c r="I60" s="184"/>
      <c r="J60" s="185">
        <f>J83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7"/>
      <c r="C61" s="188"/>
      <c r="D61" s="189" t="s">
        <v>3015</v>
      </c>
      <c r="E61" s="190"/>
      <c r="F61" s="190"/>
      <c r="G61" s="190"/>
      <c r="H61" s="190"/>
      <c r="I61" s="191"/>
      <c r="J61" s="192">
        <f>J84</f>
        <v>0</v>
      </c>
      <c r="K61" s="188"/>
      <c r="L61" s="19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7"/>
      <c r="C62" s="188"/>
      <c r="D62" s="189" t="s">
        <v>3016</v>
      </c>
      <c r="E62" s="190"/>
      <c r="F62" s="190"/>
      <c r="G62" s="190"/>
      <c r="H62" s="190"/>
      <c r="I62" s="191"/>
      <c r="J62" s="192">
        <f>J88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139"/>
      <c r="J63" s="42"/>
      <c r="K63" s="42"/>
      <c r="L63" s="1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170"/>
      <c r="J64" s="62"/>
      <c r="K64" s="62"/>
      <c r="L64" s="1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173"/>
      <c r="J68" s="64"/>
      <c r="K68" s="64"/>
      <c r="L68" s="1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281</v>
      </c>
      <c r="D69" s="42"/>
      <c r="E69" s="42"/>
      <c r="F69" s="42"/>
      <c r="G69" s="42"/>
      <c r="H69" s="42"/>
      <c r="I69" s="139"/>
      <c r="J69" s="42"/>
      <c r="K69" s="42"/>
      <c r="L69" s="1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139"/>
      <c r="J70" s="42"/>
      <c r="K70" s="42"/>
      <c r="L70" s="1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139"/>
      <c r="J71" s="42"/>
      <c r="K71" s="42"/>
      <c r="L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74" t="str">
        <f>E7</f>
        <v>Záměr výstavby zařízení pro zdravotně postižené v Třebechovicích p. Orebem</v>
      </c>
      <c r="F72" s="34"/>
      <c r="G72" s="34"/>
      <c r="H72" s="34"/>
      <c r="I72" s="139"/>
      <c r="J72" s="42"/>
      <c r="K72" s="42"/>
      <c r="L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148</v>
      </c>
      <c r="D73" s="42"/>
      <c r="E73" s="42"/>
      <c r="F73" s="42"/>
      <c r="G73" s="42"/>
      <c r="H73" s="42"/>
      <c r="I73" s="139"/>
      <c r="J73" s="42"/>
      <c r="K73" s="42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ERPLAN-0114 - D.1.4. b) - vzduchotechnika a vytápění - DOZP A - hlavní výdaj</v>
      </c>
      <c r="F74" s="42"/>
      <c r="G74" s="42"/>
      <c r="H74" s="42"/>
      <c r="I74" s="139"/>
      <c r="J74" s="42"/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9"/>
      <c r="J75" s="42"/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22</v>
      </c>
      <c r="D76" s="42"/>
      <c r="E76" s="42"/>
      <c r="F76" s="29" t="str">
        <f>F12</f>
        <v>Třebechovice pod Orebem</v>
      </c>
      <c r="G76" s="42"/>
      <c r="H76" s="42"/>
      <c r="I76" s="143" t="s">
        <v>24</v>
      </c>
      <c r="J76" s="74" t="str">
        <f>IF(J12="","",J12)</f>
        <v>3. 12. 2019</v>
      </c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9"/>
      <c r="J77" s="42"/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7.9" customHeight="1">
      <c r="A78" s="40"/>
      <c r="B78" s="41"/>
      <c r="C78" s="34" t="s">
        <v>26</v>
      </c>
      <c r="D78" s="42"/>
      <c r="E78" s="42"/>
      <c r="F78" s="29" t="str">
        <f>E15</f>
        <v>Královehradecký kraj</v>
      </c>
      <c r="G78" s="42"/>
      <c r="H78" s="42"/>
      <c r="I78" s="143" t="s">
        <v>33</v>
      </c>
      <c r="J78" s="38" t="str">
        <f>E21</f>
        <v>ERPLAN s.r.o., Havlíčkův Brod</v>
      </c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31</v>
      </c>
      <c r="D79" s="42"/>
      <c r="E79" s="42"/>
      <c r="F79" s="29" t="str">
        <f>IF(E18="","",E18)</f>
        <v>Vyplň údaj</v>
      </c>
      <c r="G79" s="42"/>
      <c r="H79" s="42"/>
      <c r="I79" s="143" t="s">
        <v>36</v>
      </c>
      <c r="J79" s="38" t="str">
        <f>E24</f>
        <v xml:space="preserve"> </v>
      </c>
      <c r="K79" s="42"/>
      <c r="L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139"/>
      <c r="J80" s="42"/>
      <c r="K80" s="42"/>
      <c r="L80" s="1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94"/>
      <c r="B81" s="195"/>
      <c r="C81" s="196" t="s">
        <v>282</v>
      </c>
      <c r="D81" s="197" t="s">
        <v>59</v>
      </c>
      <c r="E81" s="197" t="s">
        <v>55</v>
      </c>
      <c r="F81" s="197" t="s">
        <v>56</v>
      </c>
      <c r="G81" s="197" t="s">
        <v>283</v>
      </c>
      <c r="H81" s="197" t="s">
        <v>284</v>
      </c>
      <c r="I81" s="198" t="s">
        <v>285</v>
      </c>
      <c r="J81" s="197" t="s">
        <v>248</v>
      </c>
      <c r="K81" s="199" t="s">
        <v>286</v>
      </c>
      <c r="L81" s="200"/>
      <c r="M81" s="94" t="s">
        <v>28</v>
      </c>
      <c r="N81" s="95" t="s">
        <v>44</v>
      </c>
      <c r="O81" s="95" t="s">
        <v>287</v>
      </c>
      <c r="P81" s="95" t="s">
        <v>288</v>
      </c>
      <c r="Q81" s="95" t="s">
        <v>289</v>
      </c>
      <c r="R81" s="95" t="s">
        <v>290</v>
      </c>
      <c r="S81" s="95" t="s">
        <v>291</v>
      </c>
      <c r="T81" s="96" t="s">
        <v>292</v>
      </c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</row>
    <row r="82" spans="1:63" s="2" customFormat="1" ht="22.8" customHeight="1">
      <c r="A82" s="40"/>
      <c r="B82" s="41"/>
      <c r="C82" s="101" t="s">
        <v>293</v>
      </c>
      <c r="D82" s="42"/>
      <c r="E82" s="42"/>
      <c r="F82" s="42"/>
      <c r="G82" s="42"/>
      <c r="H82" s="42"/>
      <c r="I82" s="139"/>
      <c r="J82" s="201">
        <f>BK82</f>
        <v>0</v>
      </c>
      <c r="K82" s="42"/>
      <c r="L82" s="46"/>
      <c r="M82" s="97"/>
      <c r="N82" s="202"/>
      <c r="O82" s="98"/>
      <c r="P82" s="203">
        <f>P83</f>
        <v>0</v>
      </c>
      <c r="Q82" s="98"/>
      <c r="R82" s="203">
        <f>R83</f>
        <v>0</v>
      </c>
      <c r="S82" s="98"/>
      <c r="T82" s="204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73</v>
      </c>
      <c r="AU82" s="19" t="s">
        <v>253</v>
      </c>
      <c r="BK82" s="205">
        <f>BK83</f>
        <v>0</v>
      </c>
    </row>
    <row r="83" spans="1:63" s="12" customFormat="1" ht="25.9" customHeight="1">
      <c r="A83" s="12"/>
      <c r="B83" s="206"/>
      <c r="C83" s="207"/>
      <c r="D83" s="208" t="s">
        <v>73</v>
      </c>
      <c r="E83" s="209" t="s">
        <v>1121</v>
      </c>
      <c r="F83" s="209" t="s">
        <v>1122</v>
      </c>
      <c r="G83" s="207"/>
      <c r="H83" s="207"/>
      <c r="I83" s="210"/>
      <c r="J83" s="211">
        <f>BK83</f>
        <v>0</v>
      </c>
      <c r="K83" s="207"/>
      <c r="L83" s="212"/>
      <c r="M83" s="213"/>
      <c r="N83" s="214"/>
      <c r="O83" s="214"/>
      <c r="P83" s="215">
        <f>P84+P88</f>
        <v>0</v>
      </c>
      <c r="Q83" s="214"/>
      <c r="R83" s="215">
        <f>R84+R88</f>
        <v>0</v>
      </c>
      <c r="S83" s="214"/>
      <c r="T83" s="216">
        <f>T84+T88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7" t="s">
        <v>84</v>
      </c>
      <c r="AT83" s="218" t="s">
        <v>73</v>
      </c>
      <c r="AU83" s="218" t="s">
        <v>74</v>
      </c>
      <c r="AY83" s="217" t="s">
        <v>296</v>
      </c>
      <c r="BK83" s="219">
        <f>BK84+BK88</f>
        <v>0</v>
      </c>
    </row>
    <row r="84" spans="1:63" s="12" customFormat="1" ht="22.8" customHeight="1">
      <c r="A84" s="12"/>
      <c r="B84" s="206"/>
      <c r="C84" s="207"/>
      <c r="D84" s="208" t="s">
        <v>73</v>
      </c>
      <c r="E84" s="220" t="s">
        <v>3017</v>
      </c>
      <c r="F84" s="220" t="s">
        <v>3018</v>
      </c>
      <c r="G84" s="207"/>
      <c r="H84" s="207"/>
      <c r="I84" s="210"/>
      <c r="J84" s="221">
        <f>BK84</f>
        <v>0</v>
      </c>
      <c r="K84" s="207"/>
      <c r="L84" s="212"/>
      <c r="M84" s="213"/>
      <c r="N84" s="214"/>
      <c r="O84" s="214"/>
      <c r="P84" s="215">
        <f>SUM(P85:P87)</f>
        <v>0</v>
      </c>
      <c r="Q84" s="214"/>
      <c r="R84" s="215">
        <f>SUM(R85:R87)</f>
        <v>0</v>
      </c>
      <c r="S84" s="214"/>
      <c r="T84" s="216">
        <f>SUM(T85:T87)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7" t="s">
        <v>84</v>
      </c>
      <c r="AT84" s="218" t="s">
        <v>73</v>
      </c>
      <c r="AU84" s="218" t="s">
        <v>82</v>
      </c>
      <c r="AY84" s="217" t="s">
        <v>296</v>
      </c>
      <c r="BK84" s="219">
        <f>SUM(BK85:BK87)</f>
        <v>0</v>
      </c>
    </row>
    <row r="85" spans="1:65" s="2" customFormat="1" ht="16.5" customHeight="1">
      <c r="A85" s="40"/>
      <c r="B85" s="41"/>
      <c r="C85" s="222" t="s">
        <v>82</v>
      </c>
      <c r="D85" s="222" t="s">
        <v>298</v>
      </c>
      <c r="E85" s="223" t="s">
        <v>3019</v>
      </c>
      <c r="F85" s="224" t="s">
        <v>3020</v>
      </c>
      <c r="G85" s="225" t="s">
        <v>2452</v>
      </c>
      <c r="H85" s="226">
        <v>1</v>
      </c>
      <c r="I85" s="227"/>
      <c r="J85" s="228">
        <f>ROUND(I85*H85,2)</f>
        <v>0</v>
      </c>
      <c r="K85" s="224" t="s">
        <v>28</v>
      </c>
      <c r="L85" s="46"/>
      <c r="M85" s="229" t="s">
        <v>28</v>
      </c>
      <c r="N85" s="230" t="s">
        <v>45</v>
      </c>
      <c r="O85" s="86"/>
      <c r="P85" s="231">
        <f>O85*H85</f>
        <v>0</v>
      </c>
      <c r="Q85" s="231">
        <v>0</v>
      </c>
      <c r="R85" s="231">
        <f>Q85*H85</f>
        <v>0</v>
      </c>
      <c r="S85" s="231">
        <v>0</v>
      </c>
      <c r="T85" s="232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33" t="s">
        <v>303</v>
      </c>
      <c r="AT85" s="233" t="s">
        <v>298</v>
      </c>
      <c r="AU85" s="233" t="s">
        <v>84</v>
      </c>
      <c r="AY85" s="19" t="s">
        <v>296</v>
      </c>
      <c r="BE85" s="234">
        <f>IF(N85="základní",J85,0)</f>
        <v>0</v>
      </c>
      <c r="BF85" s="234">
        <f>IF(N85="snížená",J85,0)</f>
        <v>0</v>
      </c>
      <c r="BG85" s="234">
        <f>IF(N85="zákl. přenesená",J85,0)</f>
        <v>0</v>
      </c>
      <c r="BH85" s="234">
        <f>IF(N85="sníž. přenesená",J85,0)</f>
        <v>0</v>
      </c>
      <c r="BI85" s="234">
        <f>IF(N85="nulová",J85,0)</f>
        <v>0</v>
      </c>
      <c r="BJ85" s="19" t="s">
        <v>82</v>
      </c>
      <c r="BK85" s="234">
        <f>ROUND(I85*H85,2)</f>
        <v>0</v>
      </c>
      <c r="BL85" s="19" t="s">
        <v>303</v>
      </c>
      <c r="BM85" s="233" t="s">
        <v>3021</v>
      </c>
    </row>
    <row r="86" spans="1:51" s="13" customFormat="1" ht="12">
      <c r="A86" s="13"/>
      <c r="B86" s="235"/>
      <c r="C86" s="236"/>
      <c r="D86" s="237" t="s">
        <v>305</v>
      </c>
      <c r="E86" s="238" t="s">
        <v>28</v>
      </c>
      <c r="F86" s="239" t="s">
        <v>2454</v>
      </c>
      <c r="G86" s="236"/>
      <c r="H86" s="238" t="s">
        <v>28</v>
      </c>
      <c r="I86" s="240"/>
      <c r="J86" s="236"/>
      <c r="K86" s="236"/>
      <c r="L86" s="241"/>
      <c r="M86" s="242"/>
      <c r="N86" s="243"/>
      <c r="O86" s="243"/>
      <c r="P86" s="243"/>
      <c r="Q86" s="243"/>
      <c r="R86" s="243"/>
      <c r="S86" s="243"/>
      <c r="T86" s="24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5" t="s">
        <v>305</v>
      </c>
      <c r="AU86" s="245" t="s">
        <v>84</v>
      </c>
      <c r="AV86" s="13" t="s">
        <v>82</v>
      </c>
      <c r="AW86" s="13" t="s">
        <v>35</v>
      </c>
      <c r="AX86" s="13" t="s">
        <v>74</v>
      </c>
      <c r="AY86" s="245" t="s">
        <v>296</v>
      </c>
    </row>
    <row r="87" spans="1:51" s="14" customFormat="1" ht="12">
      <c r="A87" s="14"/>
      <c r="B87" s="246"/>
      <c r="C87" s="247"/>
      <c r="D87" s="237" t="s">
        <v>305</v>
      </c>
      <c r="E87" s="248" t="s">
        <v>28</v>
      </c>
      <c r="F87" s="249" t="s">
        <v>82</v>
      </c>
      <c r="G87" s="247"/>
      <c r="H87" s="250">
        <v>1</v>
      </c>
      <c r="I87" s="251"/>
      <c r="J87" s="247"/>
      <c r="K87" s="247"/>
      <c r="L87" s="252"/>
      <c r="M87" s="253"/>
      <c r="N87" s="254"/>
      <c r="O87" s="254"/>
      <c r="P87" s="254"/>
      <c r="Q87" s="254"/>
      <c r="R87" s="254"/>
      <c r="S87" s="254"/>
      <c r="T87" s="25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56" t="s">
        <v>305</v>
      </c>
      <c r="AU87" s="256" t="s">
        <v>84</v>
      </c>
      <c r="AV87" s="14" t="s">
        <v>84</v>
      </c>
      <c r="AW87" s="14" t="s">
        <v>35</v>
      </c>
      <c r="AX87" s="14" t="s">
        <v>82</v>
      </c>
      <c r="AY87" s="256" t="s">
        <v>296</v>
      </c>
    </row>
    <row r="88" spans="1:63" s="12" customFormat="1" ht="22.8" customHeight="1">
      <c r="A88" s="12"/>
      <c r="B88" s="206"/>
      <c r="C88" s="207"/>
      <c r="D88" s="208" t="s">
        <v>73</v>
      </c>
      <c r="E88" s="220" t="s">
        <v>3022</v>
      </c>
      <c r="F88" s="220" t="s">
        <v>3023</v>
      </c>
      <c r="G88" s="207"/>
      <c r="H88" s="207"/>
      <c r="I88" s="210"/>
      <c r="J88" s="221">
        <f>BK88</f>
        <v>0</v>
      </c>
      <c r="K88" s="207"/>
      <c r="L88" s="212"/>
      <c r="M88" s="213"/>
      <c r="N88" s="214"/>
      <c r="O88" s="214"/>
      <c r="P88" s="215">
        <f>SUM(P89:P91)</f>
        <v>0</v>
      </c>
      <c r="Q88" s="214"/>
      <c r="R88" s="215">
        <f>SUM(R89:R91)</f>
        <v>0</v>
      </c>
      <c r="S88" s="214"/>
      <c r="T88" s="216">
        <f>SUM(T89:T91)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7" t="s">
        <v>84</v>
      </c>
      <c r="AT88" s="218" t="s">
        <v>73</v>
      </c>
      <c r="AU88" s="218" t="s">
        <v>82</v>
      </c>
      <c r="AY88" s="217" t="s">
        <v>296</v>
      </c>
      <c r="BK88" s="219">
        <f>SUM(BK89:BK91)</f>
        <v>0</v>
      </c>
    </row>
    <row r="89" spans="1:65" s="2" customFormat="1" ht="16.5" customHeight="1">
      <c r="A89" s="40"/>
      <c r="B89" s="41"/>
      <c r="C89" s="222" t="s">
        <v>84</v>
      </c>
      <c r="D89" s="222" t="s">
        <v>298</v>
      </c>
      <c r="E89" s="223" t="s">
        <v>3024</v>
      </c>
      <c r="F89" s="224" t="s">
        <v>3025</v>
      </c>
      <c r="G89" s="225" t="s">
        <v>2452</v>
      </c>
      <c r="H89" s="226">
        <v>1</v>
      </c>
      <c r="I89" s="227"/>
      <c r="J89" s="228">
        <f>ROUND(I89*H89,2)</f>
        <v>0</v>
      </c>
      <c r="K89" s="224" t="s">
        <v>28</v>
      </c>
      <c r="L89" s="46"/>
      <c r="M89" s="229" t="s">
        <v>28</v>
      </c>
      <c r="N89" s="230" t="s">
        <v>45</v>
      </c>
      <c r="O89" s="86"/>
      <c r="P89" s="231">
        <f>O89*H89</f>
        <v>0</v>
      </c>
      <c r="Q89" s="231">
        <v>0</v>
      </c>
      <c r="R89" s="231">
        <f>Q89*H89</f>
        <v>0</v>
      </c>
      <c r="S89" s="231">
        <v>0</v>
      </c>
      <c r="T89" s="232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3" t="s">
        <v>303</v>
      </c>
      <c r="AT89" s="233" t="s">
        <v>298</v>
      </c>
      <c r="AU89" s="233" t="s">
        <v>84</v>
      </c>
      <c r="AY89" s="19" t="s">
        <v>296</v>
      </c>
      <c r="BE89" s="234">
        <f>IF(N89="základní",J89,0)</f>
        <v>0</v>
      </c>
      <c r="BF89" s="234">
        <f>IF(N89="snížená",J89,0)</f>
        <v>0</v>
      </c>
      <c r="BG89" s="234">
        <f>IF(N89="zákl. přenesená",J89,0)</f>
        <v>0</v>
      </c>
      <c r="BH89" s="234">
        <f>IF(N89="sníž. přenesená",J89,0)</f>
        <v>0</v>
      </c>
      <c r="BI89" s="234">
        <f>IF(N89="nulová",J89,0)</f>
        <v>0</v>
      </c>
      <c r="BJ89" s="19" t="s">
        <v>82</v>
      </c>
      <c r="BK89" s="234">
        <f>ROUND(I89*H89,2)</f>
        <v>0</v>
      </c>
      <c r="BL89" s="19" t="s">
        <v>303</v>
      </c>
      <c r="BM89" s="233" t="s">
        <v>3026</v>
      </c>
    </row>
    <row r="90" spans="1:51" s="13" customFormat="1" ht="12">
      <c r="A90" s="13"/>
      <c r="B90" s="235"/>
      <c r="C90" s="236"/>
      <c r="D90" s="237" t="s">
        <v>305</v>
      </c>
      <c r="E90" s="238" t="s">
        <v>28</v>
      </c>
      <c r="F90" s="239" t="s">
        <v>2454</v>
      </c>
      <c r="G90" s="236"/>
      <c r="H90" s="238" t="s">
        <v>28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305</v>
      </c>
      <c r="AU90" s="245" t="s">
        <v>84</v>
      </c>
      <c r="AV90" s="13" t="s">
        <v>82</v>
      </c>
      <c r="AW90" s="13" t="s">
        <v>35</v>
      </c>
      <c r="AX90" s="13" t="s">
        <v>74</v>
      </c>
      <c r="AY90" s="245" t="s">
        <v>296</v>
      </c>
    </row>
    <row r="91" spans="1:51" s="14" customFormat="1" ht="12">
      <c r="A91" s="14"/>
      <c r="B91" s="246"/>
      <c r="C91" s="247"/>
      <c r="D91" s="237" t="s">
        <v>305</v>
      </c>
      <c r="E91" s="248" t="s">
        <v>28</v>
      </c>
      <c r="F91" s="249" t="s">
        <v>82</v>
      </c>
      <c r="G91" s="247"/>
      <c r="H91" s="250">
        <v>1</v>
      </c>
      <c r="I91" s="251"/>
      <c r="J91" s="247"/>
      <c r="K91" s="247"/>
      <c r="L91" s="252"/>
      <c r="M91" s="289"/>
      <c r="N91" s="290"/>
      <c r="O91" s="290"/>
      <c r="P91" s="290"/>
      <c r="Q91" s="290"/>
      <c r="R91" s="290"/>
      <c r="S91" s="290"/>
      <c r="T91" s="291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6" t="s">
        <v>305</v>
      </c>
      <c r="AU91" s="256" t="s">
        <v>84</v>
      </c>
      <c r="AV91" s="14" t="s">
        <v>84</v>
      </c>
      <c r="AW91" s="14" t="s">
        <v>35</v>
      </c>
      <c r="AX91" s="14" t="s">
        <v>82</v>
      </c>
      <c r="AY91" s="256" t="s">
        <v>296</v>
      </c>
    </row>
    <row r="92" spans="1:31" s="2" customFormat="1" ht="6.95" customHeight="1">
      <c r="A92" s="40"/>
      <c r="B92" s="61"/>
      <c r="C92" s="62"/>
      <c r="D92" s="62"/>
      <c r="E92" s="62"/>
      <c r="F92" s="62"/>
      <c r="G92" s="62"/>
      <c r="H92" s="62"/>
      <c r="I92" s="170"/>
      <c r="J92" s="62"/>
      <c r="K92" s="62"/>
      <c r="L92" s="46"/>
      <c r="M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</sheetData>
  <sheetProtection password="CC35" sheet="1" objects="1" scenarios="1" formatColumns="0" formatRows="0" autoFilter="0"/>
  <autoFilter ref="C81:K9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118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</row>
    <row r="4" spans="2:4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7" t="s">
        <v>16</v>
      </c>
      <c r="I6" s="130"/>
      <c r="L6" s="22"/>
    </row>
    <row r="7" spans="2:12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</row>
    <row r="8" spans="1:31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1" t="s">
        <v>3027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5"/>
      <c r="B27" s="146"/>
      <c r="C27" s="145"/>
      <c r="D27" s="145"/>
      <c r="E27" s="147" t="s">
        <v>28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ROUND(J82,2)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ROUND((SUM(BE82:BE91)),2)</f>
        <v>0</v>
      </c>
      <c r="G33" s="40"/>
      <c r="H33" s="40"/>
      <c r="I33" s="159">
        <v>0.21</v>
      </c>
      <c r="J33" s="158">
        <f>ROUND(((SUM(BE82:BE91))*I33),2)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ROUND((SUM(BF82:BF91)),2)</f>
        <v>0</v>
      </c>
      <c r="G34" s="40"/>
      <c r="H34" s="40"/>
      <c r="I34" s="159">
        <v>0.15</v>
      </c>
      <c r="J34" s="158">
        <f>ROUND(((SUM(BF82:BF91))*I34),2)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ROUND((SUM(BG82:BG91)),2)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ROUND((SUM(BH82:BH91)),2)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ROUND((SUM(BI82:BI91)),2)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ERPLAN-0115 - D.1.4. b) - vzduchotechnika a vytápění - DOZP B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J82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266</v>
      </c>
      <c r="E60" s="183"/>
      <c r="F60" s="183"/>
      <c r="G60" s="183"/>
      <c r="H60" s="183"/>
      <c r="I60" s="184"/>
      <c r="J60" s="185">
        <f>J83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7"/>
      <c r="C61" s="188"/>
      <c r="D61" s="189" t="s">
        <v>3015</v>
      </c>
      <c r="E61" s="190"/>
      <c r="F61" s="190"/>
      <c r="G61" s="190"/>
      <c r="H61" s="190"/>
      <c r="I61" s="191"/>
      <c r="J61" s="192">
        <f>J84</f>
        <v>0</v>
      </c>
      <c r="K61" s="188"/>
      <c r="L61" s="19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7"/>
      <c r="C62" s="188"/>
      <c r="D62" s="189" t="s">
        <v>3016</v>
      </c>
      <c r="E62" s="190"/>
      <c r="F62" s="190"/>
      <c r="G62" s="190"/>
      <c r="H62" s="190"/>
      <c r="I62" s="191"/>
      <c r="J62" s="192">
        <f>J88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139"/>
      <c r="J63" s="42"/>
      <c r="K63" s="42"/>
      <c r="L63" s="1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170"/>
      <c r="J64" s="62"/>
      <c r="K64" s="62"/>
      <c r="L64" s="1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173"/>
      <c r="J68" s="64"/>
      <c r="K68" s="64"/>
      <c r="L68" s="1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281</v>
      </c>
      <c r="D69" s="42"/>
      <c r="E69" s="42"/>
      <c r="F69" s="42"/>
      <c r="G69" s="42"/>
      <c r="H69" s="42"/>
      <c r="I69" s="139"/>
      <c r="J69" s="42"/>
      <c r="K69" s="42"/>
      <c r="L69" s="1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139"/>
      <c r="J70" s="42"/>
      <c r="K70" s="42"/>
      <c r="L70" s="1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139"/>
      <c r="J71" s="42"/>
      <c r="K71" s="42"/>
      <c r="L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74" t="str">
        <f>E7</f>
        <v>Záměr výstavby zařízení pro zdravotně postižené v Třebechovicích p. Orebem</v>
      </c>
      <c r="F72" s="34"/>
      <c r="G72" s="34"/>
      <c r="H72" s="34"/>
      <c r="I72" s="139"/>
      <c r="J72" s="42"/>
      <c r="K72" s="42"/>
      <c r="L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148</v>
      </c>
      <c r="D73" s="42"/>
      <c r="E73" s="42"/>
      <c r="F73" s="42"/>
      <c r="G73" s="42"/>
      <c r="H73" s="42"/>
      <c r="I73" s="139"/>
      <c r="J73" s="42"/>
      <c r="K73" s="42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ERPLAN-0115 - D.1.4. b) - vzduchotechnika a vytápění - DOZP B - hlavní výdaj</v>
      </c>
      <c r="F74" s="42"/>
      <c r="G74" s="42"/>
      <c r="H74" s="42"/>
      <c r="I74" s="139"/>
      <c r="J74" s="42"/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9"/>
      <c r="J75" s="42"/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22</v>
      </c>
      <c r="D76" s="42"/>
      <c r="E76" s="42"/>
      <c r="F76" s="29" t="str">
        <f>F12</f>
        <v>Třebechovice pod Orebem</v>
      </c>
      <c r="G76" s="42"/>
      <c r="H76" s="42"/>
      <c r="I76" s="143" t="s">
        <v>24</v>
      </c>
      <c r="J76" s="74" t="str">
        <f>IF(J12="","",J12)</f>
        <v>3. 12. 2019</v>
      </c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9"/>
      <c r="J77" s="42"/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7.9" customHeight="1">
      <c r="A78" s="40"/>
      <c r="B78" s="41"/>
      <c r="C78" s="34" t="s">
        <v>26</v>
      </c>
      <c r="D78" s="42"/>
      <c r="E78" s="42"/>
      <c r="F78" s="29" t="str">
        <f>E15</f>
        <v>Královehradecký kraj</v>
      </c>
      <c r="G78" s="42"/>
      <c r="H78" s="42"/>
      <c r="I78" s="143" t="s">
        <v>33</v>
      </c>
      <c r="J78" s="38" t="str">
        <f>E21</f>
        <v>ERPLAN s.r.o., Havlíčkův Brod</v>
      </c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31</v>
      </c>
      <c r="D79" s="42"/>
      <c r="E79" s="42"/>
      <c r="F79" s="29" t="str">
        <f>IF(E18="","",E18)</f>
        <v>Vyplň údaj</v>
      </c>
      <c r="G79" s="42"/>
      <c r="H79" s="42"/>
      <c r="I79" s="143" t="s">
        <v>36</v>
      </c>
      <c r="J79" s="38" t="str">
        <f>E24</f>
        <v xml:space="preserve"> </v>
      </c>
      <c r="K79" s="42"/>
      <c r="L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139"/>
      <c r="J80" s="42"/>
      <c r="K80" s="42"/>
      <c r="L80" s="1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94"/>
      <c r="B81" s="195"/>
      <c r="C81" s="196" t="s">
        <v>282</v>
      </c>
      <c r="D81" s="197" t="s">
        <v>59</v>
      </c>
      <c r="E81" s="197" t="s">
        <v>55</v>
      </c>
      <c r="F81" s="197" t="s">
        <v>56</v>
      </c>
      <c r="G81" s="197" t="s">
        <v>283</v>
      </c>
      <c r="H81" s="197" t="s">
        <v>284</v>
      </c>
      <c r="I81" s="198" t="s">
        <v>285</v>
      </c>
      <c r="J81" s="197" t="s">
        <v>248</v>
      </c>
      <c r="K81" s="199" t="s">
        <v>286</v>
      </c>
      <c r="L81" s="200"/>
      <c r="M81" s="94" t="s">
        <v>28</v>
      </c>
      <c r="N81" s="95" t="s">
        <v>44</v>
      </c>
      <c r="O81" s="95" t="s">
        <v>287</v>
      </c>
      <c r="P81" s="95" t="s">
        <v>288</v>
      </c>
      <c r="Q81" s="95" t="s">
        <v>289</v>
      </c>
      <c r="R81" s="95" t="s">
        <v>290</v>
      </c>
      <c r="S81" s="95" t="s">
        <v>291</v>
      </c>
      <c r="T81" s="96" t="s">
        <v>292</v>
      </c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</row>
    <row r="82" spans="1:63" s="2" customFormat="1" ht="22.8" customHeight="1">
      <c r="A82" s="40"/>
      <c r="B82" s="41"/>
      <c r="C82" s="101" t="s">
        <v>293</v>
      </c>
      <c r="D82" s="42"/>
      <c r="E82" s="42"/>
      <c r="F82" s="42"/>
      <c r="G82" s="42"/>
      <c r="H82" s="42"/>
      <c r="I82" s="139"/>
      <c r="J82" s="201">
        <f>BK82</f>
        <v>0</v>
      </c>
      <c r="K82" s="42"/>
      <c r="L82" s="46"/>
      <c r="M82" s="97"/>
      <c r="N82" s="202"/>
      <c r="O82" s="98"/>
      <c r="P82" s="203">
        <f>P83</f>
        <v>0</v>
      </c>
      <c r="Q82" s="98"/>
      <c r="R82" s="203">
        <f>R83</f>
        <v>0</v>
      </c>
      <c r="S82" s="98"/>
      <c r="T82" s="204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73</v>
      </c>
      <c r="AU82" s="19" t="s">
        <v>253</v>
      </c>
      <c r="BK82" s="205">
        <f>BK83</f>
        <v>0</v>
      </c>
    </row>
    <row r="83" spans="1:63" s="12" customFormat="1" ht="25.9" customHeight="1">
      <c r="A83" s="12"/>
      <c r="B83" s="206"/>
      <c r="C83" s="207"/>
      <c r="D83" s="208" t="s">
        <v>73</v>
      </c>
      <c r="E83" s="209" t="s">
        <v>1121</v>
      </c>
      <c r="F83" s="209" t="s">
        <v>1122</v>
      </c>
      <c r="G83" s="207"/>
      <c r="H83" s="207"/>
      <c r="I83" s="210"/>
      <c r="J83" s="211">
        <f>BK83</f>
        <v>0</v>
      </c>
      <c r="K83" s="207"/>
      <c r="L83" s="212"/>
      <c r="M83" s="213"/>
      <c r="N83" s="214"/>
      <c r="O83" s="214"/>
      <c r="P83" s="215">
        <f>P84+P88</f>
        <v>0</v>
      </c>
      <c r="Q83" s="214"/>
      <c r="R83" s="215">
        <f>R84+R88</f>
        <v>0</v>
      </c>
      <c r="S83" s="214"/>
      <c r="T83" s="216">
        <f>T84+T88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7" t="s">
        <v>84</v>
      </c>
      <c r="AT83" s="218" t="s">
        <v>73</v>
      </c>
      <c r="AU83" s="218" t="s">
        <v>74</v>
      </c>
      <c r="AY83" s="217" t="s">
        <v>296</v>
      </c>
      <c r="BK83" s="219">
        <f>BK84+BK88</f>
        <v>0</v>
      </c>
    </row>
    <row r="84" spans="1:63" s="12" customFormat="1" ht="22.8" customHeight="1">
      <c r="A84" s="12"/>
      <c r="B84" s="206"/>
      <c r="C84" s="207"/>
      <c r="D84" s="208" t="s">
        <v>73</v>
      </c>
      <c r="E84" s="220" t="s">
        <v>3017</v>
      </c>
      <c r="F84" s="220" t="s">
        <v>3018</v>
      </c>
      <c r="G84" s="207"/>
      <c r="H84" s="207"/>
      <c r="I84" s="210"/>
      <c r="J84" s="221">
        <f>BK84</f>
        <v>0</v>
      </c>
      <c r="K84" s="207"/>
      <c r="L84" s="212"/>
      <c r="M84" s="213"/>
      <c r="N84" s="214"/>
      <c r="O84" s="214"/>
      <c r="P84" s="215">
        <f>SUM(P85:P87)</f>
        <v>0</v>
      </c>
      <c r="Q84" s="214"/>
      <c r="R84" s="215">
        <f>SUM(R85:R87)</f>
        <v>0</v>
      </c>
      <c r="S84" s="214"/>
      <c r="T84" s="216">
        <f>SUM(T85:T87)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7" t="s">
        <v>84</v>
      </c>
      <c r="AT84" s="218" t="s">
        <v>73</v>
      </c>
      <c r="AU84" s="218" t="s">
        <v>82</v>
      </c>
      <c r="AY84" s="217" t="s">
        <v>296</v>
      </c>
      <c r="BK84" s="219">
        <f>SUM(BK85:BK87)</f>
        <v>0</v>
      </c>
    </row>
    <row r="85" spans="1:65" s="2" customFormat="1" ht="16.5" customHeight="1">
      <c r="A85" s="40"/>
      <c r="B85" s="41"/>
      <c r="C85" s="222" t="s">
        <v>82</v>
      </c>
      <c r="D85" s="222" t="s">
        <v>298</v>
      </c>
      <c r="E85" s="223" t="s">
        <v>3019</v>
      </c>
      <c r="F85" s="224" t="s">
        <v>3028</v>
      </c>
      <c r="G85" s="225" t="s">
        <v>2452</v>
      </c>
      <c r="H85" s="226">
        <v>1</v>
      </c>
      <c r="I85" s="227"/>
      <c r="J85" s="228">
        <f>ROUND(I85*H85,2)</f>
        <v>0</v>
      </c>
      <c r="K85" s="224" t="s">
        <v>28</v>
      </c>
      <c r="L85" s="46"/>
      <c r="M85" s="229" t="s">
        <v>28</v>
      </c>
      <c r="N85" s="230" t="s">
        <v>45</v>
      </c>
      <c r="O85" s="86"/>
      <c r="P85" s="231">
        <f>O85*H85</f>
        <v>0</v>
      </c>
      <c r="Q85" s="231">
        <v>0</v>
      </c>
      <c r="R85" s="231">
        <f>Q85*H85</f>
        <v>0</v>
      </c>
      <c r="S85" s="231">
        <v>0</v>
      </c>
      <c r="T85" s="232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33" t="s">
        <v>303</v>
      </c>
      <c r="AT85" s="233" t="s">
        <v>298</v>
      </c>
      <c r="AU85" s="233" t="s">
        <v>84</v>
      </c>
      <c r="AY85" s="19" t="s">
        <v>296</v>
      </c>
      <c r="BE85" s="234">
        <f>IF(N85="základní",J85,0)</f>
        <v>0</v>
      </c>
      <c r="BF85" s="234">
        <f>IF(N85="snížená",J85,0)</f>
        <v>0</v>
      </c>
      <c r="BG85" s="234">
        <f>IF(N85="zákl. přenesená",J85,0)</f>
        <v>0</v>
      </c>
      <c r="BH85" s="234">
        <f>IF(N85="sníž. přenesená",J85,0)</f>
        <v>0</v>
      </c>
      <c r="BI85" s="234">
        <f>IF(N85="nulová",J85,0)</f>
        <v>0</v>
      </c>
      <c r="BJ85" s="19" t="s">
        <v>82</v>
      </c>
      <c r="BK85" s="234">
        <f>ROUND(I85*H85,2)</f>
        <v>0</v>
      </c>
      <c r="BL85" s="19" t="s">
        <v>303</v>
      </c>
      <c r="BM85" s="233" t="s">
        <v>3029</v>
      </c>
    </row>
    <row r="86" spans="1:51" s="13" customFormat="1" ht="12">
      <c r="A86" s="13"/>
      <c r="B86" s="235"/>
      <c r="C86" s="236"/>
      <c r="D86" s="237" t="s">
        <v>305</v>
      </c>
      <c r="E86" s="238" t="s">
        <v>28</v>
      </c>
      <c r="F86" s="239" t="s">
        <v>2454</v>
      </c>
      <c r="G86" s="236"/>
      <c r="H86" s="238" t="s">
        <v>28</v>
      </c>
      <c r="I86" s="240"/>
      <c r="J86" s="236"/>
      <c r="K86" s="236"/>
      <c r="L86" s="241"/>
      <c r="M86" s="242"/>
      <c r="N86" s="243"/>
      <c r="O86" s="243"/>
      <c r="P86" s="243"/>
      <c r="Q86" s="243"/>
      <c r="R86" s="243"/>
      <c r="S86" s="243"/>
      <c r="T86" s="24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5" t="s">
        <v>305</v>
      </c>
      <c r="AU86" s="245" t="s">
        <v>84</v>
      </c>
      <c r="AV86" s="13" t="s">
        <v>82</v>
      </c>
      <c r="AW86" s="13" t="s">
        <v>35</v>
      </c>
      <c r="AX86" s="13" t="s">
        <v>74</v>
      </c>
      <c r="AY86" s="245" t="s">
        <v>296</v>
      </c>
    </row>
    <row r="87" spans="1:51" s="14" customFormat="1" ht="12">
      <c r="A87" s="14"/>
      <c r="B87" s="246"/>
      <c r="C87" s="247"/>
      <c r="D87" s="237" t="s">
        <v>305</v>
      </c>
      <c r="E87" s="248" t="s">
        <v>28</v>
      </c>
      <c r="F87" s="249" t="s">
        <v>82</v>
      </c>
      <c r="G87" s="247"/>
      <c r="H87" s="250">
        <v>1</v>
      </c>
      <c r="I87" s="251"/>
      <c r="J87" s="247"/>
      <c r="K87" s="247"/>
      <c r="L87" s="252"/>
      <c r="M87" s="253"/>
      <c r="N87" s="254"/>
      <c r="O87" s="254"/>
      <c r="P87" s="254"/>
      <c r="Q87" s="254"/>
      <c r="R87" s="254"/>
      <c r="S87" s="254"/>
      <c r="T87" s="25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56" t="s">
        <v>305</v>
      </c>
      <c r="AU87" s="256" t="s">
        <v>84</v>
      </c>
      <c r="AV87" s="14" t="s">
        <v>84</v>
      </c>
      <c r="AW87" s="14" t="s">
        <v>35</v>
      </c>
      <c r="AX87" s="14" t="s">
        <v>82</v>
      </c>
      <c r="AY87" s="256" t="s">
        <v>296</v>
      </c>
    </row>
    <row r="88" spans="1:63" s="12" customFormat="1" ht="22.8" customHeight="1">
      <c r="A88" s="12"/>
      <c r="B88" s="206"/>
      <c r="C88" s="207"/>
      <c r="D88" s="208" t="s">
        <v>73</v>
      </c>
      <c r="E88" s="220" t="s">
        <v>3022</v>
      </c>
      <c r="F88" s="220" t="s">
        <v>3023</v>
      </c>
      <c r="G88" s="207"/>
      <c r="H88" s="207"/>
      <c r="I88" s="210"/>
      <c r="J88" s="221">
        <f>BK88</f>
        <v>0</v>
      </c>
      <c r="K88" s="207"/>
      <c r="L88" s="212"/>
      <c r="M88" s="213"/>
      <c r="N88" s="214"/>
      <c r="O88" s="214"/>
      <c r="P88" s="215">
        <f>SUM(P89:P91)</f>
        <v>0</v>
      </c>
      <c r="Q88" s="214"/>
      <c r="R88" s="215">
        <f>SUM(R89:R91)</f>
        <v>0</v>
      </c>
      <c r="S88" s="214"/>
      <c r="T88" s="216">
        <f>SUM(T89:T91)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7" t="s">
        <v>84</v>
      </c>
      <c r="AT88" s="218" t="s">
        <v>73</v>
      </c>
      <c r="AU88" s="218" t="s">
        <v>82</v>
      </c>
      <c r="AY88" s="217" t="s">
        <v>296</v>
      </c>
      <c r="BK88" s="219">
        <f>SUM(BK89:BK91)</f>
        <v>0</v>
      </c>
    </row>
    <row r="89" spans="1:65" s="2" customFormat="1" ht="16.5" customHeight="1">
      <c r="A89" s="40"/>
      <c r="B89" s="41"/>
      <c r="C89" s="222" t="s">
        <v>84</v>
      </c>
      <c r="D89" s="222" t="s">
        <v>298</v>
      </c>
      <c r="E89" s="223" t="s">
        <v>3024</v>
      </c>
      <c r="F89" s="224" t="s">
        <v>3030</v>
      </c>
      <c r="G89" s="225" t="s">
        <v>2452</v>
      </c>
      <c r="H89" s="226">
        <v>1</v>
      </c>
      <c r="I89" s="227"/>
      <c r="J89" s="228">
        <f>ROUND(I89*H89,2)</f>
        <v>0</v>
      </c>
      <c r="K89" s="224" t="s">
        <v>28</v>
      </c>
      <c r="L89" s="46"/>
      <c r="M89" s="229" t="s">
        <v>28</v>
      </c>
      <c r="N89" s="230" t="s">
        <v>45</v>
      </c>
      <c r="O89" s="86"/>
      <c r="P89" s="231">
        <f>O89*H89</f>
        <v>0</v>
      </c>
      <c r="Q89" s="231">
        <v>0</v>
      </c>
      <c r="R89" s="231">
        <f>Q89*H89</f>
        <v>0</v>
      </c>
      <c r="S89" s="231">
        <v>0</v>
      </c>
      <c r="T89" s="232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3" t="s">
        <v>303</v>
      </c>
      <c r="AT89" s="233" t="s">
        <v>298</v>
      </c>
      <c r="AU89" s="233" t="s">
        <v>84</v>
      </c>
      <c r="AY89" s="19" t="s">
        <v>296</v>
      </c>
      <c r="BE89" s="234">
        <f>IF(N89="základní",J89,0)</f>
        <v>0</v>
      </c>
      <c r="BF89" s="234">
        <f>IF(N89="snížená",J89,0)</f>
        <v>0</v>
      </c>
      <c r="BG89" s="234">
        <f>IF(N89="zákl. přenesená",J89,0)</f>
        <v>0</v>
      </c>
      <c r="BH89" s="234">
        <f>IF(N89="sníž. přenesená",J89,0)</f>
        <v>0</v>
      </c>
      <c r="BI89" s="234">
        <f>IF(N89="nulová",J89,0)</f>
        <v>0</v>
      </c>
      <c r="BJ89" s="19" t="s">
        <v>82</v>
      </c>
      <c r="BK89" s="234">
        <f>ROUND(I89*H89,2)</f>
        <v>0</v>
      </c>
      <c r="BL89" s="19" t="s">
        <v>303</v>
      </c>
      <c r="BM89" s="233" t="s">
        <v>3031</v>
      </c>
    </row>
    <row r="90" spans="1:51" s="13" customFormat="1" ht="12">
      <c r="A90" s="13"/>
      <c r="B90" s="235"/>
      <c r="C90" s="236"/>
      <c r="D90" s="237" t="s">
        <v>305</v>
      </c>
      <c r="E90" s="238" t="s">
        <v>28</v>
      </c>
      <c r="F90" s="239" t="s">
        <v>2454</v>
      </c>
      <c r="G90" s="236"/>
      <c r="H90" s="238" t="s">
        <v>28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305</v>
      </c>
      <c r="AU90" s="245" t="s">
        <v>84</v>
      </c>
      <c r="AV90" s="13" t="s">
        <v>82</v>
      </c>
      <c r="AW90" s="13" t="s">
        <v>35</v>
      </c>
      <c r="AX90" s="13" t="s">
        <v>74</v>
      </c>
      <c r="AY90" s="245" t="s">
        <v>296</v>
      </c>
    </row>
    <row r="91" spans="1:51" s="14" customFormat="1" ht="12">
      <c r="A91" s="14"/>
      <c r="B91" s="246"/>
      <c r="C91" s="247"/>
      <c r="D91" s="237" t="s">
        <v>305</v>
      </c>
      <c r="E91" s="248" t="s">
        <v>28</v>
      </c>
      <c r="F91" s="249" t="s">
        <v>82</v>
      </c>
      <c r="G91" s="247"/>
      <c r="H91" s="250">
        <v>1</v>
      </c>
      <c r="I91" s="251"/>
      <c r="J91" s="247"/>
      <c r="K91" s="247"/>
      <c r="L91" s="252"/>
      <c r="M91" s="289"/>
      <c r="N91" s="290"/>
      <c r="O91" s="290"/>
      <c r="P91" s="290"/>
      <c r="Q91" s="290"/>
      <c r="R91" s="290"/>
      <c r="S91" s="290"/>
      <c r="T91" s="291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6" t="s">
        <v>305</v>
      </c>
      <c r="AU91" s="256" t="s">
        <v>84</v>
      </c>
      <c r="AV91" s="14" t="s">
        <v>84</v>
      </c>
      <c r="AW91" s="14" t="s">
        <v>35</v>
      </c>
      <c r="AX91" s="14" t="s">
        <v>82</v>
      </c>
      <c r="AY91" s="256" t="s">
        <v>296</v>
      </c>
    </row>
    <row r="92" spans="1:31" s="2" customFormat="1" ht="6.95" customHeight="1">
      <c r="A92" s="40"/>
      <c r="B92" s="61"/>
      <c r="C92" s="62"/>
      <c r="D92" s="62"/>
      <c r="E92" s="62"/>
      <c r="F92" s="62"/>
      <c r="G92" s="62"/>
      <c r="H92" s="62"/>
      <c r="I92" s="170"/>
      <c r="J92" s="62"/>
      <c r="K92" s="62"/>
      <c r="L92" s="46"/>
      <c r="M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</sheetData>
  <sheetProtection password="CC35" sheet="1" objects="1" scenarios="1" formatColumns="0" formatRows="0" autoFilter="0"/>
  <autoFilter ref="C81:K9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121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</row>
    <row r="4" spans="2:4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7" t="s">
        <v>16</v>
      </c>
      <c r="I6" s="130"/>
      <c r="L6" s="22"/>
    </row>
    <row r="7" spans="2:12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</row>
    <row r="8" spans="1:31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1" t="s">
        <v>3032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5"/>
      <c r="B27" s="146"/>
      <c r="C27" s="145"/>
      <c r="D27" s="145"/>
      <c r="E27" s="147" t="s">
        <v>28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ROUND(J80,2)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ROUND((SUM(BE80:BE84)),2)</f>
        <v>0</v>
      </c>
      <c r="G33" s="40"/>
      <c r="H33" s="40"/>
      <c r="I33" s="159">
        <v>0.21</v>
      </c>
      <c r="J33" s="158">
        <f>ROUND(((SUM(BE80:BE84))*I33),2)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ROUND((SUM(BF80:BF84)),2)</f>
        <v>0</v>
      </c>
      <c r="G34" s="40"/>
      <c r="H34" s="40"/>
      <c r="I34" s="159">
        <v>0.15</v>
      </c>
      <c r="J34" s="158">
        <f>ROUND(((SUM(BF80:BF84))*I34),2)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ROUND((SUM(BG80:BG84)),2)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ROUND((SUM(BH80:BH84)),2)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ROUND((SUM(BI80:BI84)),2)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ERPLAN-0116 - D.1.4. c) - silnoproudá a slaboproudá elektrotechnika - DOZP A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J80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3033</v>
      </c>
      <c r="E60" s="183"/>
      <c r="F60" s="183"/>
      <c r="G60" s="183"/>
      <c r="H60" s="183"/>
      <c r="I60" s="184"/>
      <c r="J60" s="185">
        <f>J81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139"/>
      <c r="J61" s="42"/>
      <c r="K61" s="42"/>
      <c r="L61" s="1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170"/>
      <c r="J62" s="62"/>
      <c r="K62" s="62"/>
      <c r="L62" s="1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173"/>
      <c r="J66" s="64"/>
      <c r="K66" s="64"/>
      <c r="L66" s="1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281</v>
      </c>
      <c r="D67" s="42"/>
      <c r="E67" s="42"/>
      <c r="F67" s="42"/>
      <c r="G67" s="42"/>
      <c r="H67" s="42"/>
      <c r="I67" s="139"/>
      <c r="J67" s="42"/>
      <c r="K67" s="42"/>
      <c r="L67" s="1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139"/>
      <c r="J68" s="42"/>
      <c r="K68" s="42"/>
      <c r="L68" s="1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139"/>
      <c r="J69" s="42"/>
      <c r="K69" s="42"/>
      <c r="L69" s="1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74" t="str">
        <f>E7</f>
        <v>Záměr výstavby zařízení pro zdravotně postižené v Třebechovicích p. Orebem</v>
      </c>
      <c r="F70" s="34"/>
      <c r="G70" s="34"/>
      <c r="H70" s="34"/>
      <c r="I70" s="139"/>
      <c r="J70" s="42"/>
      <c r="K70" s="42"/>
      <c r="L70" s="1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148</v>
      </c>
      <c r="D71" s="42"/>
      <c r="E71" s="42"/>
      <c r="F71" s="42"/>
      <c r="G71" s="42"/>
      <c r="H71" s="42"/>
      <c r="I71" s="139"/>
      <c r="J71" s="42"/>
      <c r="K71" s="42"/>
      <c r="L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ERPLAN-0116 - D.1.4. c) - silnoproudá a slaboproudá elektrotechnika - DOZP A - hlavní výdaj</v>
      </c>
      <c r="F72" s="42"/>
      <c r="G72" s="42"/>
      <c r="H72" s="42"/>
      <c r="I72" s="139"/>
      <c r="J72" s="42"/>
      <c r="K72" s="42"/>
      <c r="L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39"/>
      <c r="J73" s="42"/>
      <c r="K73" s="42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22</v>
      </c>
      <c r="D74" s="42"/>
      <c r="E74" s="42"/>
      <c r="F74" s="29" t="str">
        <f>F12</f>
        <v>Třebechovice pod Orebem</v>
      </c>
      <c r="G74" s="42"/>
      <c r="H74" s="42"/>
      <c r="I74" s="143" t="s">
        <v>24</v>
      </c>
      <c r="J74" s="74" t="str">
        <f>IF(J12="","",J12)</f>
        <v>3. 12. 2019</v>
      </c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9"/>
      <c r="J75" s="42"/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7.9" customHeight="1">
      <c r="A76" s="40"/>
      <c r="B76" s="41"/>
      <c r="C76" s="34" t="s">
        <v>26</v>
      </c>
      <c r="D76" s="42"/>
      <c r="E76" s="42"/>
      <c r="F76" s="29" t="str">
        <f>E15</f>
        <v>Královehradecký kraj</v>
      </c>
      <c r="G76" s="42"/>
      <c r="H76" s="42"/>
      <c r="I76" s="143" t="s">
        <v>33</v>
      </c>
      <c r="J76" s="38" t="str">
        <f>E21</f>
        <v>ERPLAN s.r.o., Havlíčkův Brod</v>
      </c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31</v>
      </c>
      <c r="D77" s="42"/>
      <c r="E77" s="42"/>
      <c r="F77" s="29" t="str">
        <f>IF(E18="","",E18)</f>
        <v>Vyplň údaj</v>
      </c>
      <c r="G77" s="42"/>
      <c r="H77" s="42"/>
      <c r="I77" s="143" t="s">
        <v>36</v>
      </c>
      <c r="J77" s="38" t="str">
        <f>E24</f>
        <v xml:space="preserve"> </v>
      </c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139"/>
      <c r="J78" s="42"/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94"/>
      <c r="B79" s="195"/>
      <c r="C79" s="196" t="s">
        <v>282</v>
      </c>
      <c r="D79" s="197" t="s">
        <v>59</v>
      </c>
      <c r="E79" s="197" t="s">
        <v>55</v>
      </c>
      <c r="F79" s="197" t="s">
        <v>56</v>
      </c>
      <c r="G79" s="197" t="s">
        <v>283</v>
      </c>
      <c r="H79" s="197" t="s">
        <v>284</v>
      </c>
      <c r="I79" s="198" t="s">
        <v>285</v>
      </c>
      <c r="J79" s="197" t="s">
        <v>248</v>
      </c>
      <c r="K79" s="199" t="s">
        <v>286</v>
      </c>
      <c r="L79" s="200"/>
      <c r="M79" s="94" t="s">
        <v>28</v>
      </c>
      <c r="N79" s="95" t="s">
        <v>44</v>
      </c>
      <c r="O79" s="95" t="s">
        <v>287</v>
      </c>
      <c r="P79" s="95" t="s">
        <v>288</v>
      </c>
      <c r="Q79" s="95" t="s">
        <v>289</v>
      </c>
      <c r="R79" s="95" t="s">
        <v>290</v>
      </c>
      <c r="S79" s="95" t="s">
        <v>291</v>
      </c>
      <c r="T79" s="96" t="s">
        <v>292</v>
      </c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</row>
    <row r="80" spans="1:63" s="2" customFormat="1" ht="22.8" customHeight="1">
      <c r="A80" s="40"/>
      <c r="B80" s="41"/>
      <c r="C80" s="101" t="s">
        <v>293</v>
      </c>
      <c r="D80" s="42"/>
      <c r="E80" s="42"/>
      <c r="F80" s="42"/>
      <c r="G80" s="42"/>
      <c r="H80" s="42"/>
      <c r="I80" s="139"/>
      <c r="J80" s="201">
        <f>BK80</f>
        <v>0</v>
      </c>
      <c r="K80" s="42"/>
      <c r="L80" s="46"/>
      <c r="M80" s="97"/>
      <c r="N80" s="202"/>
      <c r="O80" s="98"/>
      <c r="P80" s="203">
        <f>P81</f>
        <v>0</v>
      </c>
      <c r="Q80" s="98"/>
      <c r="R80" s="203">
        <f>R81</f>
        <v>0</v>
      </c>
      <c r="S80" s="98"/>
      <c r="T80" s="204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73</v>
      </c>
      <c r="AU80" s="19" t="s">
        <v>253</v>
      </c>
      <c r="BK80" s="205">
        <f>BK81</f>
        <v>0</v>
      </c>
    </row>
    <row r="81" spans="1:63" s="12" customFormat="1" ht="25.9" customHeight="1">
      <c r="A81" s="12"/>
      <c r="B81" s="206"/>
      <c r="C81" s="207"/>
      <c r="D81" s="208" t="s">
        <v>73</v>
      </c>
      <c r="E81" s="209" t="s">
        <v>3034</v>
      </c>
      <c r="F81" s="209" t="s">
        <v>3035</v>
      </c>
      <c r="G81" s="207"/>
      <c r="H81" s="207"/>
      <c r="I81" s="210"/>
      <c r="J81" s="211">
        <f>BK81</f>
        <v>0</v>
      </c>
      <c r="K81" s="207"/>
      <c r="L81" s="212"/>
      <c r="M81" s="213"/>
      <c r="N81" s="214"/>
      <c r="O81" s="214"/>
      <c r="P81" s="215">
        <f>SUM(P82:P84)</f>
        <v>0</v>
      </c>
      <c r="Q81" s="214"/>
      <c r="R81" s="215">
        <f>SUM(R82:R84)</f>
        <v>0</v>
      </c>
      <c r="S81" s="214"/>
      <c r="T81" s="216">
        <f>SUM(T82:T84)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17" t="s">
        <v>84</v>
      </c>
      <c r="AT81" s="218" t="s">
        <v>73</v>
      </c>
      <c r="AU81" s="218" t="s">
        <v>74</v>
      </c>
      <c r="AY81" s="217" t="s">
        <v>296</v>
      </c>
      <c r="BK81" s="219">
        <f>SUM(BK82:BK84)</f>
        <v>0</v>
      </c>
    </row>
    <row r="82" spans="1:65" s="2" customFormat="1" ht="16.5" customHeight="1">
      <c r="A82" s="40"/>
      <c r="B82" s="41"/>
      <c r="C82" s="222" t="s">
        <v>82</v>
      </c>
      <c r="D82" s="222" t="s">
        <v>298</v>
      </c>
      <c r="E82" s="223" t="s">
        <v>3036</v>
      </c>
      <c r="F82" s="224" t="s">
        <v>3037</v>
      </c>
      <c r="G82" s="225" t="s">
        <v>2452</v>
      </c>
      <c r="H82" s="226">
        <v>1</v>
      </c>
      <c r="I82" s="227"/>
      <c r="J82" s="228">
        <f>ROUND(I82*H82,2)</f>
        <v>0</v>
      </c>
      <c r="K82" s="224" t="s">
        <v>28</v>
      </c>
      <c r="L82" s="46"/>
      <c r="M82" s="229" t="s">
        <v>28</v>
      </c>
      <c r="N82" s="230" t="s">
        <v>45</v>
      </c>
      <c r="O82" s="86"/>
      <c r="P82" s="231">
        <f>O82*H82</f>
        <v>0</v>
      </c>
      <c r="Q82" s="231">
        <v>0</v>
      </c>
      <c r="R82" s="231">
        <f>Q82*H82</f>
        <v>0</v>
      </c>
      <c r="S82" s="231">
        <v>0</v>
      </c>
      <c r="T82" s="232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33" t="s">
        <v>303</v>
      </c>
      <c r="AT82" s="233" t="s">
        <v>298</v>
      </c>
      <c r="AU82" s="233" t="s">
        <v>82</v>
      </c>
      <c r="AY82" s="19" t="s">
        <v>296</v>
      </c>
      <c r="BE82" s="234">
        <f>IF(N82="základní",J82,0)</f>
        <v>0</v>
      </c>
      <c r="BF82" s="234">
        <f>IF(N82="snížená",J82,0)</f>
        <v>0</v>
      </c>
      <c r="BG82" s="234">
        <f>IF(N82="zákl. přenesená",J82,0)</f>
        <v>0</v>
      </c>
      <c r="BH82" s="234">
        <f>IF(N82="sníž. přenesená",J82,0)</f>
        <v>0</v>
      </c>
      <c r="BI82" s="234">
        <f>IF(N82="nulová",J82,0)</f>
        <v>0</v>
      </c>
      <c r="BJ82" s="19" t="s">
        <v>82</v>
      </c>
      <c r="BK82" s="234">
        <f>ROUND(I82*H82,2)</f>
        <v>0</v>
      </c>
      <c r="BL82" s="19" t="s">
        <v>303</v>
      </c>
      <c r="BM82" s="233" t="s">
        <v>3038</v>
      </c>
    </row>
    <row r="83" spans="1:51" s="13" customFormat="1" ht="12">
      <c r="A83" s="13"/>
      <c r="B83" s="235"/>
      <c r="C83" s="236"/>
      <c r="D83" s="237" t="s">
        <v>305</v>
      </c>
      <c r="E83" s="238" t="s">
        <v>28</v>
      </c>
      <c r="F83" s="239" t="s">
        <v>2454</v>
      </c>
      <c r="G83" s="236"/>
      <c r="H83" s="238" t="s">
        <v>28</v>
      </c>
      <c r="I83" s="240"/>
      <c r="J83" s="236"/>
      <c r="K83" s="236"/>
      <c r="L83" s="241"/>
      <c r="M83" s="242"/>
      <c r="N83" s="243"/>
      <c r="O83" s="243"/>
      <c r="P83" s="243"/>
      <c r="Q83" s="243"/>
      <c r="R83" s="243"/>
      <c r="S83" s="243"/>
      <c r="T83" s="244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45" t="s">
        <v>305</v>
      </c>
      <c r="AU83" s="245" t="s">
        <v>82</v>
      </c>
      <c r="AV83" s="13" t="s">
        <v>82</v>
      </c>
      <c r="AW83" s="13" t="s">
        <v>35</v>
      </c>
      <c r="AX83" s="13" t="s">
        <v>74</v>
      </c>
      <c r="AY83" s="245" t="s">
        <v>296</v>
      </c>
    </row>
    <row r="84" spans="1:51" s="14" customFormat="1" ht="12">
      <c r="A84" s="14"/>
      <c r="B84" s="246"/>
      <c r="C84" s="247"/>
      <c r="D84" s="237" t="s">
        <v>305</v>
      </c>
      <c r="E84" s="248" t="s">
        <v>28</v>
      </c>
      <c r="F84" s="249" t="s">
        <v>82</v>
      </c>
      <c r="G84" s="247"/>
      <c r="H84" s="250">
        <v>1</v>
      </c>
      <c r="I84" s="251"/>
      <c r="J84" s="247"/>
      <c r="K84" s="247"/>
      <c r="L84" s="252"/>
      <c r="M84" s="289"/>
      <c r="N84" s="290"/>
      <c r="O84" s="290"/>
      <c r="P84" s="290"/>
      <c r="Q84" s="290"/>
      <c r="R84" s="290"/>
      <c r="S84" s="290"/>
      <c r="T84" s="291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T84" s="256" t="s">
        <v>305</v>
      </c>
      <c r="AU84" s="256" t="s">
        <v>82</v>
      </c>
      <c r="AV84" s="14" t="s">
        <v>84</v>
      </c>
      <c r="AW84" s="14" t="s">
        <v>35</v>
      </c>
      <c r="AX84" s="14" t="s">
        <v>82</v>
      </c>
      <c r="AY84" s="256" t="s">
        <v>296</v>
      </c>
    </row>
    <row r="85" spans="1:31" s="2" customFormat="1" ht="6.95" customHeight="1">
      <c r="A85" s="40"/>
      <c r="B85" s="61"/>
      <c r="C85" s="62"/>
      <c r="D85" s="62"/>
      <c r="E85" s="62"/>
      <c r="F85" s="62"/>
      <c r="G85" s="62"/>
      <c r="H85" s="62"/>
      <c r="I85" s="170"/>
      <c r="J85" s="62"/>
      <c r="K85" s="62"/>
      <c r="L85" s="46"/>
      <c r="M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</sheetData>
  <sheetProtection password="CC35" sheet="1" objects="1" scenarios="1" formatColumns="0" formatRows="0" autoFilter="0"/>
  <autoFilter ref="C79:K84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124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</row>
    <row r="4" spans="2:4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7" t="s">
        <v>16</v>
      </c>
      <c r="I6" s="130"/>
      <c r="L6" s="22"/>
    </row>
    <row r="7" spans="2:12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</row>
    <row r="8" spans="1:31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1" t="s">
        <v>3039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5"/>
      <c r="B27" s="146"/>
      <c r="C27" s="145"/>
      <c r="D27" s="145"/>
      <c r="E27" s="147" t="s">
        <v>28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ROUND(J80,2)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ROUND((SUM(BE80:BE84)),2)</f>
        <v>0</v>
      </c>
      <c r="G33" s="40"/>
      <c r="H33" s="40"/>
      <c r="I33" s="159">
        <v>0.21</v>
      </c>
      <c r="J33" s="158">
        <f>ROUND(((SUM(BE80:BE84))*I33),2)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ROUND((SUM(BF80:BF84)),2)</f>
        <v>0</v>
      </c>
      <c r="G34" s="40"/>
      <c r="H34" s="40"/>
      <c r="I34" s="159">
        <v>0.15</v>
      </c>
      <c r="J34" s="158">
        <f>ROUND(((SUM(BF80:BF84))*I34),2)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ROUND((SUM(BG80:BG84)),2)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ROUND((SUM(BH80:BH84)),2)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ROUND((SUM(BI80:BI84)),2)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ERPLAN-0117 - D.1.4. c) - silnoprodá a slaboproudá elektrotechnika - DOZP B - hlavní výdaj 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J80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3033</v>
      </c>
      <c r="E60" s="183"/>
      <c r="F60" s="183"/>
      <c r="G60" s="183"/>
      <c r="H60" s="183"/>
      <c r="I60" s="184"/>
      <c r="J60" s="185">
        <f>J81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139"/>
      <c r="J61" s="42"/>
      <c r="K61" s="42"/>
      <c r="L61" s="1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170"/>
      <c r="J62" s="62"/>
      <c r="K62" s="62"/>
      <c r="L62" s="1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173"/>
      <c r="J66" s="64"/>
      <c r="K66" s="64"/>
      <c r="L66" s="1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281</v>
      </c>
      <c r="D67" s="42"/>
      <c r="E67" s="42"/>
      <c r="F67" s="42"/>
      <c r="G67" s="42"/>
      <c r="H67" s="42"/>
      <c r="I67" s="139"/>
      <c r="J67" s="42"/>
      <c r="K67" s="42"/>
      <c r="L67" s="1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139"/>
      <c r="J68" s="42"/>
      <c r="K68" s="42"/>
      <c r="L68" s="1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139"/>
      <c r="J69" s="42"/>
      <c r="K69" s="42"/>
      <c r="L69" s="1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74" t="str">
        <f>E7</f>
        <v>Záměr výstavby zařízení pro zdravotně postižené v Třebechovicích p. Orebem</v>
      </c>
      <c r="F70" s="34"/>
      <c r="G70" s="34"/>
      <c r="H70" s="34"/>
      <c r="I70" s="139"/>
      <c r="J70" s="42"/>
      <c r="K70" s="42"/>
      <c r="L70" s="1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148</v>
      </c>
      <c r="D71" s="42"/>
      <c r="E71" s="42"/>
      <c r="F71" s="42"/>
      <c r="G71" s="42"/>
      <c r="H71" s="42"/>
      <c r="I71" s="139"/>
      <c r="J71" s="42"/>
      <c r="K71" s="42"/>
      <c r="L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 xml:space="preserve">ERPLAN-0117 - D.1.4. c) - silnoprodá a slaboproudá elektrotechnika - DOZP B - hlavní výdaj </v>
      </c>
      <c r="F72" s="42"/>
      <c r="G72" s="42"/>
      <c r="H72" s="42"/>
      <c r="I72" s="139"/>
      <c r="J72" s="42"/>
      <c r="K72" s="42"/>
      <c r="L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39"/>
      <c r="J73" s="42"/>
      <c r="K73" s="42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22</v>
      </c>
      <c r="D74" s="42"/>
      <c r="E74" s="42"/>
      <c r="F74" s="29" t="str">
        <f>F12</f>
        <v>Třebechovice pod Orebem</v>
      </c>
      <c r="G74" s="42"/>
      <c r="H74" s="42"/>
      <c r="I74" s="143" t="s">
        <v>24</v>
      </c>
      <c r="J74" s="74" t="str">
        <f>IF(J12="","",J12)</f>
        <v>3. 12. 2019</v>
      </c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9"/>
      <c r="J75" s="42"/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7.9" customHeight="1">
      <c r="A76" s="40"/>
      <c r="B76" s="41"/>
      <c r="C76" s="34" t="s">
        <v>26</v>
      </c>
      <c r="D76" s="42"/>
      <c r="E76" s="42"/>
      <c r="F76" s="29" t="str">
        <f>E15</f>
        <v>Královehradecký kraj</v>
      </c>
      <c r="G76" s="42"/>
      <c r="H76" s="42"/>
      <c r="I76" s="143" t="s">
        <v>33</v>
      </c>
      <c r="J76" s="38" t="str">
        <f>E21</f>
        <v>ERPLAN s.r.o., Havlíčkův Brod</v>
      </c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31</v>
      </c>
      <c r="D77" s="42"/>
      <c r="E77" s="42"/>
      <c r="F77" s="29" t="str">
        <f>IF(E18="","",E18)</f>
        <v>Vyplň údaj</v>
      </c>
      <c r="G77" s="42"/>
      <c r="H77" s="42"/>
      <c r="I77" s="143" t="s">
        <v>36</v>
      </c>
      <c r="J77" s="38" t="str">
        <f>E24</f>
        <v xml:space="preserve"> </v>
      </c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139"/>
      <c r="J78" s="42"/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94"/>
      <c r="B79" s="195"/>
      <c r="C79" s="196" t="s">
        <v>282</v>
      </c>
      <c r="D79" s="197" t="s">
        <v>59</v>
      </c>
      <c r="E79" s="197" t="s">
        <v>55</v>
      </c>
      <c r="F79" s="197" t="s">
        <v>56</v>
      </c>
      <c r="G79" s="197" t="s">
        <v>283</v>
      </c>
      <c r="H79" s="197" t="s">
        <v>284</v>
      </c>
      <c r="I79" s="198" t="s">
        <v>285</v>
      </c>
      <c r="J79" s="197" t="s">
        <v>248</v>
      </c>
      <c r="K79" s="199" t="s">
        <v>286</v>
      </c>
      <c r="L79" s="200"/>
      <c r="M79" s="94" t="s">
        <v>28</v>
      </c>
      <c r="N79" s="95" t="s">
        <v>44</v>
      </c>
      <c r="O79" s="95" t="s">
        <v>287</v>
      </c>
      <c r="P79" s="95" t="s">
        <v>288</v>
      </c>
      <c r="Q79" s="95" t="s">
        <v>289</v>
      </c>
      <c r="R79" s="95" t="s">
        <v>290</v>
      </c>
      <c r="S79" s="95" t="s">
        <v>291</v>
      </c>
      <c r="T79" s="96" t="s">
        <v>292</v>
      </c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</row>
    <row r="80" spans="1:63" s="2" customFormat="1" ht="22.8" customHeight="1">
      <c r="A80" s="40"/>
      <c r="B80" s="41"/>
      <c r="C80" s="101" t="s">
        <v>293</v>
      </c>
      <c r="D80" s="42"/>
      <c r="E80" s="42"/>
      <c r="F80" s="42"/>
      <c r="G80" s="42"/>
      <c r="H80" s="42"/>
      <c r="I80" s="139"/>
      <c r="J80" s="201">
        <f>BK80</f>
        <v>0</v>
      </c>
      <c r="K80" s="42"/>
      <c r="L80" s="46"/>
      <c r="M80" s="97"/>
      <c r="N80" s="202"/>
      <c r="O80" s="98"/>
      <c r="P80" s="203">
        <f>P81</f>
        <v>0</v>
      </c>
      <c r="Q80" s="98"/>
      <c r="R80" s="203">
        <f>R81</f>
        <v>0</v>
      </c>
      <c r="S80" s="98"/>
      <c r="T80" s="204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73</v>
      </c>
      <c r="AU80" s="19" t="s">
        <v>253</v>
      </c>
      <c r="BK80" s="205">
        <f>BK81</f>
        <v>0</v>
      </c>
    </row>
    <row r="81" spans="1:63" s="12" customFormat="1" ht="25.9" customHeight="1">
      <c r="A81" s="12"/>
      <c r="B81" s="206"/>
      <c r="C81" s="207"/>
      <c r="D81" s="208" t="s">
        <v>73</v>
      </c>
      <c r="E81" s="209" t="s">
        <v>3034</v>
      </c>
      <c r="F81" s="209" t="s">
        <v>3035</v>
      </c>
      <c r="G81" s="207"/>
      <c r="H81" s="207"/>
      <c r="I81" s="210"/>
      <c r="J81" s="211">
        <f>BK81</f>
        <v>0</v>
      </c>
      <c r="K81" s="207"/>
      <c r="L81" s="212"/>
      <c r="M81" s="213"/>
      <c r="N81" s="214"/>
      <c r="O81" s="214"/>
      <c r="P81" s="215">
        <f>SUM(P82:P84)</f>
        <v>0</v>
      </c>
      <c r="Q81" s="214"/>
      <c r="R81" s="215">
        <f>SUM(R82:R84)</f>
        <v>0</v>
      </c>
      <c r="S81" s="214"/>
      <c r="T81" s="216">
        <f>SUM(T82:T84)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17" t="s">
        <v>84</v>
      </c>
      <c r="AT81" s="218" t="s">
        <v>73</v>
      </c>
      <c r="AU81" s="218" t="s">
        <v>74</v>
      </c>
      <c r="AY81" s="217" t="s">
        <v>296</v>
      </c>
      <c r="BK81" s="219">
        <f>SUM(BK82:BK84)</f>
        <v>0</v>
      </c>
    </row>
    <row r="82" spans="1:65" s="2" customFormat="1" ht="16.5" customHeight="1">
      <c r="A82" s="40"/>
      <c r="B82" s="41"/>
      <c r="C82" s="222" t="s">
        <v>82</v>
      </c>
      <c r="D82" s="222" t="s">
        <v>298</v>
      </c>
      <c r="E82" s="223" t="s">
        <v>3036</v>
      </c>
      <c r="F82" s="224" t="s">
        <v>3040</v>
      </c>
      <c r="G82" s="225" t="s">
        <v>2452</v>
      </c>
      <c r="H82" s="226">
        <v>1</v>
      </c>
      <c r="I82" s="227"/>
      <c r="J82" s="228">
        <f>ROUND(I82*H82,2)</f>
        <v>0</v>
      </c>
      <c r="K82" s="224" t="s">
        <v>28</v>
      </c>
      <c r="L82" s="46"/>
      <c r="M82" s="229" t="s">
        <v>28</v>
      </c>
      <c r="N82" s="230" t="s">
        <v>45</v>
      </c>
      <c r="O82" s="86"/>
      <c r="P82" s="231">
        <f>O82*H82</f>
        <v>0</v>
      </c>
      <c r="Q82" s="231">
        <v>0</v>
      </c>
      <c r="R82" s="231">
        <f>Q82*H82</f>
        <v>0</v>
      </c>
      <c r="S82" s="231">
        <v>0</v>
      </c>
      <c r="T82" s="232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33" t="s">
        <v>303</v>
      </c>
      <c r="AT82" s="233" t="s">
        <v>298</v>
      </c>
      <c r="AU82" s="233" t="s">
        <v>82</v>
      </c>
      <c r="AY82" s="19" t="s">
        <v>296</v>
      </c>
      <c r="BE82" s="234">
        <f>IF(N82="základní",J82,0)</f>
        <v>0</v>
      </c>
      <c r="BF82" s="234">
        <f>IF(N82="snížená",J82,0)</f>
        <v>0</v>
      </c>
      <c r="BG82" s="234">
        <f>IF(N82="zákl. přenesená",J82,0)</f>
        <v>0</v>
      </c>
      <c r="BH82" s="234">
        <f>IF(N82="sníž. přenesená",J82,0)</f>
        <v>0</v>
      </c>
      <c r="BI82" s="234">
        <f>IF(N82="nulová",J82,0)</f>
        <v>0</v>
      </c>
      <c r="BJ82" s="19" t="s">
        <v>82</v>
      </c>
      <c r="BK82" s="234">
        <f>ROUND(I82*H82,2)</f>
        <v>0</v>
      </c>
      <c r="BL82" s="19" t="s">
        <v>303</v>
      </c>
      <c r="BM82" s="233" t="s">
        <v>3041</v>
      </c>
    </row>
    <row r="83" spans="1:51" s="13" customFormat="1" ht="12">
      <c r="A83" s="13"/>
      <c r="B83" s="235"/>
      <c r="C83" s="236"/>
      <c r="D83" s="237" t="s">
        <v>305</v>
      </c>
      <c r="E83" s="238" t="s">
        <v>28</v>
      </c>
      <c r="F83" s="239" t="s">
        <v>2454</v>
      </c>
      <c r="G83" s="236"/>
      <c r="H83" s="238" t="s">
        <v>28</v>
      </c>
      <c r="I83" s="240"/>
      <c r="J83" s="236"/>
      <c r="K83" s="236"/>
      <c r="L83" s="241"/>
      <c r="M83" s="242"/>
      <c r="N83" s="243"/>
      <c r="O83" s="243"/>
      <c r="P83" s="243"/>
      <c r="Q83" s="243"/>
      <c r="R83" s="243"/>
      <c r="S83" s="243"/>
      <c r="T83" s="244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45" t="s">
        <v>305</v>
      </c>
      <c r="AU83" s="245" t="s">
        <v>82</v>
      </c>
      <c r="AV83" s="13" t="s">
        <v>82</v>
      </c>
      <c r="AW83" s="13" t="s">
        <v>35</v>
      </c>
      <c r="AX83" s="13" t="s">
        <v>74</v>
      </c>
      <c r="AY83" s="245" t="s">
        <v>296</v>
      </c>
    </row>
    <row r="84" spans="1:51" s="14" customFormat="1" ht="12">
      <c r="A84" s="14"/>
      <c r="B84" s="246"/>
      <c r="C84" s="247"/>
      <c r="D84" s="237" t="s">
        <v>305</v>
      </c>
      <c r="E84" s="248" t="s">
        <v>28</v>
      </c>
      <c r="F84" s="249" t="s">
        <v>82</v>
      </c>
      <c r="G84" s="247"/>
      <c r="H84" s="250">
        <v>1</v>
      </c>
      <c r="I84" s="251"/>
      <c r="J84" s="247"/>
      <c r="K84" s="247"/>
      <c r="L84" s="252"/>
      <c r="M84" s="289"/>
      <c r="N84" s="290"/>
      <c r="O84" s="290"/>
      <c r="P84" s="290"/>
      <c r="Q84" s="290"/>
      <c r="R84" s="290"/>
      <c r="S84" s="290"/>
      <c r="T84" s="291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T84" s="256" t="s">
        <v>305</v>
      </c>
      <c r="AU84" s="256" t="s">
        <v>82</v>
      </c>
      <c r="AV84" s="14" t="s">
        <v>84</v>
      </c>
      <c r="AW84" s="14" t="s">
        <v>35</v>
      </c>
      <c r="AX84" s="14" t="s">
        <v>82</v>
      </c>
      <c r="AY84" s="256" t="s">
        <v>296</v>
      </c>
    </row>
    <row r="85" spans="1:31" s="2" customFormat="1" ht="6.95" customHeight="1">
      <c r="A85" s="40"/>
      <c r="B85" s="61"/>
      <c r="C85" s="62"/>
      <c r="D85" s="62"/>
      <c r="E85" s="62"/>
      <c r="F85" s="62"/>
      <c r="G85" s="62"/>
      <c r="H85" s="62"/>
      <c r="I85" s="170"/>
      <c r="J85" s="62"/>
      <c r="K85" s="62"/>
      <c r="L85" s="46"/>
      <c r="M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</sheetData>
  <sheetProtection password="CC35" sheet="1" objects="1" scenarios="1" formatColumns="0" formatRows="0" autoFilter="0"/>
  <autoFilter ref="C79:K84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127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</row>
    <row r="4" spans="2:4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7" t="s">
        <v>16</v>
      </c>
      <c r="I6" s="130"/>
      <c r="L6" s="22"/>
    </row>
    <row r="7" spans="2:12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</row>
    <row r="8" spans="1:31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1" t="s">
        <v>3042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5"/>
      <c r="B27" s="146"/>
      <c r="C27" s="145"/>
      <c r="D27" s="145"/>
      <c r="E27" s="147" t="s">
        <v>28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ROUND(J80,2)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ROUND((SUM(BE80:BE84)),2)</f>
        <v>0</v>
      </c>
      <c r="G33" s="40"/>
      <c r="H33" s="40"/>
      <c r="I33" s="159">
        <v>0.21</v>
      </c>
      <c r="J33" s="158">
        <f>ROUND(((SUM(BE80:BE84))*I33),2)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ROUND((SUM(BF80:BF84)),2)</f>
        <v>0</v>
      </c>
      <c r="G34" s="40"/>
      <c r="H34" s="40"/>
      <c r="I34" s="159">
        <v>0.15</v>
      </c>
      <c r="J34" s="158">
        <f>ROUND(((SUM(BF80:BF84))*I34),2)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ROUND((SUM(BG80:BG84)),2)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ROUND((SUM(BH80:BH84)),2)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ROUND((SUM(BI80:BI84)),2)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ERPLAN-0119 - D.1.4. c) - SO05 - DOZP A - venkovní vedení NN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J80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3033</v>
      </c>
      <c r="E60" s="183"/>
      <c r="F60" s="183"/>
      <c r="G60" s="183"/>
      <c r="H60" s="183"/>
      <c r="I60" s="184"/>
      <c r="J60" s="185">
        <f>J81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139"/>
      <c r="J61" s="42"/>
      <c r="K61" s="42"/>
      <c r="L61" s="1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170"/>
      <c r="J62" s="62"/>
      <c r="K62" s="62"/>
      <c r="L62" s="1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173"/>
      <c r="J66" s="64"/>
      <c r="K66" s="64"/>
      <c r="L66" s="1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281</v>
      </c>
      <c r="D67" s="42"/>
      <c r="E67" s="42"/>
      <c r="F67" s="42"/>
      <c r="G67" s="42"/>
      <c r="H67" s="42"/>
      <c r="I67" s="139"/>
      <c r="J67" s="42"/>
      <c r="K67" s="42"/>
      <c r="L67" s="1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139"/>
      <c r="J68" s="42"/>
      <c r="K68" s="42"/>
      <c r="L68" s="1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139"/>
      <c r="J69" s="42"/>
      <c r="K69" s="42"/>
      <c r="L69" s="1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74" t="str">
        <f>E7</f>
        <v>Záměr výstavby zařízení pro zdravotně postižené v Třebechovicích p. Orebem</v>
      </c>
      <c r="F70" s="34"/>
      <c r="G70" s="34"/>
      <c r="H70" s="34"/>
      <c r="I70" s="139"/>
      <c r="J70" s="42"/>
      <c r="K70" s="42"/>
      <c r="L70" s="1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148</v>
      </c>
      <c r="D71" s="42"/>
      <c r="E71" s="42"/>
      <c r="F71" s="42"/>
      <c r="G71" s="42"/>
      <c r="H71" s="42"/>
      <c r="I71" s="139"/>
      <c r="J71" s="42"/>
      <c r="K71" s="42"/>
      <c r="L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ERPLAN-0119 - D.1.4. c) - SO05 - DOZP A - venkovní vedení NN - hlavní výdaj</v>
      </c>
      <c r="F72" s="42"/>
      <c r="G72" s="42"/>
      <c r="H72" s="42"/>
      <c r="I72" s="139"/>
      <c r="J72" s="42"/>
      <c r="K72" s="42"/>
      <c r="L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39"/>
      <c r="J73" s="42"/>
      <c r="K73" s="42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22</v>
      </c>
      <c r="D74" s="42"/>
      <c r="E74" s="42"/>
      <c r="F74" s="29" t="str">
        <f>F12</f>
        <v>Třebechovice pod Orebem</v>
      </c>
      <c r="G74" s="42"/>
      <c r="H74" s="42"/>
      <c r="I74" s="143" t="s">
        <v>24</v>
      </c>
      <c r="J74" s="74" t="str">
        <f>IF(J12="","",J12)</f>
        <v>3. 12. 2019</v>
      </c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9"/>
      <c r="J75" s="42"/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7.9" customHeight="1">
      <c r="A76" s="40"/>
      <c r="B76" s="41"/>
      <c r="C76" s="34" t="s">
        <v>26</v>
      </c>
      <c r="D76" s="42"/>
      <c r="E76" s="42"/>
      <c r="F76" s="29" t="str">
        <f>E15</f>
        <v>Královehradecký kraj</v>
      </c>
      <c r="G76" s="42"/>
      <c r="H76" s="42"/>
      <c r="I76" s="143" t="s">
        <v>33</v>
      </c>
      <c r="J76" s="38" t="str">
        <f>E21</f>
        <v>ERPLAN s.r.o., Havlíčkův Brod</v>
      </c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31</v>
      </c>
      <c r="D77" s="42"/>
      <c r="E77" s="42"/>
      <c r="F77" s="29" t="str">
        <f>IF(E18="","",E18)</f>
        <v>Vyplň údaj</v>
      </c>
      <c r="G77" s="42"/>
      <c r="H77" s="42"/>
      <c r="I77" s="143" t="s">
        <v>36</v>
      </c>
      <c r="J77" s="38" t="str">
        <f>E24</f>
        <v xml:space="preserve"> </v>
      </c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139"/>
      <c r="J78" s="42"/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94"/>
      <c r="B79" s="195"/>
      <c r="C79" s="196" t="s">
        <v>282</v>
      </c>
      <c r="D79" s="197" t="s">
        <v>59</v>
      </c>
      <c r="E79" s="197" t="s">
        <v>55</v>
      </c>
      <c r="F79" s="197" t="s">
        <v>56</v>
      </c>
      <c r="G79" s="197" t="s">
        <v>283</v>
      </c>
      <c r="H79" s="197" t="s">
        <v>284</v>
      </c>
      <c r="I79" s="198" t="s">
        <v>285</v>
      </c>
      <c r="J79" s="197" t="s">
        <v>248</v>
      </c>
      <c r="K79" s="199" t="s">
        <v>286</v>
      </c>
      <c r="L79" s="200"/>
      <c r="M79" s="94" t="s">
        <v>28</v>
      </c>
      <c r="N79" s="95" t="s">
        <v>44</v>
      </c>
      <c r="O79" s="95" t="s">
        <v>287</v>
      </c>
      <c r="P79" s="95" t="s">
        <v>288</v>
      </c>
      <c r="Q79" s="95" t="s">
        <v>289</v>
      </c>
      <c r="R79" s="95" t="s">
        <v>290</v>
      </c>
      <c r="S79" s="95" t="s">
        <v>291</v>
      </c>
      <c r="T79" s="96" t="s">
        <v>292</v>
      </c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</row>
    <row r="80" spans="1:63" s="2" customFormat="1" ht="22.8" customHeight="1">
      <c r="A80" s="40"/>
      <c r="B80" s="41"/>
      <c r="C80" s="101" t="s">
        <v>293</v>
      </c>
      <c r="D80" s="42"/>
      <c r="E80" s="42"/>
      <c r="F80" s="42"/>
      <c r="G80" s="42"/>
      <c r="H80" s="42"/>
      <c r="I80" s="139"/>
      <c r="J80" s="201">
        <f>BK80</f>
        <v>0</v>
      </c>
      <c r="K80" s="42"/>
      <c r="L80" s="46"/>
      <c r="M80" s="97"/>
      <c r="N80" s="202"/>
      <c r="O80" s="98"/>
      <c r="P80" s="203">
        <f>P81</f>
        <v>0</v>
      </c>
      <c r="Q80" s="98"/>
      <c r="R80" s="203">
        <f>R81</f>
        <v>0</v>
      </c>
      <c r="S80" s="98"/>
      <c r="T80" s="204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73</v>
      </c>
      <c r="AU80" s="19" t="s">
        <v>253</v>
      </c>
      <c r="BK80" s="205">
        <f>BK81</f>
        <v>0</v>
      </c>
    </row>
    <row r="81" spans="1:63" s="12" customFormat="1" ht="25.9" customHeight="1">
      <c r="A81" s="12"/>
      <c r="B81" s="206"/>
      <c r="C81" s="207"/>
      <c r="D81" s="208" t="s">
        <v>73</v>
      </c>
      <c r="E81" s="209" t="s">
        <v>3034</v>
      </c>
      <c r="F81" s="209" t="s">
        <v>3035</v>
      </c>
      <c r="G81" s="207"/>
      <c r="H81" s="207"/>
      <c r="I81" s="210"/>
      <c r="J81" s="211">
        <f>BK81</f>
        <v>0</v>
      </c>
      <c r="K81" s="207"/>
      <c r="L81" s="212"/>
      <c r="M81" s="213"/>
      <c r="N81" s="214"/>
      <c r="O81" s="214"/>
      <c r="P81" s="215">
        <f>SUM(P82:P84)</f>
        <v>0</v>
      </c>
      <c r="Q81" s="214"/>
      <c r="R81" s="215">
        <f>SUM(R82:R84)</f>
        <v>0</v>
      </c>
      <c r="S81" s="214"/>
      <c r="T81" s="216">
        <f>SUM(T82:T84)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17" t="s">
        <v>84</v>
      </c>
      <c r="AT81" s="218" t="s">
        <v>73</v>
      </c>
      <c r="AU81" s="218" t="s">
        <v>74</v>
      </c>
      <c r="AY81" s="217" t="s">
        <v>296</v>
      </c>
      <c r="BK81" s="219">
        <f>SUM(BK82:BK84)</f>
        <v>0</v>
      </c>
    </row>
    <row r="82" spans="1:65" s="2" customFormat="1" ht="16.5" customHeight="1">
      <c r="A82" s="40"/>
      <c r="B82" s="41"/>
      <c r="C82" s="222" t="s">
        <v>82</v>
      </c>
      <c r="D82" s="222" t="s">
        <v>298</v>
      </c>
      <c r="E82" s="223" t="s">
        <v>3043</v>
      </c>
      <c r="F82" s="224" t="s">
        <v>3044</v>
      </c>
      <c r="G82" s="225" t="s">
        <v>2452</v>
      </c>
      <c r="H82" s="226">
        <v>1</v>
      </c>
      <c r="I82" s="227"/>
      <c r="J82" s="228">
        <f>ROUND(I82*H82,2)</f>
        <v>0</v>
      </c>
      <c r="K82" s="224" t="s">
        <v>28</v>
      </c>
      <c r="L82" s="46"/>
      <c r="M82" s="229" t="s">
        <v>28</v>
      </c>
      <c r="N82" s="230" t="s">
        <v>45</v>
      </c>
      <c r="O82" s="86"/>
      <c r="P82" s="231">
        <f>O82*H82</f>
        <v>0</v>
      </c>
      <c r="Q82" s="231">
        <v>0</v>
      </c>
      <c r="R82" s="231">
        <f>Q82*H82</f>
        <v>0</v>
      </c>
      <c r="S82" s="231">
        <v>0</v>
      </c>
      <c r="T82" s="232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33" t="s">
        <v>303</v>
      </c>
      <c r="AT82" s="233" t="s">
        <v>298</v>
      </c>
      <c r="AU82" s="233" t="s">
        <v>82</v>
      </c>
      <c r="AY82" s="19" t="s">
        <v>296</v>
      </c>
      <c r="BE82" s="234">
        <f>IF(N82="základní",J82,0)</f>
        <v>0</v>
      </c>
      <c r="BF82" s="234">
        <f>IF(N82="snížená",J82,0)</f>
        <v>0</v>
      </c>
      <c r="BG82" s="234">
        <f>IF(N82="zákl. přenesená",J82,0)</f>
        <v>0</v>
      </c>
      <c r="BH82" s="234">
        <f>IF(N82="sníž. přenesená",J82,0)</f>
        <v>0</v>
      </c>
      <c r="BI82" s="234">
        <f>IF(N82="nulová",J82,0)</f>
        <v>0</v>
      </c>
      <c r="BJ82" s="19" t="s">
        <v>82</v>
      </c>
      <c r="BK82" s="234">
        <f>ROUND(I82*H82,2)</f>
        <v>0</v>
      </c>
      <c r="BL82" s="19" t="s">
        <v>303</v>
      </c>
      <c r="BM82" s="233" t="s">
        <v>3045</v>
      </c>
    </row>
    <row r="83" spans="1:51" s="13" customFormat="1" ht="12">
      <c r="A83" s="13"/>
      <c r="B83" s="235"/>
      <c r="C83" s="236"/>
      <c r="D83" s="237" t="s">
        <v>305</v>
      </c>
      <c r="E83" s="238" t="s">
        <v>28</v>
      </c>
      <c r="F83" s="239" t="s">
        <v>2454</v>
      </c>
      <c r="G83" s="236"/>
      <c r="H83" s="238" t="s">
        <v>28</v>
      </c>
      <c r="I83" s="240"/>
      <c r="J83" s="236"/>
      <c r="K83" s="236"/>
      <c r="L83" s="241"/>
      <c r="M83" s="242"/>
      <c r="N83" s="243"/>
      <c r="O83" s="243"/>
      <c r="P83" s="243"/>
      <c r="Q83" s="243"/>
      <c r="R83" s="243"/>
      <c r="S83" s="243"/>
      <c r="T83" s="244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45" t="s">
        <v>305</v>
      </c>
      <c r="AU83" s="245" t="s">
        <v>82</v>
      </c>
      <c r="AV83" s="13" t="s">
        <v>82</v>
      </c>
      <c r="AW83" s="13" t="s">
        <v>35</v>
      </c>
      <c r="AX83" s="13" t="s">
        <v>74</v>
      </c>
      <c r="AY83" s="245" t="s">
        <v>296</v>
      </c>
    </row>
    <row r="84" spans="1:51" s="14" customFormat="1" ht="12">
      <c r="A84" s="14"/>
      <c r="B84" s="246"/>
      <c r="C84" s="247"/>
      <c r="D84" s="237" t="s">
        <v>305</v>
      </c>
      <c r="E84" s="248" t="s">
        <v>28</v>
      </c>
      <c r="F84" s="249" t="s">
        <v>82</v>
      </c>
      <c r="G84" s="247"/>
      <c r="H84" s="250">
        <v>1</v>
      </c>
      <c r="I84" s="251"/>
      <c r="J84" s="247"/>
      <c r="K84" s="247"/>
      <c r="L84" s="252"/>
      <c r="M84" s="289"/>
      <c r="N84" s="290"/>
      <c r="O84" s="290"/>
      <c r="P84" s="290"/>
      <c r="Q84" s="290"/>
      <c r="R84" s="290"/>
      <c r="S84" s="290"/>
      <c r="T84" s="291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T84" s="256" t="s">
        <v>305</v>
      </c>
      <c r="AU84" s="256" t="s">
        <v>82</v>
      </c>
      <c r="AV84" s="14" t="s">
        <v>84</v>
      </c>
      <c r="AW84" s="14" t="s">
        <v>35</v>
      </c>
      <c r="AX84" s="14" t="s">
        <v>82</v>
      </c>
      <c r="AY84" s="256" t="s">
        <v>296</v>
      </c>
    </row>
    <row r="85" spans="1:31" s="2" customFormat="1" ht="6.95" customHeight="1">
      <c r="A85" s="40"/>
      <c r="B85" s="61"/>
      <c r="C85" s="62"/>
      <c r="D85" s="62"/>
      <c r="E85" s="62"/>
      <c r="F85" s="62"/>
      <c r="G85" s="62"/>
      <c r="H85" s="62"/>
      <c r="I85" s="170"/>
      <c r="J85" s="62"/>
      <c r="K85" s="62"/>
      <c r="L85" s="46"/>
      <c r="M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</sheetData>
  <sheetProtection password="CC35" sheet="1" objects="1" scenarios="1" formatColumns="0" formatRows="0" autoFilter="0"/>
  <autoFilter ref="C79:K84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130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</row>
    <row r="4" spans="2:4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7" t="s">
        <v>16</v>
      </c>
      <c r="I6" s="130"/>
      <c r="L6" s="22"/>
    </row>
    <row r="7" spans="2:12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</row>
    <row r="8" spans="1:31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1" t="s">
        <v>3046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5"/>
      <c r="B27" s="146"/>
      <c r="C27" s="145"/>
      <c r="D27" s="145"/>
      <c r="E27" s="147" t="s">
        <v>28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ROUND(J80,2)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ROUND((SUM(BE80:BE84)),2)</f>
        <v>0</v>
      </c>
      <c r="G33" s="40"/>
      <c r="H33" s="40"/>
      <c r="I33" s="159">
        <v>0.21</v>
      </c>
      <c r="J33" s="158">
        <f>ROUND(((SUM(BE80:BE84))*I33),2)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ROUND((SUM(BF80:BF84)),2)</f>
        <v>0</v>
      </c>
      <c r="G34" s="40"/>
      <c r="H34" s="40"/>
      <c r="I34" s="159">
        <v>0.15</v>
      </c>
      <c r="J34" s="158">
        <f>ROUND(((SUM(BF80:BF84))*I34),2)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ROUND((SUM(BG80:BG84)),2)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ROUND((SUM(BH80:BH84)),2)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ROUND((SUM(BI80:BI84)),2)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ERPLAN-0120 - D.1.4. c) - SO05 - DOZP B - venkovní vedení NN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J80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3033</v>
      </c>
      <c r="E60" s="183"/>
      <c r="F60" s="183"/>
      <c r="G60" s="183"/>
      <c r="H60" s="183"/>
      <c r="I60" s="184"/>
      <c r="J60" s="185">
        <f>J81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139"/>
      <c r="J61" s="42"/>
      <c r="K61" s="42"/>
      <c r="L61" s="1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170"/>
      <c r="J62" s="62"/>
      <c r="K62" s="62"/>
      <c r="L62" s="1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173"/>
      <c r="J66" s="64"/>
      <c r="K66" s="64"/>
      <c r="L66" s="1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281</v>
      </c>
      <c r="D67" s="42"/>
      <c r="E67" s="42"/>
      <c r="F67" s="42"/>
      <c r="G67" s="42"/>
      <c r="H67" s="42"/>
      <c r="I67" s="139"/>
      <c r="J67" s="42"/>
      <c r="K67" s="42"/>
      <c r="L67" s="1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139"/>
      <c r="J68" s="42"/>
      <c r="K68" s="42"/>
      <c r="L68" s="1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139"/>
      <c r="J69" s="42"/>
      <c r="K69" s="42"/>
      <c r="L69" s="1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74" t="str">
        <f>E7</f>
        <v>Záměr výstavby zařízení pro zdravotně postižené v Třebechovicích p. Orebem</v>
      </c>
      <c r="F70" s="34"/>
      <c r="G70" s="34"/>
      <c r="H70" s="34"/>
      <c r="I70" s="139"/>
      <c r="J70" s="42"/>
      <c r="K70" s="42"/>
      <c r="L70" s="1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148</v>
      </c>
      <c r="D71" s="42"/>
      <c r="E71" s="42"/>
      <c r="F71" s="42"/>
      <c r="G71" s="42"/>
      <c r="H71" s="42"/>
      <c r="I71" s="139"/>
      <c r="J71" s="42"/>
      <c r="K71" s="42"/>
      <c r="L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ERPLAN-0120 - D.1.4. c) - SO05 - DOZP B - venkovní vedení NN</v>
      </c>
      <c r="F72" s="42"/>
      <c r="G72" s="42"/>
      <c r="H72" s="42"/>
      <c r="I72" s="139"/>
      <c r="J72" s="42"/>
      <c r="K72" s="42"/>
      <c r="L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39"/>
      <c r="J73" s="42"/>
      <c r="K73" s="42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22</v>
      </c>
      <c r="D74" s="42"/>
      <c r="E74" s="42"/>
      <c r="F74" s="29" t="str">
        <f>F12</f>
        <v>Třebechovice pod Orebem</v>
      </c>
      <c r="G74" s="42"/>
      <c r="H74" s="42"/>
      <c r="I74" s="143" t="s">
        <v>24</v>
      </c>
      <c r="J74" s="74" t="str">
        <f>IF(J12="","",J12)</f>
        <v>3. 12. 2019</v>
      </c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9"/>
      <c r="J75" s="42"/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7.9" customHeight="1">
      <c r="A76" s="40"/>
      <c r="B76" s="41"/>
      <c r="C76" s="34" t="s">
        <v>26</v>
      </c>
      <c r="D76" s="42"/>
      <c r="E76" s="42"/>
      <c r="F76" s="29" t="str">
        <f>E15</f>
        <v>Královehradecký kraj</v>
      </c>
      <c r="G76" s="42"/>
      <c r="H76" s="42"/>
      <c r="I76" s="143" t="s">
        <v>33</v>
      </c>
      <c r="J76" s="38" t="str">
        <f>E21</f>
        <v>ERPLAN s.r.o., Havlíčkův Brod</v>
      </c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31</v>
      </c>
      <c r="D77" s="42"/>
      <c r="E77" s="42"/>
      <c r="F77" s="29" t="str">
        <f>IF(E18="","",E18)</f>
        <v>Vyplň údaj</v>
      </c>
      <c r="G77" s="42"/>
      <c r="H77" s="42"/>
      <c r="I77" s="143" t="s">
        <v>36</v>
      </c>
      <c r="J77" s="38" t="str">
        <f>E24</f>
        <v xml:space="preserve"> </v>
      </c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139"/>
      <c r="J78" s="42"/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94"/>
      <c r="B79" s="195"/>
      <c r="C79" s="196" t="s">
        <v>282</v>
      </c>
      <c r="D79" s="197" t="s">
        <v>59</v>
      </c>
      <c r="E79" s="197" t="s">
        <v>55</v>
      </c>
      <c r="F79" s="197" t="s">
        <v>56</v>
      </c>
      <c r="G79" s="197" t="s">
        <v>283</v>
      </c>
      <c r="H79" s="197" t="s">
        <v>284</v>
      </c>
      <c r="I79" s="198" t="s">
        <v>285</v>
      </c>
      <c r="J79" s="197" t="s">
        <v>248</v>
      </c>
      <c r="K79" s="199" t="s">
        <v>286</v>
      </c>
      <c r="L79" s="200"/>
      <c r="M79" s="94" t="s">
        <v>28</v>
      </c>
      <c r="N79" s="95" t="s">
        <v>44</v>
      </c>
      <c r="O79" s="95" t="s">
        <v>287</v>
      </c>
      <c r="P79" s="95" t="s">
        <v>288</v>
      </c>
      <c r="Q79" s="95" t="s">
        <v>289</v>
      </c>
      <c r="R79" s="95" t="s">
        <v>290</v>
      </c>
      <c r="S79" s="95" t="s">
        <v>291</v>
      </c>
      <c r="T79" s="96" t="s">
        <v>292</v>
      </c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</row>
    <row r="80" spans="1:63" s="2" customFormat="1" ht="22.8" customHeight="1">
      <c r="A80" s="40"/>
      <c r="B80" s="41"/>
      <c r="C80" s="101" t="s">
        <v>293</v>
      </c>
      <c r="D80" s="42"/>
      <c r="E80" s="42"/>
      <c r="F80" s="42"/>
      <c r="G80" s="42"/>
      <c r="H80" s="42"/>
      <c r="I80" s="139"/>
      <c r="J80" s="201">
        <f>BK80</f>
        <v>0</v>
      </c>
      <c r="K80" s="42"/>
      <c r="L80" s="46"/>
      <c r="M80" s="97"/>
      <c r="N80" s="202"/>
      <c r="O80" s="98"/>
      <c r="P80" s="203">
        <f>P81</f>
        <v>0</v>
      </c>
      <c r="Q80" s="98"/>
      <c r="R80" s="203">
        <f>R81</f>
        <v>0</v>
      </c>
      <c r="S80" s="98"/>
      <c r="T80" s="204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73</v>
      </c>
      <c r="AU80" s="19" t="s">
        <v>253</v>
      </c>
      <c r="BK80" s="205">
        <f>BK81</f>
        <v>0</v>
      </c>
    </row>
    <row r="81" spans="1:63" s="12" customFormat="1" ht="25.9" customHeight="1">
      <c r="A81" s="12"/>
      <c r="B81" s="206"/>
      <c r="C81" s="207"/>
      <c r="D81" s="208" t="s">
        <v>73</v>
      </c>
      <c r="E81" s="209" t="s">
        <v>3034</v>
      </c>
      <c r="F81" s="209" t="s">
        <v>3035</v>
      </c>
      <c r="G81" s="207"/>
      <c r="H81" s="207"/>
      <c r="I81" s="210"/>
      <c r="J81" s="211">
        <f>BK81</f>
        <v>0</v>
      </c>
      <c r="K81" s="207"/>
      <c r="L81" s="212"/>
      <c r="M81" s="213"/>
      <c r="N81" s="214"/>
      <c r="O81" s="214"/>
      <c r="P81" s="215">
        <f>SUM(P82:P84)</f>
        <v>0</v>
      </c>
      <c r="Q81" s="214"/>
      <c r="R81" s="215">
        <f>SUM(R82:R84)</f>
        <v>0</v>
      </c>
      <c r="S81" s="214"/>
      <c r="T81" s="216">
        <f>SUM(T82:T84)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17" t="s">
        <v>84</v>
      </c>
      <c r="AT81" s="218" t="s">
        <v>73</v>
      </c>
      <c r="AU81" s="218" t="s">
        <v>74</v>
      </c>
      <c r="AY81" s="217" t="s">
        <v>296</v>
      </c>
      <c r="BK81" s="219">
        <f>SUM(BK82:BK84)</f>
        <v>0</v>
      </c>
    </row>
    <row r="82" spans="1:65" s="2" customFormat="1" ht="16.5" customHeight="1">
      <c r="A82" s="40"/>
      <c r="B82" s="41"/>
      <c r="C82" s="222" t="s">
        <v>82</v>
      </c>
      <c r="D82" s="222" t="s">
        <v>298</v>
      </c>
      <c r="E82" s="223" t="s">
        <v>3043</v>
      </c>
      <c r="F82" s="224" t="s">
        <v>3047</v>
      </c>
      <c r="G82" s="225" t="s">
        <v>2452</v>
      </c>
      <c r="H82" s="226">
        <v>1</v>
      </c>
      <c r="I82" s="227"/>
      <c r="J82" s="228">
        <f>ROUND(I82*H82,2)</f>
        <v>0</v>
      </c>
      <c r="K82" s="224" t="s">
        <v>28</v>
      </c>
      <c r="L82" s="46"/>
      <c r="M82" s="229" t="s">
        <v>28</v>
      </c>
      <c r="N82" s="230" t="s">
        <v>45</v>
      </c>
      <c r="O82" s="86"/>
      <c r="P82" s="231">
        <f>O82*H82</f>
        <v>0</v>
      </c>
      <c r="Q82" s="231">
        <v>0</v>
      </c>
      <c r="R82" s="231">
        <f>Q82*H82</f>
        <v>0</v>
      </c>
      <c r="S82" s="231">
        <v>0</v>
      </c>
      <c r="T82" s="232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33" t="s">
        <v>303</v>
      </c>
      <c r="AT82" s="233" t="s">
        <v>298</v>
      </c>
      <c r="AU82" s="233" t="s">
        <v>82</v>
      </c>
      <c r="AY82" s="19" t="s">
        <v>296</v>
      </c>
      <c r="BE82" s="234">
        <f>IF(N82="základní",J82,0)</f>
        <v>0</v>
      </c>
      <c r="BF82" s="234">
        <f>IF(N82="snížená",J82,0)</f>
        <v>0</v>
      </c>
      <c r="BG82" s="234">
        <f>IF(N82="zákl. přenesená",J82,0)</f>
        <v>0</v>
      </c>
      <c r="BH82" s="234">
        <f>IF(N82="sníž. přenesená",J82,0)</f>
        <v>0</v>
      </c>
      <c r="BI82" s="234">
        <f>IF(N82="nulová",J82,0)</f>
        <v>0</v>
      </c>
      <c r="BJ82" s="19" t="s">
        <v>82</v>
      </c>
      <c r="BK82" s="234">
        <f>ROUND(I82*H82,2)</f>
        <v>0</v>
      </c>
      <c r="BL82" s="19" t="s">
        <v>303</v>
      </c>
      <c r="BM82" s="233" t="s">
        <v>3048</v>
      </c>
    </row>
    <row r="83" spans="1:51" s="13" customFormat="1" ht="12">
      <c r="A83" s="13"/>
      <c r="B83" s="235"/>
      <c r="C83" s="236"/>
      <c r="D83" s="237" t="s">
        <v>305</v>
      </c>
      <c r="E83" s="238" t="s">
        <v>28</v>
      </c>
      <c r="F83" s="239" t="s">
        <v>2454</v>
      </c>
      <c r="G83" s="236"/>
      <c r="H83" s="238" t="s">
        <v>28</v>
      </c>
      <c r="I83" s="240"/>
      <c r="J83" s="236"/>
      <c r="K83" s="236"/>
      <c r="L83" s="241"/>
      <c r="M83" s="242"/>
      <c r="N83" s="243"/>
      <c r="O83" s="243"/>
      <c r="P83" s="243"/>
      <c r="Q83" s="243"/>
      <c r="R83" s="243"/>
      <c r="S83" s="243"/>
      <c r="T83" s="244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45" t="s">
        <v>305</v>
      </c>
      <c r="AU83" s="245" t="s">
        <v>82</v>
      </c>
      <c r="AV83" s="13" t="s">
        <v>82</v>
      </c>
      <c r="AW83" s="13" t="s">
        <v>35</v>
      </c>
      <c r="AX83" s="13" t="s">
        <v>74</v>
      </c>
      <c r="AY83" s="245" t="s">
        <v>296</v>
      </c>
    </row>
    <row r="84" spans="1:51" s="14" customFormat="1" ht="12">
      <c r="A84" s="14"/>
      <c r="B84" s="246"/>
      <c r="C84" s="247"/>
      <c r="D84" s="237" t="s">
        <v>305</v>
      </c>
      <c r="E84" s="248" t="s">
        <v>28</v>
      </c>
      <c r="F84" s="249" t="s">
        <v>82</v>
      </c>
      <c r="G84" s="247"/>
      <c r="H84" s="250">
        <v>1</v>
      </c>
      <c r="I84" s="251"/>
      <c r="J84" s="247"/>
      <c r="K84" s="247"/>
      <c r="L84" s="252"/>
      <c r="M84" s="289"/>
      <c r="N84" s="290"/>
      <c r="O84" s="290"/>
      <c r="P84" s="290"/>
      <c r="Q84" s="290"/>
      <c r="R84" s="290"/>
      <c r="S84" s="290"/>
      <c r="T84" s="291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T84" s="256" t="s">
        <v>305</v>
      </c>
      <c r="AU84" s="256" t="s">
        <v>82</v>
      </c>
      <c r="AV84" s="14" t="s">
        <v>84</v>
      </c>
      <c r="AW84" s="14" t="s">
        <v>35</v>
      </c>
      <c r="AX84" s="14" t="s">
        <v>82</v>
      </c>
      <c r="AY84" s="256" t="s">
        <v>296</v>
      </c>
    </row>
    <row r="85" spans="1:31" s="2" customFormat="1" ht="6.95" customHeight="1">
      <c r="A85" s="40"/>
      <c r="B85" s="61"/>
      <c r="C85" s="62"/>
      <c r="D85" s="62"/>
      <c r="E85" s="62"/>
      <c r="F85" s="62"/>
      <c r="G85" s="62"/>
      <c r="H85" s="62"/>
      <c r="I85" s="170"/>
      <c r="J85" s="62"/>
      <c r="K85" s="62"/>
      <c r="L85" s="46"/>
      <c r="M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</sheetData>
  <sheetProtection password="CC35" sheet="1" objects="1" scenarios="1" formatColumns="0" formatRows="0" autoFilter="0"/>
  <autoFilter ref="C79:K84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134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</row>
    <row r="4" spans="2:4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7" t="s">
        <v>16</v>
      </c>
      <c r="I6" s="130"/>
      <c r="L6" s="22"/>
    </row>
    <row r="7" spans="2:12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</row>
    <row r="8" spans="1:31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1" t="s">
        <v>3049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5"/>
      <c r="B27" s="146"/>
      <c r="C27" s="145"/>
      <c r="D27" s="145"/>
      <c r="E27" s="147" t="s">
        <v>28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ROUND(J82,2)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ROUND((SUM(BE82:BE150)),2)</f>
        <v>0</v>
      </c>
      <c r="G33" s="40"/>
      <c r="H33" s="40"/>
      <c r="I33" s="159">
        <v>0.21</v>
      </c>
      <c r="J33" s="158">
        <f>ROUND(((SUM(BE82:BE150))*I33),2)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ROUND((SUM(BF82:BF150)),2)</f>
        <v>0</v>
      </c>
      <c r="G34" s="40"/>
      <c r="H34" s="40"/>
      <c r="I34" s="159">
        <v>0.15</v>
      </c>
      <c r="J34" s="158">
        <f>ROUND(((SUM(BF82:BF150))*I34),2)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ROUND((SUM(BG82:BG150)),2)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ROUND((SUM(BH82:BH150)),2)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ROUND((SUM(BI82:BI150)),2)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ERPLAN-0121 - vedlejší a ostatní náklady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J82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3050</v>
      </c>
      <c r="E60" s="183"/>
      <c r="F60" s="183"/>
      <c r="G60" s="183"/>
      <c r="H60" s="183"/>
      <c r="I60" s="184"/>
      <c r="J60" s="185">
        <f>J83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7"/>
      <c r="C61" s="188"/>
      <c r="D61" s="189" t="s">
        <v>3051</v>
      </c>
      <c r="E61" s="190"/>
      <c r="F61" s="190"/>
      <c r="G61" s="190"/>
      <c r="H61" s="190"/>
      <c r="I61" s="191"/>
      <c r="J61" s="192">
        <f>J84</f>
        <v>0</v>
      </c>
      <c r="K61" s="188"/>
      <c r="L61" s="19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7"/>
      <c r="C62" s="188"/>
      <c r="D62" s="189" t="s">
        <v>3052</v>
      </c>
      <c r="E62" s="190"/>
      <c r="F62" s="190"/>
      <c r="G62" s="190"/>
      <c r="H62" s="190"/>
      <c r="I62" s="191"/>
      <c r="J62" s="192">
        <f>J129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139"/>
      <c r="J63" s="42"/>
      <c r="K63" s="42"/>
      <c r="L63" s="1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170"/>
      <c r="J64" s="62"/>
      <c r="K64" s="62"/>
      <c r="L64" s="1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173"/>
      <c r="J68" s="64"/>
      <c r="K68" s="64"/>
      <c r="L68" s="1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281</v>
      </c>
      <c r="D69" s="42"/>
      <c r="E69" s="42"/>
      <c r="F69" s="42"/>
      <c r="G69" s="42"/>
      <c r="H69" s="42"/>
      <c r="I69" s="139"/>
      <c r="J69" s="42"/>
      <c r="K69" s="42"/>
      <c r="L69" s="1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139"/>
      <c r="J70" s="42"/>
      <c r="K70" s="42"/>
      <c r="L70" s="1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139"/>
      <c r="J71" s="42"/>
      <c r="K71" s="42"/>
      <c r="L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74" t="str">
        <f>E7</f>
        <v>Záměr výstavby zařízení pro zdravotně postižené v Třebechovicích p. Orebem</v>
      </c>
      <c r="F72" s="34"/>
      <c r="G72" s="34"/>
      <c r="H72" s="34"/>
      <c r="I72" s="139"/>
      <c r="J72" s="42"/>
      <c r="K72" s="42"/>
      <c r="L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148</v>
      </c>
      <c r="D73" s="42"/>
      <c r="E73" s="42"/>
      <c r="F73" s="42"/>
      <c r="G73" s="42"/>
      <c r="H73" s="42"/>
      <c r="I73" s="139"/>
      <c r="J73" s="42"/>
      <c r="K73" s="42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ERPLAN-0121 - vedlejší a ostatní náklady</v>
      </c>
      <c r="F74" s="42"/>
      <c r="G74" s="42"/>
      <c r="H74" s="42"/>
      <c r="I74" s="139"/>
      <c r="J74" s="42"/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9"/>
      <c r="J75" s="42"/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22</v>
      </c>
      <c r="D76" s="42"/>
      <c r="E76" s="42"/>
      <c r="F76" s="29" t="str">
        <f>F12</f>
        <v>Třebechovice pod Orebem</v>
      </c>
      <c r="G76" s="42"/>
      <c r="H76" s="42"/>
      <c r="I76" s="143" t="s">
        <v>24</v>
      </c>
      <c r="J76" s="74" t="str">
        <f>IF(J12="","",J12)</f>
        <v>3. 12. 2019</v>
      </c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9"/>
      <c r="J77" s="42"/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7.9" customHeight="1">
      <c r="A78" s="40"/>
      <c r="B78" s="41"/>
      <c r="C78" s="34" t="s">
        <v>26</v>
      </c>
      <c r="D78" s="42"/>
      <c r="E78" s="42"/>
      <c r="F78" s="29" t="str">
        <f>E15</f>
        <v>Královehradecký kraj</v>
      </c>
      <c r="G78" s="42"/>
      <c r="H78" s="42"/>
      <c r="I78" s="143" t="s">
        <v>33</v>
      </c>
      <c r="J78" s="38" t="str">
        <f>E21</f>
        <v>ERPLAN s.r.o., Havlíčkův Brod</v>
      </c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31</v>
      </c>
      <c r="D79" s="42"/>
      <c r="E79" s="42"/>
      <c r="F79" s="29" t="str">
        <f>IF(E18="","",E18)</f>
        <v>Vyplň údaj</v>
      </c>
      <c r="G79" s="42"/>
      <c r="H79" s="42"/>
      <c r="I79" s="143" t="s">
        <v>36</v>
      </c>
      <c r="J79" s="38" t="str">
        <f>E24</f>
        <v xml:space="preserve"> </v>
      </c>
      <c r="K79" s="42"/>
      <c r="L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139"/>
      <c r="J80" s="42"/>
      <c r="K80" s="42"/>
      <c r="L80" s="1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94"/>
      <c r="B81" s="195"/>
      <c r="C81" s="196" t="s">
        <v>282</v>
      </c>
      <c r="D81" s="197" t="s">
        <v>59</v>
      </c>
      <c r="E81" s="197" t="s">
        <v>55</v>
      </c>
      <c r="F81" s="197" t="s">
        <v>56</v>
      </c>
      <c r="G81" s="197" t="s">
        <v>283</v>
      </c>
      <c r="H81" s="197" t="s">
        <v>284</v>
      </c>
      <c r="I81" s="198" t="s">
        <v>285</v>
      </c>
      <c r="J81" s="197" t="s">
        <v>248</v>
      </c>
      <c r="K81" s="199" t="s">
        <v>286</v>
      </c>
      <c r="L81" s="200"/>
      <c r="M81" s="94" t="s">
        <v>28</v>
      </c>
      <c r="N81" s="95" t="s">
        <v>44</v>
      </c>
      <c r="O81" s="95" t="s">
        <v>287</v>
      </c>
      <c r="P81" s="95" t="s">
        <v>288</v>
      </c>
      <c r="Q81" s="95" t="s">
        <v>289</v>
      </c>
      <c r="R81" s="95" t="s">
        <v>290</v>
      </c>
      <c r="S81" s="95" t="s">
        <v>291</v>
      </c>
      <c r="T81" s="96" t="s">
        <v>292</v>
      </c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</row>
    <row r="82" spans="1:63" s="2" customFormat="1" ht="22.8" customHeight="1">
      <c r="A82" s="40"/>
      <c r="B82" s="41"/>
      <c r="C82" s="101" t="s">
        <v>293</v>
      </c>
      <c r="D82" s="42"/>
      <c r="E82" s="42"/>
      <c r="F82" s="42"/>
      <c r="G82" s="42"/>
      <c r="H82" s="42"/>
      <c r="I82" s="139"/>
      <c r="J82" s="201">
        <f>BK82</f>
        <v>0</v>
      </c>
      <c r="K82" s="42"/>
      <c r="L82" s="46"/>
      <c r="M82" s="97"/>
      <c r="N82" s="202"/>
      <c r="O82" s="98"/>
      <c r="P82" s="203">
        <f>P83</f>
        <v>0</v>
      </c>
      <c r="Q82" s="98"/>
      <c r="R82" s="203">
        <f>R83</f>
        <v>0</v>
      </c>
      <c r="S82" s="98"/>
      <c r="T82" s="204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73</v>
      </c>
      <c r="AU82" s="19" t="s">
        <v>253</v>
      </c>
      <c r="BK82" s="205">
        <f>BK83</f>
        <v>0</v>
      </c>
    </row>
    <row r="83" spans="1:63" s="12" customFormat="1" ht="25.9" customHeight="1">
      <c r="A83" s="12"/>
      <c r="B83" s="206"/>
      <c r="C83" s="207"/>
      <c r="D83" s="208" t="s">
        <v>73</v>
      </c>
      <c r="E83" s="209" t="s">
        <v>3053</v>
      </c>
      <c r="F83" s="209" t="s">
        <v>3054</v>
      </c>
      <c r="G83" s="207"/>
      <c r="H83" s="207"/>
      <c r="I83" s="210"/>
      <c r="J83" s="211">
        <f>BK83</f>
        <v>0</v>
      </c>
      <c r="K83" s="207"/>
      <c r="L83" s="212"/>
      <c r="M83" s="213"/>
      <c r="N83" s="214"/>
      <c r="O83" s="214"/>
      <c r="P83" s="215">
        <f>P84+P129</f>
        <v>0</v>
      </c>
      <c r="Q83" s="214"/>
      <c r="R83" s="215">
        <f>R84+R129</f>
        <v>0</v>
      </c>
      <c r="S83" s="214"/>
      <c r="T83" s="216">
        <f>T84+T129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7" t="s">
        <v>303</v>
      </c>
      <c r="AT83" s="218" t="s">
        <v>73</v>
      </c>
      <c r="AU83" s="218" t="s">
        <v>74</v>
      </c>
      <c r="AY83" s="217" t="s">
        <v>296</v>
      </c>
      <c r="BK83" s="219">
        <f>BK84+BK129</f>
        <v>0</v>
      </c>
    </row>
    <row r="84" spans="1:63" s="12" customFormat="1" ht="22.8" customHeight="1">
      <c r="A84" s="12"/>
      <c r="B84" s="206"/>
      <c r="C84" s="207"/>
      <c r="D84" s="208" t="s">
        <v>73</v>
      </c>
      <c r="E84" s="220" t="s">
        <v>3055</v>
      </c>
      <c r="F84" s="220" t="s">
        <v>3054</v>
      </c>
      <c r="G84" s="207"/>
      <c r="H84" s="207"/>
      <c r="I84" s="210"/>
      <c r="J84" s="221">
        <f>BK84</f>
        <v>0</v>
      </c>
      <c r="K84" s="207"/>
      <c r="L84" s="212"/>
      <c r="M84" s="213"/>
      <c r="N84" s="214"/>
      <c r="O84" s="214"/>
      <c r="P84" s="215">
        <f>SUM(P85:P128)</f>
        <v>0</v>
      </c>
      <c r="Q84" s="214"/>
      <c r="R84" s="215">
        <f>SUM(R85:R128)</f>
        <v>0</v>
      </c>
      <c r="S84" s="214"/>
      <c r="T84" s="216">
        <f>SUM(T85:T128)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7" t="s">
        <v>303</v>
      </c>
      <c r="AT84" s="218" t="s">
        <v>73</v>
      </c>
      <c r="AU84" s="218" t="s">
        <v>82</v>
      </c>
      <c r="AY84" s="217" t="s">
        <v>296</v>
      </c>
      <c r="BK84" s="219">
        <f>SUM(BK85:BK128)</f>
        <v>0</v>
      </c>
    </row>
    <row r="85" spans="1:65" s="2" customFormat="1" ht="16.5" customHeight="1">
      <c r="A85" s="40"/>
      <c r="B85" s="41"/>
      <c r="C85" s="222" t="s">
        <v>82</v>
      </c>
      <c r="D85" s="222" t="s">
        <v>298</v>
      </c>
      <c r="E85" s="223" t="s">
        <v>3056</v>
      </c>
      <c r="F85" s="224" t="s">
        <v>3057</v>
      </c>
      <c r="G85" s="225" t="s">
        <v>2452</v>
      </c>
      <c r="H85" s="226">
        <v>1</v>
      </c>
      <c r="I85" s="227"/>
      <c r="J85" s="228">
        <f>ROUND(I85*H85,2)</f>
        <v>0</v>
      </c>
      <c r="K85" s="224" t="s">
        <v>28</v>
      </c>
      <c r="L85" s="46"/>
      <c r="M85" s="229" t="s">
        <v>28</v>
      </c>
      <c r="N85" s="230" t="s">
        <v>45</v>
      </c>
      <c r="O85" s="86"/>
      <c r="P85" s="231">
        <f>O85*H85</f>
        <v>0</v>
      </c>
      <c r="Q85" s="231">
        <v>0</v>
      </c>
      <c r="R85" s="231">
        <f>Q85*H85</f>
        <v>0</v>
      </c>
      <c r="S85" s="231">
        <v>0</v>
      </c>
      <c r="T85" s="232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33" t="s">
        <v>3058</v>
      </c>
      <c r="AT85" s="233" t="s">
        <v>298</v>
      </c>
      <c r="AU85" s="233" t="s">
        <v>84</v>
      </c>
      <c r="AY85" s="19" t="s">
        <v>296</v>
      </c>
      <c r="BE85" s="234">
        <f>IF(N85="základní",J85,0)</f>
        <v>0</v>
      </c>
      <c r="BF85" s="234">
        <f>IF(N85="snížená",J85,0)</f>
        <v>0</v>
      </c>
      <c r="BG85" s="234">
        <f>IF(N85="zákl. přenesená",J85,0)</f>
        <v>0</v>
      </c>
      <c r="BH85" s="234">
        <f>IF(N85="sníž. přenesená",J85,0)</f>
        <v>0</v>
      </c>
      <c r="BI85" s="234">
        <f>IF(N85="nulová",J85,0)</f>
        <v>0</v>
      </c>
      <c r="BJ85" s="19" t="s">
        <v>82</v>
      </c>
      <c r="BK85" s="234">
        <f>ROUND(I85*H85,2)</f>
        <v>0</v>
      </c>
      <c r="BL85" s="19" t="s">
        <v>3058</v>
      </c>
      <c r="BM85" s="233" t="s">
        <v>3059</v>
      </c>
    </row>
    <row r="86" spans="1:51" s="13" customFormat="1" ht="12">
      <c r="A86" s="13"/>
      <c r="B86" s="235"/>
      <c r="C86" s="236"/>
      <c r="D86" s="237" t="s">
        <v>305</v>
      </c>
      <c r="E86" s="238" t="s">
        <v>28</v>
      </c>
      <c r="F86" s="239" t="s">
        <v>3060</v>
      </c>
      <c r="G86" s="236"/>
      <c r="H86" s="238" t="s">
        <v>28</v>
      </c>
      <c r="I86" s="240"/>
      <c r="J86" s="236"/>
      <c r="K86" s="236"/>
      <c r="L86" s="241"/>
      <c r="M86" s="242"/>
      <c r="N86" s="243"/>
      <c r="O86" s="243"/>
      <c r="P86" s="243"/>
      <c r="Q86" s="243"/>
      <c r="R86" s="243"/>
      <c r="S86" s="243"/>
      <c r="T86" s="24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5" t="s">
        <v>305</v>
      </c>
      <c r="AU86" s="245" t="s">
        <v>84</v>
      </c>
      <c r="AV86" s="13" t="s">
        <v>82</v>
      </c>
      <c r="AW86" s="13" t="s">
        <v>35</v>
      </c>
      <c r="AX86" s="13" t="s">
        <v>74</v>
      </c>
      <c r="AY86" s="245" t="s">
        <v>296</v>
      </c>
    </row>
    <row r="87" spans="1:51" s="13" customFormat="1" ht="12">
      <c r="A87" s="13"/>
      <c r="B87" s="235"/>
      <c r="C87" s="236"/>
      <c r="D87" s="237" t="s">
        <v>305</v>
      </c>
      <c r="E87" s="238" t="s">
        <v>28</v>
      </c>
      <c r="F87" s="239" t="s">
        <v>3061</v>
      </c>
      <c r="G87" s="236"/>
      <c r="H87" s="238" t="s">
        <v>28</v>
      </c>
      <c r="I87" s="240"/>
      <c r="J87" s="236"/>
      <c r="K87" s="236"/>
      <c r="L87" s="241"/>
      <c r="M87" s="242"/>
      <c r="N87" s="243"/>
      <c r="O87" s="243"/>
      <c r="P87" s="243"/>
      <c r="Q87" s="243"/>
      <c r="R87" s="243"/>
      <c r="S87" s="243"/>
      <c r="T87" s="24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5" t="s">
        <v>305</v>
      </c>
      <c r="AU87" s="245" t="s">
        <v>84</v>
      </c>
      <c r="AV87" s="13" t="s">
        <v>82</v>
      </c>
      <c r="AW87" s="13" t="s">
        <v>35</v>
      </c>
      <c r="AX87" s="13" t="s">
        <v>74</v>
      </c>
      <c r="AY87" s="245" t="s">
        <v>296</v>
      </c>
    </row>
    <row r="88" spans="1:51" s="14" customFormat="1" ht="12">
      <c r="A88" s="14"/>
      <c r="B88" s="246"/>
      <c r="C88" s="247"/>
      <c r="D88" s="237" t="s">
        <v>305</v>
      </c>
      <c r="E88" s="248" t="s">
        <v>28</v>
      </c>
      <c r="F88" s="249" t="s">
        <v>82</v>
      </c>
      <c r="G88" s="247"/>
      <c r="H88" s="250">
        <v>1</v>
      </c>
      <c r="I88" s="251"/>
      <c r="J88" s="247"/>
      <c r="K88" s="247"/>
      <c r="L88" s="252"/>
      <c r="M88" s="253"/>
      <c r="N88" s="254"/>
      <c r="O88" s="254"/>
      <c r="P88" s="254"/>
      <c r="Q88" s="254"/>
      <c r="R88" s="254"/>
      <c r="S88" s="254"/>
      <c r="T88" s="255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6" t="s">
        <v>305</v>
      </c>
      <c r="AU88" s="256" t="s">
        <v>84</v>
      </c>
      <c r="AV88" s="14" t="s">
        <v>84</v>
      </c>
      <c r="AW88" s="14" t="s">
        <v>35</v>
      </c>
      <c r="AX88" s="14" t="s">
        <v>82</v>
      </c>
      <c r="AY88" s="256" t="s">
        <v>296</v>
      </c>
    </row>
    <row r="89" spans="1:65" s="2" customFormat="1" ht="16.5" customHeight="1">
      <c r="A89" s="40"/>
      <c r="B89" s="41"/>
      <c r="C89" s="222" t="s">
        <v>84</v>
      </c>
      <c r="D89" s="222" t="s">
        <v>298</v>
      </c>
      <c r="E89" s="223" t="s">
        <v>3062</v>
      </c>
      <c r="F89" s="224" t="s">
        <v>3063</v>
      </c>
      <c r="G89" s="225" t="s">
        <v>2452</v>
      </c>
      <c r="H89" s="226">
        <v>1</v>
      </c>
      <c r="I89" s="227"/>
      <c r="J89" s="228">
        <f>ROUND(I89*H89,2)</f>
        <v>0</v>
      </c>
      <c r="K89" s="224" t="s">
        <v>28</v>
      </c>
      <c r="L89" s="46"/>
      <c r="M89" s="229" t="s">
        <v>28</v>
      </c>
      <c r="N89" s="230" t="s">
        <v>45</v>
      </c>
      <c r="O89" s="86"/>
      <c r="P89" s="231">
        <f>O89*H89</f>
        <v>0</v>
      </c>
      <c r="Q89" s="231">
        <v>0</v>
      </c>
      <c r="R89" s="231">
        <f>Q89*H89</f>
        <v>0</v>
      </c>
      <c r="S89" s="231">
        <v>0</v>
      </c>
      <c r="T89" s="232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3" t="s">
        <v>3058</v>
      </c>
      <c r="AT89" s="233" t="s">
        <v>298</v>
      </c>
      <c r="AU89" s="233" t="s">
        <v>84</v>
      </c>
      <c r="AY89" s="19" t="s">
        <v>296</v>
      </c>
      <c r="BE89" s="234">
        <f>IF(N89="základní",J89,0)</f>
        <v>0</v>
      </c>
      <c r="BF89" s="234">
        <f>IF(N89="snížená",J89,0)</f>
        <v>0</v>
      </c>
      <c r="BG89" s="234">
        <f>IF(N89="zákl. přenesená",J89,0)</f>
        <v>0</v>
      </c>
      <c r="BH89" s="234">
        <f>IF(N89="sníž. přenesená",J89,0)</f>
        <v>0</v>
      </c>
      <c r="BI89" s="234">
        <f>IF(N89="nulová",J89,0)</f>
        <v>0</v>
      </c>
      <c r="BJ89" s="19" t="s">
        <v>82</v>
      </c>
      <c r="BK89" s="234">
        <f>ROUND(I89*H89,2)</f>
        <v>0</v>
      </c>
      <c r="BL89" s="19" t="s">
        <v>3058</v>
      </c>
      <c r="BM89" s="233" t="s">
        <v>3064</v>
      </c>
    </row>
    <row r="90" spans="1:51" s="13" customFormat="1" ht="12">
      <c r="A90" s="13"/>
      <c r="B90" s="235"/>
      <c r="C90" s="236"/>
      <c r="D90" s="237" t="s">
        <v>305</v>
      </c>
      <c r="E90" s="238" t="s">
        <v>28</v>
      </c>
      <c r="F90" s="239" t="s">
        <v>3065</v>
      </c>
      <c r="G90" s="236"/>
      <c r="H90" s="238" t="s">
        <v>28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305</v>
      </c>
      <c r="AU90" s="245" t="s">
        <v>84</v>
      </c>
      <c r="AV90" s="13" t="s">
        <v>82</v>
      </c>
      <c r="AW90" s="13" t="s">
        <v>35</v>
      </c>
      <c r="AX90" s="13" t="s">
        <v>74</v>
      </c>
      <c r="AY90" s="245" t="s">
        <v>296</v>
      </c>
    </row>
    <row r="91" spans="1:51" s="13" customFormat="1" ht="12">
      <c r="A91" s="13"/>
      <c r="B91" s="235"/>
      <c r="C91" s="236"/>
      <c r="D91" s="237" t="s">
        <v>305</v>
      </c>
      <c r="E91" s="238" t="s">
        <v>28</v>
      </c>
      <c r="F91" s="239" t="s">
        <v>3066</v>
      </c>
      <c r="G91" s="236"/>
      <c r="H91" s="238" t="s">
        <v>28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305</v>
      </c>
      <c r="AU91" s="245" t="s">
        <v>84</v>
      </c>
      <c r="AV91" s="13" t="s">
        <v>82</v>
      </c>
      <c r="AW91" s="13" t="s">
        <v>35</v>
      </c>
      <c r="AX91" s="13" t="s">
        <v>74</v>
      </c>
      <c r="AY91" s="245" t="s">
        <v>296</v>
      </c>
    </row>
    <row r="92" spans="1:51" s="14" customFormat="1" ht="12">
      <c r="A92" s="14"/>
      <c r="B92" s="246"/>
      <c r="C92" s="247"/>
      <c r="D92" s="237" t="s">
        <v>305</v>
      </c>
      <c r="E92" s="248" t="s">
        <v>28</v>
      </c>
      <c r="F92" s="249" t="s">
        <v>82</v>
      </c>
      <c r="G92" s="247"/>
      <c r="H92" s="250">
        <v>1</v>
      </c>
      <c r="I92" s="251"/>
      <c r="J92" s="247"/>
      <c r="K92" s="247"/>
      <c r="L92" s="252"/>
      <c r="M92" s="253"/>
      <c r="N92" s="254"/>
      <c r="O92" s="254"/>
      <c r="P92" s="254"/>
      <c r="Q92" s="254"/>
      <c r="R92" s="254"/>
      <c r="S92" s="254"/>
      <c r="T92" s="25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6" t="s">
        <v>305</v>
      </c>
      <c r="AU92" s="256" t="s">
        <v>84</v>
      </c>
      <c r="AV92" s="14" t="s">
        <v>84</v>
      </c>
      <c r="AW92" s="14" t="s">
        <v>35</v>
      </c>
      <c r="AX92" s="14" t="s">
        <v>82</v>
      </c>
      <c r="AY92" s="256" t="s">
        <v>296</v>
      </c>
    </row>
    <row r="93" spans="1:65" s="2" customFormat="1" ht="16.5" customHeight="1">
      <c r="A93" s="40"/>
      <c r="B93" s="41"/>
      <c r="C93" s="222" t="s">
        <v>314</v>
      </c>
      <c r="D93" s="222" t="s">
        <v>298</v>
      </c>
      <c r="E93" s="223" t="s">
        <v>3067</v>
      </c>
      <c r="F93" s="224" t="s">
        <v>3068</v>
      </c>
      <c r="G93" s="225" t="s">
        <v>2452</v>
      </c>
      <c r="H93" s="226">
        <v>1</v>
      </c>
      <c r="I93" s="227"/>
      <c r="J93" s="228">
        <f>ROUND(I93*H93,2)</f>
        <v>0</v>
      </c>
      <c r="K93" s="224" t="s">
        <v>28</v>
      </c>
      <c r="L93" s="46"/>
      <c r="M93" s="229" t="s">
        <v>28</v>
      </c>
      <c r="N93" s="230" t="s">
        <v>45</v>
      </c>
      <c r="O93" s="86"/>
      <c r="P93" s="231">
        <f>O93*H93</f>
        <v>0</v>
      </c>
      <c r="Q93" s="231">
        <v>0</v>
      </c>
      <c r="R93" s="231">
        <f>Q93*H93</f>
        <v>0</v>
      </c>
      <c r="S93" s="231">
        <v>0</v>
      </c>
      <c r="T93" s="232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3" t="s">
        <v>3058</v>
      </c>
      <c r="AT93" s="233" t="s">
        <v>298</v>
      </c>
      <c r="AU93" s="233" t="s">
        <v>84</v>
      </c>
      <c r="AY93" s="19" t="s">
        <v>296</v>
      </c>
      <c r="BE93" s="234">
        <f>IF(N93="základní",J93,0)</f>
        <v>0</v>
      </c>
      <c r="BF93" s="234">
        <f>IF(N93="snížená",J93,0)</f>
        <v>0</v>
      </c>
      <c r="BG93" s="234">
        <f>IF(N93="zákl. přenesená",J93,0)</f>
        <v>0</v>
      </c>
      <c r="BH93" s="234">
        <f>IF(N93="sníž. přenesená",J93,0)</f>
        <v>0</v>
      </c>
      <c r="BI93" s="234">
        <f>IF(N93="nulová",J93,0)</f>
        <v>0</v>
      </c>
      <c r="BJ93" s="19" t="s">
        <v>82</v>
      </c>
      <c r="BK93" s="234">
        <f>ROUND(I93*H93,2)</f>
        <v>0</v>
      </c>
      <c r="BL93" s="19" t="s">
        <v>3058</v>
      </c>
      <c r="BM93" s="233" t="s">
        <v>3069</v>
      </c>
    </row>
    <row r="94" spans="1:51" s="13" customFormat="1" ht="12">
      <c r="A94" s="13"/>
      <c r="B94" s="235"/>
      <c r="C94" s="236"/>
      <c r="D94" s="237" t="s">
        <v>305</v>
      </c>
      <c r="E94" s="238" t="s">
        <v>28</v>
      </c>
      <c r="F94" s="239" t="s">
        <v>3070</v>
      </c>
      <c r="G94" s="236"/>
      <c r="H94" s="238" t="s">
        <v>28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305</v>
      </c>
      <c r="AU94" s="245" t="s">
        <v>84</v>
      </c>
      <c r="AV94" s="13" t="s">
        <v>82</v>
      </c>
      <c r="AW94" s="13" t="s">
        <v>35</v>
      </c>
      <c r="AX94" s="13" t="s">
        <v>74</v>
      </c>
      <c r="AY94" s="245" t="s">
        <v>296</v>
      </c>
    </row>
    <row r="95" spans="1:51" s="13" customFormat="1" ht="12">
      <c r="A95" s="13"/>
      <c r="B95" s="235"/>
      <c r="C95" s="236"/>
      <c r="D95" s="237" t="s">
        <v>305</v>
      </c>
      <c r="E95" s="238" t="s">
        <v>28</v>
      </c>
      <c r="F95" s="239" t="s">
        <v>3071</v>
      </c>
      <c r="G95" s="236"/>
      <c r="H95" s="238" t="s">
        <v>28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305</v>
      </c>
      <c r="AU95" s="245" t="s">
        <v>84</v>
      </c>
      <c r="AV95" s="13" t="s">
        <v>82</v>
      </c>
      <c r="AW95" s="13" t="s">
        <v>35</v>
      </c>
      <c r="AX95" s="13" t="s">
        <v>74</v>
      </c>
      <c r="AY95" s="245" t="s">
        <v>296</v>
      </c>
    </row>
    <row r="96" spans="1:51" s="14" customFormat="1" ht="12">
      <c r="A96" s="14"/>
      <c r="B96" s="246"/>
      <c r="C96" s="247"/>
      <c r="D96" s="237" t="s">
        <v>305</v>
      </c>
      <c r="E96" s="248" t="s">
        <v>28</v>
      </c>
      <c r="F96" s="249" t="s">
        <v>82</v>
      </c>
      <c r="G96" s="247"/>
      <c r="H96" s="250">
        <v>1</v>
      </c>
      <c r="I96" s="251"/>
      <c r="J96" s="247"/>
      <c r="K96" s="247"/>
      <c r="L96" s="252"/>
      <c r="M96" s="253"/>
      <c r="N96" s="254"/>
      <c r="O96" s="254"/>
      <c r="P96" s="254"/>
      <c r="Q96" s="254"/>
      <c r="R96" s="254"/>
      <c r="S96" s="254"/>
      <c r="T96" s="25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6" t="s">
        <v>305</v>
      </c>
      <c r="AU96" s="256" t="s">
        <v>84</v>
      </c>
      <c r="AV96" s="14" t="s">
        <v>84</v>
      </c>
      <c r="AW96" s="14" t="s">
        <v>35</v>
      </c>
      <c r="AX96" s="14" t="s">
        <v>82</v>
      </c>
      <c r="AY96" s="256" t="s">
        <v>296</v>
      </c>
    </row>
    <row r="97" spans="1:65" s="2" customFormat="1" ht="16.5" customHeight="1">
      <c r="A97" s="40"/>
      <c r="B97" s="41"/>
      <c r="C97" s="222" t="s">
        <v>303</v>
      </c>
      <c r="D97" s="222" t="s">
        <v>298</v>
      </c>
      <c r="E97" s="223" t="s">
        <v>3072</v>
      </c>
      <c r="F97" s="224" t="s">
        <v>3073</v>
      </c>
      <c r="G97" s="225" t="s">
        <v>2452</v>
      </c>
      <c r="H97" s="226">
        <v>1</v>
      </c>
      <c r="I97" s="227"/>
      <c r="J97" s="228">
        <f>ROUND(I97*H97,2)</f>
        <v>0</v>
      </c>
      <c r="K97" s="224" t="s">
        <v>28</v>
      </c>
      <c r="L97" s="46"/>
      <c r="M97" s="229" t="s">
        <v>28</v>
      </c>
      <c r="N97" s="230" t="s">
        <v>45</v>
      </c>
      <c r="O97" s="86"/>
      <c r="P97" s="231">
        <f>O97*H97</f>
        <v>0</v>
      </c>
      <c r="Q97" s="231">
        <v>0</v>
      </c>
      <c r="R97" s="231">
        <f>Q97*H97</f>
        <v>0</v>
      </c>
      <c r="S97" s="231">
        <v>0</v>
      </c>
      <c r="T97" s="232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3" t="s">
        <v>3058</v>
      </c>
      <c r="AT97" s="233" t="s">
        <v>298</v>
      </c>
      <c r="AU97" s="233" t="s">
        <v>84</v>
      </c>
      <c r="AY97" s="19" t="s">
        <v>296</v>
      </c>
      <c r="BE97" s="234">
        <f>IF(N97="základní",J97,0)</f>
        <v>0</v>
      </c>
      <c r="BF97" s="234">
        <f>IF(N97="snížená",J97,0)</f>
        <v>0</v>
      </c>
      <c r="BG97" s="234">
        <f>IF(N97="zákl. přenesená",J97,0)</f>
        <v>0</v>
      </c>
      <c r="BH97" s="234">
        <f>IF(N97="sníž. přenesená",J97,0)</f>
        <v>0</v>
      </c>
      <c r="BI97" s="234">
        <f>IF(N97="nulová",J97,0)</f>
        <v>0</v>
      </c>
      <c r="BJ97" s="19" t="s">
        <v>82</v>
      </c>
      <c r="BK97" s="234">
        <f>ROUND(I97*H97,2)</f>
        <v>0</v>
      </c>
      <c r="BL97" s="19" t="s">
        <v>3058</v>
      </c>
      <c r="BM97" s="233" t="s">
        <v>3074</v>
      </c>
    </row>
    <row r="98" spans="1:51" s="13" customFormat="1" ht="12">
      <c r="A98" s="13"/>
      <c r="B98" s="235"/>
      <c r="C98" s="236"/>
      <c r="D98" s="237" t="s">
        <v>305</v>
      </c>
      <c r="E98" s="238" t="s">
        <v>28</v>
      </c>
      <c r="F98" s="239" t="s">
        <v>3075</v>
      </c>
      <c r="G98" s="236"/>
      <c r="H98" s="238" t="s">
        <v>28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305</v>
      </c>
      <c r="AU98" s="245" t="s">
        <v>84</v>
      </c>
      <c r="AV98" s="13" t="s">
        <v>82</v>
      </c>
      <c r="AW98" s="13" t="s">
        <v>35</v>
      </c>
      <c r="AX98" s="13" t="s">
        <v>74</v>
      </c>
      <c r="AY98" s="245" t="s">
        <v>296</v>
      </c>
    </row>
    <row r="99" spans="1:51" s="13" customFormat="1" ht="12">
      <c r="A99" s="13"/>
      <c r="B99" s="235"/>
      <c r="C99" s="236"/>
      <c r="D99" s="237" t="s">
        <v>305</v>
      </c>
      <c r="E99" s="238" t="s">
        <v>28</v>
      </c>
      <c r="F99" s="239" t="s">
        <v>3076</v>
      </c>
      <c r="G99" s="236"/>
      <c r="H99" s="238" t="s">
        <v>28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305</v>
      </c>
      <c r="AU99" s="245" t="s">
        <v>84</v>
      </c>
      <c r="AV99" s="13" t="s">
        <v>82</v>
      </c>
      <c r="AW99" s="13" t="s">
        <v>35</v>
      </c>
      <c r="AX99" s="13" t="s">
        <v>74</v>
      </c>
      <c r="AY99" s="245" t="s">
        <v>296</v>
      </c>
    </row>
    <row r="100" spans="1:51" s="14" customFormat="1" ht="12">
      <c r="A100" s="14"/>
      <c r="B100" s="246"/>
      <c r="C100" s="247"/>
      <c r="D100" s="237" t="s">
        <v>305</v>
      </c>
      <c r="E100" s="248" t="s">
        <v>28</v>
      </c>
      <c r="F100" s="249" t="s">
        <v>82</v>
      </c>
      <c r="G100" s="247"/>
      <c r="H100" s="250">
        <v>1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6" t="s">
        <v>305</v>
      </c>
      <c r="AU100" s="256" t="s">
        <v>84</v>
      </c>
      <c r="AV100" s="14" t="s">
        <v>84</v>
      </c>
      <c r="AW100" s="14" t="s">
        <v>35</v>
      </c>
      <c r="AX100" s="14" t="s">
        <v>82</v>
      </c>
      <c r="AY100" s="256" t="s">
        <v>296</v>
      </c>
    </row>
    <row r="101" spans="1:65" s="2" customFormat="1" ht="16.5" customHeight="1">
      <c r="A101" s="40"/>
      <c r="B101" s="41"/>
      <c r="C101" s="222" t="s">
        <v>321</v>
      </c>
      <c r="D101" s="222" t="s">
        <v>298</v>
      </c>
      <c r="E101" s="223" t="s">
        <v>3077</v>
      </c>
      <c r="F101" s="224" t="s">
        <v>3078</v>
      </c>
      <c r="G101" s="225" t="s">
        <v>2452</v>
      </c>
      <c r="H101" s="226">
        <v>1</v>
      </c>
      <c r="I101" s="227"/>
      <c r="J101" s="228">
        <f>ROUND(I101*H101,2)</f>
        <v>0</v>
      </c>
      <c r="K101" s="224" t="s">
        <v>28</v>
      </c>
      <c r="L101" s="46"/>
      <c r="M101" s="229" t="s">
        <v>28</v>
      </c>
      <c r="N101" s="230" t="s">
        <v>45</v>
      </c>
      <c r="O101" s="86"/>
      <c r="P101" s="231">
        <f>O101*H101</f>
        <v>0</v>
      </c>
      <c r="Q101" s="231">
        <v>0</v>
      </c>
      <c r="R101" s="231">
        <f>Q101*H101</f>
        <v>0</v>
      </c>
      <c r="S101" s="231">
        <v>0</v>
      </c>
      <c r="T101" s="232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3" t="s">
        <v>3058</v>
      </c>
      <c r="AT101" s="233" t="s">
        <v>298</v>
      </c>
      <c r="AU101" s="233" t="s">
        <v>84</v>
      </c>
      <c r="AY101" s="19" t="s">
        <v>296</v>
      </c>
      <c r="BE101" s="234">
        <f>IF(N101="základní",J101,0)</f>
        <v>0</v>
      </c>
      <c r="BF101" s="234">
        <f>IF(N101="snížená",J101,0)</f>
        <v>0</v>
      </c>
      <c r="BG101" s="234">
        <f>IF(N101="zákl. přenesená",J101,0)</f>
        <v>0</v>
      </c>
      <c r="BH101" s="234">
        <f>IF(N101="sníž. přenesená",J101,0)</f>
        <v>0</v>
      </c>
      <c r="BI101" s="234">
        <f>IF(N101="nulová",J101,0)</f>
        <v>0</v>
      </c>
      <c r="BJ101" s="19" t="s">
        <v>82</v>
      </c>
      <c r="BK101" s="234">
        <f>ROUND(I101*H101,2)</f>
        <v>0</v>
      </c>
      <c r="BL101" s="19" t="s">
        <v>3058</v>
      </c>
      <c r="BM101" s="233" t="s">
        <v>3079</v>
      </c>
    </row>
    <row r="102" spans="1:51" s="13" customFormat="1" ht="12">
      <c r="A102" s="13"/>
      <c r="B102" s="235"/>
      <c r="C102" s="236"/>
      <c r="D102" s="237" t="s">
        <v>305</v>
      </c>
      <c r="E102" s="238" t="s">
        <v>28</v>
      </c>
      <c r="F102" s="239" t="s">
        <v>3080</v>
      </c>
      <c r="G102" s="236"/>
      <c r="H102" s="238" t="s">
        <v>28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305</v>
      </c>
      <c r="AU102" s="245" t="s">
        <v>84</v>
      </c>
      <c r="AV102" s="13" t="s">
        <v>82</v>
      </c>
      <c r="AW102" s="13" t="s">
        <v>35</v>
      </c>
      <c r="AX102" s="13" t="s">
        <v>74</v>
      </c>
      <c r="AY102" s="245" t="s">
        <v>296</v>
      </c>
    </row>
    <row r="103" spans="1:51" s="13" customFormat="1" ht="12">
      <c r="A103" s="13"/>
      <c r="B103" s="235"/>
      <c r="C103" s="236"/>
      <c r="D103" s="237" t="s">
        <v>305</v>
      </c>
      <c r="E103" s="238" t="s">
        <v>28</v>
      </c>
      <c r="F103" s="239" t="s">
        <v>3076</v>
      </c>
      <c r="G103" s="236"/>
      <c r="H103" s="238" t="s">
        <v>28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305</v>
      </c>
      <c r="AU103" s="245" t="s">
        <v>84</v>
      </c>
      <c r="AV103" s="13" t="s">
        <v>82</v>
      </c>
      <c r="AW103" s="13" t="s">
        <v>35</v>
      </c>
      <c r="AX103" s="13" t="s">
        <v>74</v>
      </c>
      <c r="AY103" s="245" t="s">
        <v>296</v>
      </c>
    </row>
    <row r="104" spans="1:51" s="14" customFormat="1" ht="12">
      <c r="A104" s="14"/>
      <c r="B104" s="246"/>
      <c r="C104" s="247"/>
      <c r="D104" s="237" t="s">
        <v>305</v>
      </c>
      <c r="E104" s="248" t="s">
        <v>28</v>
      </c>
      <c r="F104" s="249" t="s">
        <v>82</v>
      </c>
      <c r="G104" s="247"/>
      <c r="H104" s="250">
        <v>1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6" t="s">
        <v>305</v>
      </c>
      <c r="AU104" s="256" t="s">
        <v>84</v>
      </c>
      <c r="AV104" s="14" t="s">
        <v>84</v>
      </c>
      <c r="AW104" s="14" t="s">
        <v>35</v>
      </c>
      <c r="AX104" s="14" t="s">
        <v>82</v>
      </c>
      <c r="AY104" s="256" t="s">
        <v>296</v>
      </c>
    </row>
    <row r="105" spans="1:65" s="2" customFormat="1" ht="16.5" customHeight="1">
      <c r="A105" s="40"/>
      <c r="B105" s="41"/>
      <c r="C105" s="222" t="s">
        <v>329</v>
      </c>
      <c r="D105" s="222" t="s">
        <v>298</v>
      </c>
      <c r="E105" s="223" t="s">
        <v>3081</v>
      </c>
      <c r="F105" s="224" t="s">
        <v>3082</v>
      </c>
      <c r="G105" s="225" t="s">
        <v>2452</v>
      </c>
      <c r="H105" s="226">
        <v>1</v>
      </c>
      <c r="I105" s="227"/>
      <c r="J105" s="228">
        <f>ROUND(I105*H105,2)</f>
        <v>0</v>
      </c>
      <c r="K105" s="224" t="s">
        <v>28</v>
      </c>
      <c r="L105" s="46"/>
      <c r="M105" s="229" t="s">
        <v>28</v>
      </c>
      <c r="N105" s="230" t="s">
        <v>45</v>
      </c>
      <c r="O105" s="86"/>
      <c r="P105" s="231">
        <f>O105*H105</f>
        <v>0</v>
      </c>
      <c r="Q105" s="231">
        <v>0</v>
      </c>
      <c r="R105" s="231">
        <f>Q105*H105</f>
        <v>0</v>
      </c>
      <c r="S105" s="231">
        <v>0</v>
      </c>
      <c r="T105" s="232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3" t="s">
        <v>3058</v>
      </c>
      <c r="AT105" s="233" t="s">
        <v>298</v>
      </c>
      <c r="AU105" s="233" t="s">
        <v>84</v>
      </c>
      <c r="AY105" s="19" t="s">
        <v>296</v>
      </c>
      <c r="BE105" s="234">
        <f>IF(N105="základní",J105,0)</f>
        <v>0</v>
      </c>
      <c r="BF105" s="234">
        <f>IF(N105="snížená",J105,0)</f>
        <v>0</v>
      </c>
      <c r="BG105" s="234">
        <f>IF(N105="zákl. přenesená",J105,0)</f>
        <v>0</v>
      </c>
      <c r="BH105" s="234">
        <f>IF(N105="sníž. přenesená",J105,0)</f>
        <v>0</v>
      </c>
      <c r="BI105" s="234">
        <f>IF(N105="nulová",J105,0)</f>
        <v>0</v>
      </c>
      <c r="BJ105" s="19" t="s">
        <v>82</v>
      </c>
      <c r="BK105" s="234">
        <f>ROUND(I105*H105,2)</f>
        <v>0</v>
      </c>
      <c r="BL105" s="19" t="s">
        <v>3058</v>
      </c>
      <c r="BM105" s="233" t="s">
        <v>3083</v>
      </c>
    </row>
    <row r="106" spans="1:51" s="13" customFormat="1" ht="12">
      <c r="A106" s="13"/>
      <c r="B106" s="235"/>
      <c r="C106" s="236"/>
      <c r="D106" s="237" t="s">
        <v>305</v>
      </c>
      <c r="E106" s="238" t="s">
        <v>28</v>
      </c>
      <c r="F106" s="239" t="s">
        <v>3084</v>
      </c>
      <c r="G106" s="236"/>
      <c r="H106" s="238" t="s">
        <v>28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305</v>
      </c>
      <c r="AU106" s="245" t="s">
        <v>84</v>
      </c>
      <c r="AV106" s="13" t="s">
        <v>82</v>
      </c>
      <c r="AW106" s="13" t="s">
        <v>35</v>
      </c>
      <c r="AX106" s="13" t="s">
        <v>74</v>
      </c>
      <c r="AY106" s="245" t="s">
        <v>296</v>
      </c>
    </row>
    <row r="107" spans="1:51" s="13" customFormat="1" ht="12">
      <c r="A107" s="13"/>
      <c r="B107" s="235"/>
      <c r="C107" s="236"/>
      <c r="D107" s="237" t="s">
        <v>305</v>
      </c>
      <c r="E107" s="238" t="s">
        <v>28</v>
      </c>
      <c r="F107" s="239" t="s">
        <v>3085</v>
      </c>
      <c r="G107" s="236"/>
      <c r="H107" s="238" t="s">
        <v>28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305</v>
      </c>
      <c r="AU107" s="245" t="s">
        <v>84</v>
      </c>
      <c r="AV107" s="13" t="s">
        <v>82</v>
      </c>
      <c r="AW107" s="13" t="s">
        <v>35</v>
      </c>
      <c r="AX107" s="13" t="s">
        <v>74</v>
      </c>
      <c r="AY107" s="245" t="s">
        <v>296</v>
      </c>
    </row>
    <row r="108" spans="1:51" s="13" customFormat="1" ht="12">
      <c r="A108" s="13"/>
      <c r="B108" s="235"/>
      <c r="C108" s="236"/>
      <c r="D108" s="237" t="s">
        <v>305</v>
      </c>
      <c r="E108" s="238" t="s">
        <v>28</v>
      </c>
      <c r="F108" s="239" t="s">
        <v>3086</v>
      </c>
      <c r="G108" s="236"/>
      <c r="H108" s="238" t="s">
        <v>28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305</v>
      </c>
      <c r="AU108" s="245" t="s">
        <v>84</v>
      </c>
      <c r="AV108" s="13" t="s">
        <v>82</v>
      </c>
      <c r="AW108" s="13" t="s">
        <v>35</v>
      </c>
      <c r="AX108" s="13" t="s">
        <v>74</v>
      </c>
      <c r="AY108" s="245" t="s">
        <v>296</v>
      </c>
    </row>
    <row r="109" spans="1:51" s="13" customFormat="1" ht="12">
      <c r="A109" s="13"/>
      <c r="B109" s="235"/>
      <c r="C109" s="236"/>
      <c r="D109" s="237" t="s">
        <v>305</v>
      </c>
      <c r="E109" s="238" t="s">
        <v>28</v>
      </c>
      <c r="F109" s="239" t="s">
        <v>3087</v>
      </c>
      <c r="G109" s="236"/>
      <c r="H109" s="238" t="s">
        <v>28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305</v>
      </c>
      <c r="AU109" s="245" t="s">
        <v>84</v>
      </c>
      <c r="AV109" s="13" t="s">
        <v>82</v>
      </c>
      <c r="AW109" s="13" t="s">
        <v>35</v>
      </c>
      <c r="AX109" s="13" t="s">
        <v>74</v>
      </c>
      <c r="AY109" s="245" t="s">
        <v>296</v>
      </c>
    </row>
    <row r="110" spans="1:51" s="14" customFormat="1" ht="12">
      <c r="A110" s="14"/>
      <c r="B110" s="246"/>
      <c r="C110" s="247"/>
      <c r="D110" s="237" t="s">
        <v>305</v>
      </c>
      <c r="E110" s="248" t="s">
        <v>28</v>
      </c>
      <c r="F110" s="249" t="s">
        <v>82</v>
      </c>
      <c r="G110" s="247"/>
      <c r="H110" s="250">
        <v>1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305</v>
      </c>
      <c r="AU110" s="256" t="s">
        <v>84</v>
      </c>
      <c r="AV110" s="14" t="s">
        <v>84</v>
      </c>
      <c r="AW110" s="14" t="s">
        <v>35</v>
      </c>
      <c r="AX110" s="14" t="s">
        <v>82</v>
      </c>
      <c r="AY110" s="256" t="s">
        <v>296</v>
      </c>
    </row>
    <row r="111" spans="1:65" s="2" customFormat="1" ht="16.5" customHeight="1">
      <c r="A111" s="40"/>
      <c r="B111" s="41"/>
      <c r="C111" s="222" t="s">
        <v>333</v>
      </c>
      <c r="D111" s="222" t="s">
        <v>298</v>
      </c>
      <c r="E111" s="223" t="s">
        <v>3088</v>
      </c>
      <c r="F111" s="224" t="s">
        <v>3089</v>
      </c>
      <c r="G111" s="225" t="s">
        <v>2452</v>
      </c>
      <c r="H111" s="226">
        <v>1</v>
      </c>
      <c r="I111" s="227"/>
      <c r="J111" s="228">
        <f>ROUND(I111*H111,2)</f>
        <v>0</v>
      </c>
      <c r="K111" s="224" t="s">
        <v>28</v>
      </c>
      <c r="L111" s="46"/>
      <c r="M111" s="229" t="s">
        <v>28</v>
      </c>
      <c r="N111" s="230" t="s">
        <v>45</v>
      </c>
      <c r="O111" s="86"/>
      <c r="P111" s="231">
        <f>O111*H111</f>
        <v>0</v>
      </c>
      <c r="Q111" s="231">
        <v>0</v>
      </c>
      <c r="R111" s="231">
        <f>Q111*H111</f>
        <v>0</v>
      </c>
      <c r="S111" s="231">
        <v>0</v>
      </c>
      <c r="T111" s="232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3" t="s">
        <v>3058</v>
      </c>
      <c r="AT111" s="233" t="s">
        <v>298</v>
      </c>
      <c r="AU111" s="233" t="s">
        <v>84</v>
      </c>
      <c r="AY111" s="19" t="s">
        <v>296</v>
      </c>
      <c r="BE111" s="234">
        <f>IF(N111="základní",J111,0)</f>
        <v>0</v>
      </c>
      <c r="BF111" s="234">
        <f>IF(N111="snížená",J111,0)</f>
        <v>0</v>
      </c>
      <c r="BG111" s="234">
        <f>IF(N111="zákl. přenesená",J111,0)</f>
        <v>0</v>
      </c>
      <c r="BH111" s="234">
        <f>IF(N111="sníž. přenesená",J111,0)</f>
        <v>0</v>
      </c>
      <c r="BI111" s="234">
        <f>IF(N111="nulová",J111,0)</f>
        <v>0</v>
      </c>
      <c r="BJ111" s="19" t="s">
        <v>82</v>
      </c>
      <c r="BK111" s="234">
        <f>ROUND(I111*H111,2)</f>
        <v>0</v>
      </c>
      <c r="BL111" s="19" t="s">
        <v>3058</v>
      </c>
      <c r="BM111" s="233" t="s">
        <v>3090</v>
      </c>
    </row>
    <row r="112" spans="1:51" s="13" customFormat="1" ht="12">
      <c r="A112" s="13"/>
      <c r="B112" s="235"/>
      <c r="C112" s="236"/>
      <c r="D112" s="237" t="s">
        <v>305</v>
      </c>
      <c r="E112" s="238" t="s">
        <v>28</v>
      </c>
      <c r="F112" s="239" t="s">
        <v>3091</v>
      </c>
      <c r="G112" s="236"/>
      <c r="H112" s="238" t="s">
        <v>28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305</v>
      </c>
      <c r="AU112" s="245" t="s">
        <v>84</v>
      </c>
      <c r="AV112" s="13" t="s">
        <v>82</v>
      </c>
      <c r="AW112" s="13" t="s">
        <v>35</v>
      </c>
      <c r="AX112" s="13" t="s">
        <v>74</v>
      </c>
      <c r="AY112" s="245" t="s">
        <v>296</v>
      </c>
    </row>
    <row r="113" spans="1:51" s="14" customFormat="1" ht="12">
      <c r="A113" s="14"/>
      <c r="B113" s="246"/>
      <c r="C113" s="247"/>
      <c r="D113" s="237" t="s">
        <v>305</v>
      </c>
      <c r="E113" s="248" t="s">
        <v>28</v>
      </c>
      <c r="F113" s="249" t="s">
        <v>82</v>
      </c>
      <c r="G113" s="247"/>
      <c r="H113" s="250">
        <v>1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6" t="s">
        <v>305</v>
      </c>
      <c r="AU113" s="256" t="s">
        <v>84</v>
      </c>
      <c r="AV113" s="14" t="s">
        <v>84</v>
      </c>
      <c r="AW113" s="14" t="s">
        <v>35</v>
      </c>
      <c r="AX113" s="14" t="s">
        <v>82</v>
      </c>
      <c r="AY113" s="256" t="s">
        <v>296</v>
      </c>
    </row>
    <row r="114" spans="1:65" s="2" customFormat="1" ht="16.5" customHeight="1">
      <c r="A114" s="40"/>
      <c r="B114" s="41"/>
      <c r="C114" s="222" t="s">
        <v>337</v>
      </c>
      <c r="D114" s="222" t="s">
        <v>298</v>
      </c>
      <c r="E114" s="223" t="s">
        <v>3092</v>
      </c>
      <c r="F114" s="224" t="s">
        <v>3093</v>
      </c>
      <c r="G114" s="225" t="s">
        <v>2452</v>
      </c>
      <c r="H114" s="226">
        <v>1</v>
      </c>
      <c r="I114" s="227"/>
      <c r="J114" s="228">
        <f>ROUND(I114*H114,2)</f>
        <v>0</v>
      </c>
      <c r="K114" s="224" t="s">
        <v>28</v>
      </c>
      <c r="L114" s="46"/>
      <c r="M114" s="229" t="s">
        <v>28</v>
      </c>
      <c r="N114" s="230" t="s">
        <v>45</v>
      </c>
      <c r="O114" s="86"/>
      <c r="P114" s="231">
        <f>O114*H114</f>
        <v>0</v>
      </c>
      <c r="Q114" s="231">
        <v>0</v>
      </c>
      <c r="R114" s="231">
        <f>Q114*H114</f>
        <v>0</v>
      </c>
      <c r="S114" s="231">
        <v>0</v>
      </c>
      <c r="T114" s="232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3" t="s">
        <v>3058</v>
      </c>
      <c r="AT114" s="233" t="s">
        <v>298</v>
      </c>
      <c r="AU114" s="233" t="s">
        <v>84</v>
      </c>
      <c r="AY114" s="19" t="s">
        <v>296</v>
      </c>
      <c r="BE114" s="234">
        <f>IF(N114="základní",J114,0)</f>
        <v>0</v>
      </c>
      <c r="BF114" s="234">
        <f>IF(N114="snížená",J114,0)</f>
        <v>0</v>
      </c>
      <c r="BG114" s="234">
        <f>IF(N114="zákl. přenesená",J114,0)</f>
        <v>0</v>
      </c>
      <c r="BH114" s="234">
        <f>IF(N114="sníž. přenesená",J114,0)</f>
        <v>0</v>
      </c>
      <c r="BI114" s="234">
        <f>IF(N114="nulová",J114,0)</f>
        <v>0</v>
      </c>
      <c r="BJ114" s="19" t="s">
        <v>82</v>
      </c>
      <c r="BK114" s="234">
        <f>ROUND(I114*H114,2)</f>
        <v>0</v>
      </c>
      <c r="BL114" s="19" t="s">
        <v>3058</v>
      </c>
      <c r="BM114" s="233" t="s">
        <v>3094</v>
      </c>
    </row>
    <row r="115" spans="1:51" s="13" customFormat="1" ht="12">
      <c r="A115" s="13"/>
      <c r="B115" s="235"/>
      <c r="C115" s="236"/>
      <c r="D115" s="237" t="s">
        <v>305</v>
      </c>
      <c r="E115" s="238" t="s">
        <v>28</v>
      </c>
      <c r="F115" s="239" t="s">
        <v>3095</v>
      </c>
      <c r="G115" s="236"/>
      <c r="H115" s="238" t="s">
        <v>28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305</v>
      </c>
      <c r="AU115" s="245" t="s">
        <v>84</v>
      </c>
      <c r="AV115" s="13" t="s">
        <v>82</v>
      </c>
      <c r="AW115" s="13" t="s">
        <v>35</v>
      </c>
      <c r="AX115" s="13" t="s">
        <v>74</v>
      </c>
      <c r="AY115" s="245" t="s">
        <v>296</v>
      </c>
    </row>
    <row r="116" spans="1:51" s="14" customFormat="1" ht="12">
      <c r="A116" s="14"/>
      <c r="B116" s="246"/>
      <c r="C116" s="247"/>
      <c r="D116" s="237" t="s">
        <v>305</v>
      </c>
      <c r="E116" s="248" t="s">
        <v>28</v>
      </c>
      <c r="F116" s="249" t="s">
        <v>82</v>
      </c>
      <c r="G116" s="247"/>
      <c r="H116" s="250">
        <v>1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305</v>
      </c>
      <c r="AU116" s="256" t="s">
        <v>84</v>
      </c>
      <c r="AV116" s="14" t="s">
        <v>84</v>
      </c>
      <c r="AW116" s="14" t="s">
        <v>35</v>
      </c>
      <c r="AX116" s="14" t="s">
        <v>82</v>
      </c>
      <c r="AY116" s="256" t="s">
        <v>296</v>
      </c>
    </row>
    <row r="117" spans="1:65" s="2" customFormat="1" ht="16.5" customHeight="1">
      <c r="A117" s="40"/>
      <c r="B117" s="41"/>
      <c r="C117" s="222" t="s">
        <v>341</v>
      </c>
      <c r="D117" s="222" t="s">
        <v>298</v>
      </c>
      <c r="E117" s="223" t="s">
        <v>3096</v>
      </c>
      <c r="F117" s="224" t="s">
        <v>3097</v>
      </c>
      <c r="G117" s="225" t="s">
        <v>2452</v>
      </c>
      <c r="H117" s="226">
        <v>1</v>
      </c>
      <c r="I117" s="227"/>
      <c r="J117" s="228">
        <f>ROUND(I117*H117,2)</f>
        <v>0</v>
      </c>
      <c r="K117" s="224" t="s">
        <v>28</v>
      </c>
      <c r="L117" s="46"/>
      <c r="M117" s="229" t="s">
        <v>28</v>
      </c>
      <c r="N117" s="230" t="s">
        <v>45</v>
      </c>
      <c r="O117" s="86"/>
      <c r="P117" s="231">
        <f>O117*H117</f>
        <v>0</v>
      </c>
      <c r="Q117" s="231">
        <v>0</v>
      </c>
      <c r="R117" s="231">
        <f>Q117*H117</f>
        <v>0</v>
      </c>
      <c r="S117" s="231">
        <v>0</v>
      </c>
      <c r="T117" s="232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3" t="s">
        <v>3058</v>
      </c>
      <c r="AT117" s="233" t="s">
        <v>298</v>
      </c>
      <c r="AU117" s="233" t="s">
        <v>84</v>
      </c>
      <c r="AY117" s="19" t="s">
        <v>296</v>
      </c>
      <c r="BE117" s="234">
        <f>IF(N117="základní",J117,0)</f>
        <v>0</v>
      </c>
      <c r="BF117" s="234">
        <f>IF(N117="snížená",J117,0)</f>
        <v>0</v>
      </c>
      <c r="BG117" s="234">
        <f>IF(N117="zákl. přenesená",J117,0)</f>
        <v>0</v>
      </c>
      <c r="BH117" s="234">
        <f>IF(N117="sníž. přenesená",J117,0)</f>
        <v>0</v>
      </c>
      <c r="BI117" s="234">
        <f>IF(N117="nulová",J117,0)</f>
        <v>0</v>
      </c>
      <c r="BJ117" s="19" t="s">
        <v>82</v>
      </c>
      <c r="BK117" s="234">
        <f>ROUND(I117*H117,2)</f>
        <v>0</v>
      </c>
      <c r="BL117" s="19" t="s">
        <v>3058</v>
      </c>
      <c r="BM117" s="233" t="s">
        <v>3098</v>
      </c>
    </row>
    <row r="118" spans="1:51" s="13" customFormat="1" ht="12">
      <c r="A118" s="13"/>
      <c r="B118" s="235"/>
      <c r="C118" s="236"/>
      <c r="D118" s="237" t="s">
        <v>305</v>
      </c>
      <c r="E118" s="238" t="s">
        <v>28</v>
      </c>
      <c r="F118" s="239" t="s">
        <v>3099</v>
      </c>
      <c r="G118" s="236"/>
      <c r="H118" s="238" t="s">
        <v>28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305</v>
      </c>
      <c r="AU118" s="245" t="s">
        <v>84</v>
      </c>
      <c r="AV118" s="13" t="s">
        <v>82</v>
      </c>
      <c r="AW118" s="13" t="s">
        <v>35</v>
      </c>
      <c r="AX118" s="13" t="s">
        <v>74</v>
      </c>
      <c r="AY118" s="245" t="s">
        <v>296</v>
      </c>
    </row>
    <row r="119" spans="1:51" s="13" customFormat="1" ht="12">
      <c r="A119" s="13"/>
      <c r="B119" s="235"/>
      <c r="C119" s="236"/>
      <c r="D119" s="237" t="s">
        <v>305</v>
      </c>
      <c r="E119" s="238" t="s">
        <v>28</v>
      </c>
      <c r="F119" s="239" t="s">
        <v>3100</v>
      </c>
      <c r="G119" s="236"/>
      <c r="H119" s="238" t="s">
        <v>28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305</v>
      </c>
      <c r="AU119" s="245" t="s">
        <v>84</v>
      </c>
      <c r="AV119" s="13" t="s">
        <v>82</v>
      </c>
      <c r="AW119" s="13" t="s">
        <v>35</v>
      </c>
      <c r="AX119" s="13" t="s">
        <v>74</v>
      </c>
      <c r="AY119" s="245" t="s">
        <v>296</v>
      </c>
    </row>
    <row r="120" spans="1:51" s="14" customFormat="1" ht="12">
      <c r="A120" s="14"/>
      <c r="B120" s="246"/>
      <c r="C120" s="247"/>
      <c r="D120" s="237" t="s">
        <v>305</v>
      </c>
      <c r="E120" s="248" t="s">
        <v>28</v>
      </c>
      <c r="F120" s="249" t="s">
        <v>82</v>
      </c>
      <c r="G120" s="247"/>
      <c r="H120" s="250">
        <v>1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6" t="s">
        <v>305</v>
      </c>
      <c r="AU120" s="256" t="s">
        <v>84</v>
      </c>
      <c r="AV120" s="14" t="s">
        <v>84</v>
      </c>
      <c r="AW120" s="14" t="s">
        <v>35</v>
      </c>
      <c r="AX120" s="14" t="s">
        <v>82</v>
      </c>
      <c r="AY120" s="256" t="s">
        <v>296</v>
      </c>
    </row>
    <row r="121" spans="1:65" s="2" customFormat="1" ht="16.5" customHeight="1">
      <c r="A121" s="40"/>
      <c r="B121" s="41"/>
      <c r="C121" s="222" t="s">
        <v>347</v>
      </c>
      <c r="D121" s="222" t="s">
        <v>298</v>
      </c>
      <c r="E121" s="223" t="s">
        <v>3101</v>
      </c>
      <c r="F121" s="224" t="s">
        <v>3102</v>
      </c>
      <c r="G121" s="225" t="s">
        <v>2452</v>
      </c>
      <c r="H121" s="226">
        <v>1</v>
      </c>
      <c r="I121" s="227"/>
      <c r="J121" s="228">
        <f>ROUND(I121*H121,2)</f>
        <v>0</v>
      </c>
      <c r="K121" s="224" t="s">
        <v>28</v>
      </c>
      <c r="L121" s="46"/>
      <c r="M121" s="229" t="s">
        <v>28</v>
      </c>
      <c r="N121" s="230" t="s">
        <v>45</v>
      </c>
      <c r="O121" s="86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3" t="s">
        <v>3058</v>
      </c>
      <c r="AT121" s="233" t="s">
        <v>298</v>
      </c>
      <c r="AU121" s="233" t="s">
        <v>84</v>
      </c>
      <c r="AY121" s="19" t="s">
        <v>296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9" t="s">
        <v>82</v>
      </c>
      <c r="BK121" s="234">
        <f>ROUND(I121*H121,2)</f>
        <v>0</v>
      </c>
      <c r="BL121" s="19" t="s">
        <v>3058</v>
      </c>
      <c r="BM121" s="233" t="s">
        <v>3103</v>
      </c>
    </row>
    <row r="122" spans="1:51" s="13" customFormat="1" ht="12">
      <c r="A122" s="13"/>
      <c r="B122" s="235"/>
      <c r="C122" s="236"/>
      <c r="D122" s="237" t="s">
        <v>305</v>
      </c>
      <c r="E122" s="238" t="s">
        <v>28</v>
      </c>
      <c r="F122" s="239" t="s">
        <v>3104</v>
      </c>
      <c r="G122" s="236"/>
      <c r="H122" s="238" t="s">
        <v>28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305</v>
      </c>
      <c r="AU122" s="245" t="s">
        <v>84</v>
      </c>
      <c r="AV122" s="13" t="s">
        <v>82</v>
      </c>
      <c r="AW122" s="13" t="s">
        <v>35</v>
      </c>
      <c r="AX122" s="13" t="s">
        <v>74</v>
      </c>
      <c r="AY122" s="245" t="s">
        <v>296</v>
      </c>
    </row>
    <row r="123" spans="1:51" s="14" customFormat="1" ht="12">
      <c r="A123" s="14"/>
      <c r="B123" s="246"/>
      <c r="C123" s="247"/>
      <c r="D123" s="237" t="s">
        <v>305</v>
      </c>
      <c r="E123" s="248" t="s">
        <v>28</v>
      </c>
      <c r="F123" s="249" t="s">
        <v>82</v>
      </c>
      <c r="G123" s="247"/>
      <c r="H123" s="250">
        <v>1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305</v>
      </c>
      <c r="AU123" s="256" t="s">
        <v>84</v>
      </c>
      <c r="AV123" s="14" t="s">
        <v>84</v>
      </c>
      <c r="AW123" s="14" t="s">
        <v>35</v>
      </c>
      <c r="AX123" s="14" t="s">
        <v>82</v>
      </c>
      <c r="AY123" s="256" t="s">
        <v>296</v>
      </c>
    </row>
    <row r="124" spans="1:65" s="2" customFormat="1" ht="16.5" customHeight="1">
      <c r="A124" s="40"/>
      <c r="B124" s="41"/>
      <c r="C124" s="222" t="s">
        <v>351</v>
      </c>
      <c r="D124" s="222" t="s">
        <v>298</v>
      </c>
      <c r="E124" s="223" t="s">
        <v>3105</v>
      </c>
      <c r="F124" s="224" t="s">
        <v>3106</v>
      </c>
      <c r="G124" s="225" t="s">
        <v>2452</v>
      </c>
      <c r="H124" s="226">
        <v>1</v>
      </c>
      <c r="I124" s="227"/>
      <c r="J124" s="228">
        <f>ROUND(I124*H124,2)</f>
        <v>0</v>
      </c>
      <c r="K124" s="224" t="s">
        <v>28</v>
      </c>
      <c r="L124" s="46"/>
      <c r="M124" s="229" t="s">
        <v>28</v>
      </c>
      <c r="N124" s="230" t="s">
        <v>45</v>
      </c>
      <c r="O124" s="86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3" t="s">
        <v>3058</v>
      </c>
      <c r="AT124" s="233" t="s">
        <v>298</v>
      </c>
      <c r="AU124" s="233" t="s">
        <v>84</v>
      </c>
      <c r="AY124" s="19" t="s">
        <v>296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9" t="s">
        <v>82</v>
      </c>
      <c r="BK124" s="234">
        <f>ROUND(I124*H124,2)</f>
        <v>0</v>
      </c>
      <c r="BL124" s="19" t="s">
        <v>3058</v>
      </c>
      <c r="BM124" s="233" t="s">
        <v>3107</v>
      </c>
    </row>
    <row r="125" spans="1:51" s="13" customFormat="1" ht="12">
      <c r="A125" s="13"/>
      <c r="B125" s="235"/>
      <c r="C125" s="236"/>
      <c r="D125" s="237" t="s">
        <v>305</v>
      </c>
      <c r="E125" s="238" t="s">
        <v>28</v>
      </c>
      <c r="F125" s="239" t="s">
        <v>3108</v>
      </c>
      <c r="G125" s="236"/>
      <c r="H125" s="238" t="s">
        <v>28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305</v>
      </c>
      <c r="AU125" s="245" t="s">
        <v>84</v>
      </c>
      <c r="AV125" s="13" t="s">
        <v>82</v>
      </c>
      <c r="AW125" s="13" t="s">
        <v>35</v>
      </c>
      <c r="AX125" s="13" t="s">
        <v>74</v>
      </c>
      <c r="AY125" s="245" t="s">
        <v>296</v>
      </c>
    </row>
    <row r="126" spans="1:51" s="13" customFormat="1" ht="12">
      <c r="A126" s="13"/>
      <c r="B126" s="235"/>
      <c r="C126" s="236"/>
      <c r="D126" s="237" t="s">
        <v>305</v>
      </c>
      <c r="E126" s="238" t="s">
        <v>28</v>
      </c>
      <c r="F126" s="239" t="s">
        <v>3109</v>
      </c>
      <c r="G126" s="236"/>
      <c r="H126" s="238" t="s">
        <v>28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305</v>
      </c>
      <c r="AU126" s="245" t="s">
        <v>84</v>
      </c>
      <c r="AV126" s="13" t="s">
        <v>82</v>
      </c>
      <c r="AW126" s="13" t="s">
        <v>35</v>
      </c>
      <c r="AX126" s="13" t="s">
        <v>74</v>
      </c>
      <c r="AY126" s="245" t="s">
        <v>296</v>
      </c>
    </row>
    <row r="127" spans="1:51" s="13" customFormat="1" ht="12">
      <c r="A127" s="13"/>
      <c r="B127" s="235"/>
      <c r="C127" s="236"/>
      <c r="D127" s="237" t="s">
        <v>305</v>
      </c>
      <c r="E127" s="238" t="s">
        <v>28</v>
      </c>
      <c r="F127" s="239" t="s">
        <v>3110</v>
      </c>
      <c r="G127" s="236"/>
      <c r="H127" s="238" t="s">
        <v>28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305</v>
      </c>
      <c r="AU127" s="245" t="s">
        <v>84</v>
      </c>
      <c r="AV127" s="13" t="s">
        <v>82</v>
      </c>
      <c r="AW127" s="13" t="s">
        <v>35</v>
      </c>
      <c r="AX127" s="13" t="s">
        <v>74</v>
      </c>
      <c r="AY127" s="245" t="s">
        <v>296</v>
      </c>
    </row>
    <row r="128" spans="1:51" s="14" customFormat="1" ht="12">
      <c r="A128" s="14"/>
      <c r="B128" s="246"/>
      <c r="C128" s="247"/>
      <c r="D128" s="237" t="s">
        <v>305</v>
      </c>
      <c r="E128" s="248" t="s">
        <v>28</v>
      </c>
      <c r="F128" s="249" t="s">
        <v>82</v>
      </c>
      <c r="G128" s="247"/>
      <c r="H128" s="250">
        <v>1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6" t="s">
        <v>305</v>
      </c>
      <c r="AU128" s="256" t="s">
        <v>84</v>
      </c>
      <c r="AV128" s="14" t="s">
        <v>84</v>
      </c>
      <c r="AW128" s="14" t="s">
        <v>35</v>
      </c>
      <c r="AX128" s="14" t="s">
        <v>82</v>
      </c>
      <c r="AY128" s="256" t="s">
        <v>296</v>
      </c>
    </row>
    <row r="129" spans="1:63" s="12" customFormat="1" ht="22.8" customHeight="1">
      <c r="A129" s="12"/>
      <c r="B129" s="206"/>
      <c r="C129" s="207"/>
      <c r="D129" s="208" t="s">
        <v>73</v>
      </c>
      <c r="E129" s="220" t="s">
        <v>3111</v>
      </c>
      <c r="F129" s="220" t="s">
        <v>3112</v>
      </c>
      <c r="G129" s="207"/>
      <c r="H129" s="207"/>
      <c r="I129" s="210"/>
      <c r="J129" s="221">
        <f>BK129</f>
        <v>0</v>
      </c>
      <c r="K129" s="207"/>
      <c r="L129" s="212"/>
      <c r="M129" s="213"/>
      <c r="N129" s="214"/>
      <c r="O129" s="214"/>
      <c r="P129" s="215">
        <f>SUM(P130:P150)</f>
        <v>0</v>
      </c>
      <c r="Q129" s="214"/>
      <c r="R129" s="215">
        <f>SUM(R130:R150)</f>
        <v>0</v>
      </c>
      <c r="S129" s="214"/>
      <c r="T129" s="216">
        <f>SUM(T130:T150)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7" t="s">
        <v>303</v>
      </c>
      <c r="AT129" s="218" t="s">
        <v>73</v>
      </c>
      <c r="AU129" s="218" t="s">
        <v>82</v>
      </c>
      <c r="AY129" s="217" t="s">
        <v>296</v>
      </c>
      <c r="BK129" s="219">
        <f>SUM(BK130:BK150)</f>
        <v>0</v>
      </c>
    </row>
    <row r="130" spans="1:65" s="2" customFormat="1" ht="16.5" customHeight="1">
      <c r="A130" s="40"/>
      <c r="B130" s="41"/>
      <c r="C130" s="222" t="s">
        <v>355</v>
      </c>
      <c r="D130" s="222" t="s">
        <v>298</v>
      </c>
      <c r="E130" s="223" t="s">
        <v>3113</v>
      </c>
      <c r="F130" s="224" t="s">
        <v>3114</v>
      </c>
      <c r="G130" s="225" t="s">
        <v>2452</v>
      </c>
      <c r="H130" s="226">
        <v>1</v>
      </c>
      <c r="I130" s="227"/>
      <c r="J130" s="228">
        <f>ROUND(I130*H130,2)</f>
        <v>0</v>
      </c>
      <c r="K130" s="224" t="s">
        <v>28</v>
      </c>
      <c r="L130" s="46"/>
      <c r="M130" s="229" t="s">
        <v>28</v>
      </c>
      <c r="N130" s="230" t="s">
        <v>45</v>
      </c>
      <c r="O130" s="86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3" t="s">
        <v>3058</v>
      </c>
      <c r="AT130" s="233" t="s">
        <v>298</v>
      </c>
      <c r="AU130" s="233" t="s">
        <v>84</v>
      </c>
      <c r="AY130" s="19" t="s">
        <v>296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9" t="s">
        <v>82</v>
      </c>
      <c r="BK130" s="234">
        <f>ROUND(I130*H130,2)</f>
        <v>0</v>
      </c>
      <c r="BL130" s="19" t="s">
        <v>3058</v>
      </c>
      <c r="BM130" s="233" t="s">
        <v>3115</v>
      </c>
    </row>
    <row r="131" spans="1:51" s="13" customFormat="1" ht="12">
      <c r="A131" s="13"/>
      <c r="B131" s="235"/>
      <c r="C131" s="236"/>
      <c r="D131" s="237" t="s">
        <v>305</v>
      </c>
      <c r="E131" s="238" t="s">
        <v>28</v>
      </c>
      <c r="F131" s="239" t="s">
        <v>3116</v>
      </c>
      <c r="G131" s="236"/>
      <c r="H131" s="238" t="s">
        <v>28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305</v>
      </c>
      <c r="AU131" s="245" t="s">
        <v>84</v>
      </c>
      <c r="AV131" s="13" t="s">
        <v>82</v>
      </c>
      <c r="AW131" s="13" t="s">
        <v>35</v>
      </c>
      <c r="AX131" s="13" t="s">
        <v>74</v>
      </c>
      <c r="AY131" s="245" t="s">
        <v>296</v>
      </c>
    </row>
    <row r="132" spans="1:51" s="13" customFormat="1" ht="12">
      <c r="A132" s="13"/>
      <c r="B132" s="235"/>
      <c r="C132" s="236"/>
      <c r="D132" s="237" t="s">
        <v>305</v>
      </c>
      <c r="E132" s="238" t="s">
        <v>28</v>
      </c>
      <c r="F132" s="239" t="s">
        <v>3117</v>
      </c>
      <c r="G132" s="236"/>
      <c r="H132" s="238" t="s">
        <v>28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305</v>
      </c>
      <c r="AU132" s="245" t="s">
        <v>84</v>
      </c>
      <c r="AV132" s="13" t="s">
        <v>82</v>
      </c>
      <c r="AW132" s="13" t="s">
        <v>35</v>
      </c>
      <c r="AX132" s="13" t="s">
        <v>74</v>
      </c>
      <c r="AY132" s="245" t="s">
        <v>296</v>
      </c>
    </row>
    <row r="133" spans="1:51" s="13" customFormat="1" ht="12">
      <c r="A133" s="13"/>
      <c r="B133" s="235"/>
      <c r="C133" s="236"/>
      <c r="D133" s="237" t="s">
        <v>305</v>
      </c>
      <c r="E133" s="238" t="s">
        <v>28</v>
      </c>
      <c r="F133" s="239" t="s">
        <v>3118</v>
      </c>
      <c r="G133" s="236"/>
      <c r="H133" s="238" t="s">
        <v>28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305</v>
      </c>
      <c r="AU133" s="245" t="s">
        <v>84</v>
      </c>
      <c r="AV133" s="13" t="s">
        <v>82</v>
      </c>
      <c r="AW133" s="13" t="s">
        <v>35</v>
      </c>
      <c r="AX133" s="13" t="s">
        <v>74</v>
      </c>
      <c r="AY133" s="245" t="s">
        <v>296</v>
      </c>
    </row>
    <row r="134" spans="1:51" s="13" customFormat="1" ht="12">
      <c r="A134" s="13"/>
      <c r="B134" s="235"/>
      <c r="C134" s="236"/>
      <c r="D134" s="237" t="s">
        <v>305</v>
      </c>
      <c r="E134" s="238" t="s">
        <v>28</v>
      </c>
      <c r="F134" s="239" t="s">
        <v>3119</v>
      </c>
      <c r="G134" s="236"/>
      <c r="H134" s="238" t="s">
        <v>28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305</v>
      </c>
      <c r="AU134" s="245" t="s">
        <v>84</v>
      </c>
      <c r="AV134" s="13" t="s">
        <v>82</v>
      </c>
      <c r="AW134" s="13" t="s">
        <v>35</v>
      </c>
      <c r="AX134" s="13" t="s">
        <v>74</v>
      </c>
      <c r="AY134" s="245" t="s">
        <v>296</v>
      </c>
    </row>
    <row r="135" spans="1:51" s="13" customFormat="1" ht="12">
      <c r="A135" s="13"/>
      <c r="B135" s="235"/>
      <c r="C135" s="236"/>
      <c r="D135" s="237" t="s">
        <v>305</v>
      </c>
      <c r="E135" s="238" t="s">
        <v>28</v>
      </c>
      <c r="F135" s="239" t="s">
        <v>3120</v>
      </c>
      <c r="G135" s="236"/>
      <c r="H135" s="238" t="s">
        <v>28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305</v>
      </c>
      <c r="AU135" s="245" t="s">
        <v>84</v>
      </c>
      <c r="AV135" s="13" t="s">
        <v>82</v>
      </c>
      <c r="AW135" s="13" t="s">
        <v>35</v>
      </c>
      <c r="AX135" s="13" t="s">
        <v>74</v>
      </c>
      <c r="AY135" s="245" t="s">
        <v>296</v>
      </c>
    </row>
    <row r="136" spans="1:51" s="13" customFormat="1" ht="12">
      <c r="A136" s="13"/>
      <c r="B136" s="235"/>
      <c r="C136" s="236"/>
      <c r="D136" s="237" t="s">
        <v>305</v>
      </c>
      <c r="E136" s="238" t="s">
        <v>28</v>
      </c>
      <c r="F136" s="239" t="s">
        <v>3121</v>
      </c>
      <c r="G136" s="236"/>
      <c r="H136" s="238" t="s">
        <v>28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305</v>
      </c>
      <c r="AU136" s="245" t="s">
        <v>84</v>
      </c>
      <c r="AV136" s="13" t="s">
        <v>82</v>
      </c>
      <c r="AW136" s="13" t="s">
        <v>35</v>
      </c>
      <c r="AX136" s="13" t="s">
        <v>74</v>
      </c>
      <c r="AY136" s="245" t="s">
        <v>296</v>
      </c>
    </row>
    <row r="137" spans="1:51" s="14" customFormat="1" ht="12">
      <c r="A137" s="14"/>
      <c r="B137" s="246"/>
      <c r="C137" s="247"/>
      <c r="D137" s="237" t="s">
        <v>305</v>
      </c>
      <c r="E137" s="248" t="s">
        <v>28</v>
      </c>
      <c r="F137" s="249" t="s">
        <v>82</v>
      </c>
      <c r="G137" s="247"/>
      <c r="H137" s="250">
        <v>1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305</v>
      </c>
      <c r="AU137" s="256" t="s">
        <v>84</v>
      </c>
      <c r="AV137" s="14" t="s">
        <v>84</v>
      </c>
      <c r="AW137" s="14" t="s">
        <v>35</v>
      </c>
      <c r="AX137" s="14" t="s">
        <v>82</v>
      </c>
      <c r="AY137" s="256" t="s">
        <v>296</v>
      </c>
    </row>
    <row r="138" spans="1:65" s="2" customFormat="1" ht="16.5" customHeight="1">
      <c r="A138" s="40"/>
      <c r="B138" s="41"/>
      <c r="C138" s="222" t="s">
        <v>359</v>
      </c>
      <c r="D138" s="222" t="s">
        <v>298</v>
      </c>
      <c r="E138" s="223" t="s">
        <v>3122</v>
      </c>
      <c r="F138" s="224" t="s">
        <v>3123</v>
      </c>
      <c r="G138" s="225" t="s">
        <v>2452</v>
      </c>
      <c r="H138" s="226">
        <v>1</v>
      </c>
      <c r="I138" s="227"/>
      <c r="J138" s="228">
        <f>ROUND(I138*H138,2)</f>
        <v>0</v>
      </c>
      <c r="K138" s="224" t="s">
        <v>28</v>
      </c>
      <c r="L138" s="46"/>
      <c r="M138" s="229" t="s">
        <v>28</v>
      </c>
      <c r="N138" s="230" t="s">
        <v>45</v>
      </c>
      <c r="O138" s="86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3" t="s">
        <v>3058</v>
      </c>
      <c r="AT138" s="233" t="s">
        <v>298</v>
      </c>
      <c r="AU138" s="233" t="s">
        <v>84</v>
      </c>
      <c r="AY138" s="19" t="s">
        <v>296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9" t="s">
        <v>82</v>
      </c>
      <c r="BK138" s="234">
        <f>ROUND(I138*H138,2)</f>
        <v>0</v>
      </c>
      <c r="BL138" s="19" t="s">
        <v>3058</v>
      </c>
      <c r="BM138" s="233" t="s">
        <v>3124</v>
      </c>
    </row>
    <row r="139" spans="1:51" s="13" customFormat="1" ht="12">
      <c r="A139" s="13"/>
      <c r="B139" s="235"/>
      <c r="C139" s="236"/>
      <c r="D139" s="237" t="s">
        <v>305</v>
      </c>
      <c r="E139" s="238" t="s">
        <v>28</v>
      </c>
      <c r="F139" s="239" t="s">
        <v>3125</v>
      </c>
      <c r="G139" s="236"/>
      <c r="H139" s="238" t="s">
        <v>28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305</v>
      </c>
      <c r="AU139" s="245" t="s">
        <v>84</v>
      </c>
      <c r="AV139" s="13" t="s">
        <v>82</v>
      </c>
      <c r="AW139" s="13" t="s">
        <v>35</v>
      </c>
      <c r="AX139" s="13" t="s">
        <v>74</v>
      </c>
      <c r="AY139" s="245" t="s">
        <v>296</v>
      </c>
    </row>
    <row r="140" spans="1:51" s="13" customFormat="1" ht="12">
      <c r="A140" s="13"/>
      <c r="B140" s="235"/>
      <c r="C140" s="236"/>
      <c r="D140" s="237" t="s">
        <v>305</v>
      </c>
      <c r="E140" s="238" t="s">
        <v>28</v>
      </c>
      <c r="F140" s="239" t="s">
        <v>3126</v>
      </c>
      <c r="G140" s="236"/>
      <c r="H140" s="238" t="s">
        <v>28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305</v>
      </c>
      <c r="AU140" s="245" t="s">
        <v>84</v>
      </c>
      <c r="AV140" s="13" t="s">
        <v>82</v>
      </c>
      <c r="AW140" s="13" t="s">
        <v>35</v>
      </c>
      <c r="AX140" s="13" t="s">
        <v>74</v>
      </c>
      <c r="AY140" s="245" t="s">
        <v>296</v>
      </c>
    </row>
    <row r="141" spans="1:51" s="14" customFormat="1" ht="12">
      <c r="A141" s="14"/>
      <c r="B141" s="246"/>
      <c r="C141" s="247"/>
      <c r="D141" s="237" t="s">
        <v>305</v>
      </c>
      <c r="E141" s="248" t="s">
        <v>28</v>
      </c>
      <c r="F141" s="249" t="s">
        <v>82</v>
      </c>
      <c r="G141" s="247"/>
      <c r="H141" s="250">
        <v>1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305</v>
      </c>
      <c r="AU141" s="256" t="s">
        <v>84</v>
      </c>
      <c r="AV141" s="14" t="s">
        <v>84</v>
      </c>
      <c r="AW141" s="14" t="s">
        <v>35</v>
      </c>
      <c r="AX141" s="14" t="s">
        <v>82</v>
      </c>
      <c r="AY141" s="256" t="s">
        <v>296</v>
      </c>
    </row>
    <row r="142" spans="1:65" s="2" customFormat="1" ht="16.5" customHeight="1">
      <c r="A142" s="40"/>
      <c r="B142" s="41"/>
      <c r="C142" s="222" t="s">
        <v>366</v>
      </c>
      <c r="D142" s="222" t="s">
        <v>298</v>
      </c>
      <c r="E142" s="223" t="s">
        <v>3127</v>
      </c>
      <c r="F142" s="224" t="s">
        <v>3128</v>
      </c>
      <c r="G142" s="225" t="s">
        <v>2452</v>
      </c>
      <c r="H142" s="226">
        <v>1</v>
      </c>
      <c r="I142" s="227"/>
      <c r="J142" s="228">
        <f>ROUND(I142*H142,2)</f>
        <v>0</v>
      </c>
      <c r="K142" s="224" t="s">
        <v>28</v>
      </c>
      <c r="L142" s="46"/>
      <c r="M142" s="229" t="s">
        <v>28</v>
      </c>
      <c r="N142" s="230" t="s">
        <v>45</v>
      </c>
      <c r="O142" s="86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3" t="s">
        <v>3058</v>
      </c>
      <c r="AT142" s="233" t="s">
        <v>298</v>
      </c>
      <c r="AU142" s="233" t="s">
        <v>84</v>
      </c>
      <c r="AY142" s="19" t="s">
        <v>296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9" t="s">
        <v>82</v>
      </c>
      <c r="BK142" s="234">
        <f>ROUND(I142*H142,2)</f>
        <v>0</v>
      </c>
      <c r="BL142" s="19" t="s">
        <v>3058</v>
      </c>
      <c r="BM142" s="233" t="s">
        <v>3129</v>
      </c>
    </row>
    <row r="143" spans="1:51" s="13" customFormat="1" ht="12">
      <c r="A143" s="13"/>
      <c r="B143" s="235"/>
      <c r="C143" s="236"/>
      <c r="D143" s="237" t="s">
        <v>305</v>
      </c>
      <c r="E143" s="238" t="s">
        <v>28</v>
      </c>
      <c r="F143" s="239" t="s">
        <v>3130</v>
      </c>
      <c r="G143" s="236"/>
      <c r="H143" s="238" t="s">
        <v>28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305</v>
      </c>
      <c r="AU143" s="245" t="s">
        <v>84</v>
      </c>
      <c r="AV143" s="13" t="s">
        <v>82</v>
      </c>
      <c r="AW143" s="13" t="s">
        <v>35</v>
      </c>
      <c r="AX143" s="13" t="s">
        <v>74</v>
      </c>
      <c r="AY143" s="245" t="s">
        <v>296</v>
      </c>
    </row>
    <row r="144" spans="1:51" s="13" customFormat="1" ht="12">
      <c r="A144" s="13"/>
      <c r="B144" s="235"/>
      <c r="C144" s="236"/>
      <c r="D144" s="237" t="s">
        <v>305</v>
      </c>
      <c r="E144" s="238" t="s">
        <v>28</v>
      </c>
      <c r="F144" s="239" t="s">
        <v>3131</v>
      </c>
      <c r="G144" s="236"/>
      <c r="H144" s="238" t="s">
        <v>28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305</v>
      </c>
      <c r="AU144" s="245" t="s">
        <v>84</v>
      </c>
      <c r="AV144" s="13" t="s">
        <v>82</v>
      </c>
      <c r="AW144" s="13" t="s">
        <v>35</v>
      </c>
      <c r="AX144" s="13" t="s">
        <v>74</v>
      </c>
      <c r="AY144" s="245" t="s">
        <v>296</v>
      </c>
    </row>
    <row r="145" spans="1:51" s="13" customFormat="1" ht="12">
      <c r="A145" s="13"/>
      <c r="B145" s="235"/>
      <c r="C145" s="236"/>
      <c r="D145" s="237" t="s">
        <v>305</v>
      </c>
      <c r="E145" s="238" t="s">
        <v>28</v>
      </c>
      <c r="F145" s="239" t="s">
        <v>3132</v>
      </c>
      <c r="G145" s="236"/>
      <c r="H145" s="238" t="s">
        <v>28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305</v>
      </c>
      <c r="AU145" s="245" t="s">
        <v>84</v>
      </c>
      <c r="AV145" s="13" t="s">
        <v>82</v>
      </c>
      <c r="AW145" s="13" t="s">
        <v>35</v>
      </c>
      <c r="AX145" s="13" t="s">
        <v>74</v>
      </c>
      <c r="AY145" s="245" t="s">
        <v>296</v>
      </c>
    </row>
    <row r="146" spans="1:51" s="13" customFormat="1" ht="12">
      <c r="A146" s="13"/>
      <c r="B146" s="235"/>
      <c r="C146" s="236"/>
      <c r="D146" s="237" t="s">
        <v>305</v>
      </c>
      <c r="E146" s="238" t="s">
        <v>28</v>
      </c>
      <c r="F146" s="239" t="s">
        <v>3133</v>
      </c>
      <c r="G146" s="236"/>
      <c r="H146" s="238" t="s">
        <v>28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305</v>
      </c>
      <c r="AU146" s="245" t="s">
        <v>84</v>
      </c>
      <c r="AV146" s="13" t="s">
        <v>82</v>
      </c>
      <c r="AW146" s="13" t="s">
        <v>35</v>
      </c>
      <c r="AX146" s="13" t="s">
        <v>74</v>
      </c>
      <c r="AY146" s="245" t="s">
        <v>296</v>
      </c>
    </row>
    <row r="147" spans="1:51" s="14" customFormat="1" ht="12">
      <c r="A147" s="14"/>
      <c r="B147" s="246"/>
      <c r="C147" s="247"/>
      <c r="D147" s="237" t="s">
        <v>305</v>
      </c>
      <c r="E147" s="248" t="s">
        <v>28</v>
      </c>
      <c r="F147" s="249" t="s">
        <v>82</v>
      </c>
      <c r="G147" s="247"/>
      <c r="H147" s="250">
        <v>1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305</v>
      </c>
      <c r="AU147" s="256" t="s">
        <v>84</v>
      </c>
      <c r="AV147" s="14" t="s">
        <v>84</v>
      </c>
      <c r="AW147" s="14" t="s">
        <v>35</v>
      </c>
      <c r="AX147" s="14" t="s">
        <v>82</v>
      </c>
      <c r="AY147" s="256" t="s">
        <v>296</v>
      </c>
    </row>
    <row r="148" spans="1:65" s="2" customFormat="1" ht="16.5" customHeight="1">
      <c r="A148" s="40"/>
      <c r="B148" s="41"/>
      <c r="C148" s="222" t="s">
        <v>8</v>
      </c>
      <c r="D148" s="222" t="s">
        <v>298</v>
      </c>
      <c r="E148" s="223" t="s">
        <v>3134</v>
      </c>
      <c r="F148" s="224" t="s">
        <v>3135</v>
      </c>
      <c r="G148" s="225" t="s">
        <v>2452</v>
      </c>
      <c r="H148" s="226">
        <v>1</v>
      </c>
      <c r="I148" s="227"/>
      <c r="J148" s="228">
        <f>ROUND(I148*H148,2)</f>
        <v>0</v>
      </c>
      <c r="K148" s="224" t="s">
        <v>28</v>
      </c>
      <c r="L148" s="46"/>
      <c r="M148" s="229" t="s">
        <v>28</v>
      </c>
      <c r="N148" s="230" t="s">
        <v>45</v>
      </c>
      <c r="O148" s="86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3" t="s">
        <v>3058</v>
      </c>
      <c r="AT148" s="233" t="s">
        <v>298</v>
      </c>
      <c r="AU148" s="233" t="s">
        <v>84</v>
      </c>
      <c r="AY148" s="19" t="s">
        <v>296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9" t="s">
        <v>82</v>
      </c>
      <c r="BK148" s="234">
        <f>ROUND(I148*H148,2)</f>
        <v>0</v>
      </c>
      <c r="BL148" s="19" t="s">
        <v>3058</v>
      </c>
      <c r="BM148" s="233" t="s">
        <v>3136</v>
      </c>
    </row>
    <row r="149" spans="1:51" s="13" customFormat="1" ht="12">
      <c r="A149" s="13"/>
      <c r="B149" s="235"/>
      <c r="C149" s="236"/>
      <c r="D149" s="237" t="s">
        <v>305</v>
      </c>
      <c r="E149" s="238" t="s">
        <v>28</v>
      </c>
      <c r="F149" s="239" t="s">
        <v>3137</v>
      </c>
      <c r="G149" s="236"/>
      <c r="H149" s="238" t="s">
        <v>28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305</v>
      </c>
      <c r="AU149" s="245" t="s">
        <v>84</v>
      </c>
      <c r="AV149" s="13" t="s">
        <v>82</v>
      </c>
      <c r="AW149" s="13" t="s">
        <v>35</v>
      </c>
      <c r="AX149" s="13" t="s">
        <v>74</v>
      </c>
      <c r="AY149" s="245" t="s">
        <v>296</v>
      </c>
    </row>
    <row r="150" spans="1:51" s="14" customFormat="1" ht="12">
      <c r="A150" s="14"/>
      <c r="B150" s="246"/>
      <c r="C150" s="247"/>
      <c r="D150" s="237" t="s">
        <v>305</v>
      </c>
      <c r="E150" s="248" t="s">
        <v>28</v>
      </c>
      <c r="F150" s="249" t="s">
        <v>82</v>
      </c>
      <c r="G150" s="247"/>
      <c r="H150" s="250">
        <v>1</v>
      </c>
      <c r="I150" s="251"/>
      <c r="J150" s="247"/>
      <c r="K150" s="247"/>
      <c r="L150" s="252"/>
      <c r="M150" s="289"/>
      <c r="N150" s="290"/>
      <c r="O150" s="290"/>
      <c r="P150" s="290"/>
      <c r="Q150" s="290"/>
      <c r="R150" s="290"/>
      <c r="S150" s="290"/>
      <c r="T150" s="29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305</v>
      </c>
      <c r="AU150" s="256" t="s">
        <v>84</v>
      </c>
      <c r="AV150" s="14" t="s">
        <v>84</v>
      </c>
      <c r="AW150" s="14" t="s">
        <v>35</v>
      </c>
      <c r="AX150" s="14" t="s">
        <v>82</v>
      </c>
      <c r="AY150" s="256" t="s">
        <v>296</v>
      </c>
    </row>
    <row r="151" spans="1:31" s="2" customFormat="1" ht="6.95" customHeight="1">
      <c r="A151" s="40"/>
      <c r="B151" s="61"/>
      <c r="C151" s="62"/>
      <c r="D151" s="62"/>
      <c r="E151" s="62"/>
      <c r="F151" s="62"/>
      <c r="G151" s="62"/>
      <c r="H151" s="62"/>
      <c r="I151" s="170"/>
      <c r="J151" s="62"/>
      <c r="K151" s="62"/>
      <c r="L151" s="46"/>
      <c r="M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</sheetData>
  <sheetProtection password="CC35" sheet="1" objects="1" scenarios="1" formatColumns="0" formatRows="0" autoFilter="0"/>
  <autoFilter ref="C81:K15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8" customWidth="1"/>
    <col min="2" max="2" width="1.7109375" style="298" customWidth="1"/>
    <col min="3" max="4" width="5.00390625" style="298" customWidth="1"/>
    <col min="5" max="5" width="11.7109375" style="298" customWidth="1"/>
    <col min="6" max="6" width="9.140625" style="298" customWidth="1"/>
    <col min="7" max="7" width="5.00390625" style="298" customWidth="1"/>
    <col min="8" max="8" width="77.8515625" style="298" customWidth="1"/>
    <col min="9" max="10" width="20.00390625" style="298" customWidth="1"/>
    <col min="11" max="11" width="1.7109375" style="298" customWidth="1"/>
  </cols>
  <sheetData>
    <row r="1" s="1" customFormat="1" ht="37.5" customHeight="1"/>
    <row r="2" spans="2:11" s="1" customFormat="1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pans="2:11" s="17" customFormat="1" ht="45" customHeight="1">
      <c r="B3" s="302"/>
      <c r="C3" s="303" t="s">
        <v>3138</v>
      </c>
      <c r="D3" s="303"/>
      <c r="E3" s="303"/>
      <c r="F3" s="303"/>
      <c r="G3" s="303"/>
      <c r="H3" s="303"/>
      <c r="I3" s="303"/>
      <c r="J3" s="303"/>
      <c r="K3" s="304"/>
    </row>
    <row r="4" spans="2:11" s="1" customFormat="1" ht="25.5" customHeight="1">
      <c r="B4" s="305"/>
      <c r="C4" s="306" t="s">
        <v>3139</v>
      </c>
      <c r="D4" s="306"/>
      <c r="E4" s="306"/>
      <c r="F4" s="306"/>
      <c r="G4" s="306"/>
      <c r="H4" s="306"/>
      <c r="I4" s="306"/>
      <c r="J4" s="306"/>
      <c r="K4" s="307"/>
    </row>
    <row r="5" spans="2:11" s="1" customFormat="1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spans="2:11" s="1" customFormat="1" ht="15" customHeight="1">
      <c r="B6" s="305"/>
      <c r="C6" s="309" t="s">
        <v>3140</v>
      </c>
      <c r="D6" s="309"/>
      <c r="E6" s="309"/>
      <c r="F6" s="309"/>
      <c r="G6" s="309"/>
      <c r="H6" s="309"/>
      <c r="I6" s="309"/>
      <c r="J6" s="309"/>
      <c r="K6" s="307"/>
    </row>
    <row r="7" spans="2:11" s="1" customFormat="1" ht="15" customHeight="1">
      <c r="B7" s="310"/>
      <c r="C7" s="309" t="s">
        <v>3141</v>
      </c>
      <c r="D7" s="309"/>
      <c r="E7" s="309"/>
      <c r="F7" s="309"/>
      <c r="G7" s="309"/>
      <c r="H7" s="309"/>
      <c r="I7" s="309"/>
      <c r="J7" s="309"/>
      <c r="K7" s="307"/>
    </row>
    <row r="8" spans="2:11" s="1" customFormat="1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spans="2:11" s="1" customFormat="1" ht="15" customHeight="1">
      <c r="B9" s="310"/>
      <c r="C9" s="309" t="s">
        <v>3142</v>
      </c>
      <c r="D9" s="309"/>
      <c r="E9" s="309"/>
      <c r="F9" s="309"/>
      <c r="G9" s="309"/>
      <c r="H9" s="309"/>
      <c r="I9" s="309"/>
      <c r="J9" s="309"/>
      <c r="K9" s="307"/>
    </row>
    <row r="10" spans="2:11" s="1" customFormat="1" ht="15" customHeight="1">
      <c r="B10" s="310"/>
      <c r="C10" s="309"/>
      <c r="D10" s="309" t="s">
        <v>3143</v>
      </c>
      <c r="E10" s="309"/>
      <c r="F10" s="309"/>
      <c r="G10" s="309"/>
      <c r="H10" s="309"/>
      <c r="I10" s="309"/>
      <c r="J10" s="309"/>
      <c r="K10" s="307"/>
    </row>
    <row r="11" spans="2:11" s="1" customFormat="1" ht="15" customHeight="1">
      <c r="B11" s="310"/>
      <c r="C11" s="311"/>
      <c r="D11" s="309" t="s">
        <v>3144</v>
      </c>
      <c r="E11" s="309"/>
      <c r="F11" s="309"/>
      <c r="G11" s="309"/>
      <c r="H11" s="309"/>
      <c r="I11" s="309"/>
      <c r="J11" s="309"/>
      <c r="K11" s="307"/>
    </row>
    <row r="12" spans="2:11" s="1" customFormat="1" ht="15" customHeight="1">
      <c r="B12" s="310"/>
      <c r="C12" s="311"/>
      <c r="D12" s="309"/>
      <c r="E12" s="309"/>
      <c r="F12" s="309"/>
      <c r="G12" s="309"/>
      <c r="H12" s="309"/>
      <c r="I12" s="309"/>
      <c r="J12" s="309"/>
      <c r="K12" s="307"/>
    </row>
    <row r="13" spans="2:11" s="1" customFormat="1" ht="15" customHeight="1">
      <c r="B13" s="310"/>
      <c r="C13" s="311"/>
      <c r="D13" s="312" t="s">
        <v>3145</v>
      </c>
      <c r="E13" s="309"/>
      <c r="F13" s="309"/>
      <c r="G13" s="309"/>
      <c r="H13" s="309"/>
      <c r="I13" s="309"/>
      <c r="J13" s="309"/>
      <c r="K13" s="307"/>
    </row>
    <row r="14" spans="2:11" s="1" customFormat="1" ht="12.75" customHeight="1">
      <c r="B14" s="310"/>
      <c r="C14" s="311"/>
      <c r="D14" s="311"/>
      <c r="E14" s="311"/>
      <c r="F14" s="311"/>
      <c r="G14" s="311"/>
      <c r="H14" s="311"/>
      <c r="I14" s="311"/>
      <c r="J14" s="311"/>
      <c r="K14" s="307"/>
    </row>
    <row r="15" spans="2:11" s="1" customFormat="1" ht="15" customHeight="1">
      <c r="B15" s="310"/>
      <c r="C15" s="311"/>
      <c r="D15" s="309" t="s">
        <v>3146</v>
      </c>
      <c r="E15" s="309"/>
      <c r="F15" s="309"/>
      <c r="G15" s="309"/>
      <c r="H15" s="309"/>
      <c r="I15" s="309"/>
      <c r="J15" s="309"/>
      <c r="K15" s="307"/>
    </row>
    <row r="16" spans="2:11" s="1" customFormat="1" ht="15" customHeight="1">
      <c r="B16" s="310"/>
      <c r="C16" s="311"/>
      <c r="D16" s="309" t="s">
        <v>3147</v>
      </c>
      <c r="E16" s="309"/>
      <c r="F16" s="309"/>
      <c r="G16" s="309"/>
      <c r="H16" s="309"/>
      <c r="I16" s="309"/>
      <c r="J16" s="309"/>
      <c r="K16" s="307"/>
    </row>
    <row r="17" spans="2:11" s="1" customFormat="1" ht="15" customHeight="1">
      <c r="B17" s="310"/>
      <c r="C17" s="311"/>
      <c r="D17" s="309" t="s">
        <v>3148</v>
      </c>
      <c r="E17" s="309"/>
      <c r="F17" s="309"/>
      <c r="G17" s="309"/>
      <c r="H17" s="309"/>
      <c r="I17" s="309"/>
      <c r="J17" s="309"/>
      <c r="K17" s="307"/>
    </row>
    <row r="18" spans="2:11" s="1" customFormat="1" ht="15" customHeight="1">
      <c r="B18" s="310"/>
      <c r="C18" s="311"/>
      <c r="D18" s="311"/>
      <c r="E18" s="313" t="s">
        <v>81</v>
      </c>
      <c r="F18" s="309" t="s">
        <v>3149</v>
      </c>
      <c r="G18" s="309"/>
      <c r="H18" s="309"/>
      <c r="I18" s="309"/>
      <c r="J18" s="309"/>
      <c r="K18" s="307"/>
    </row>
    <row r="19" spans="2:11" s="1" customFormat="1" ht="15" customHeight="1">
      <c r="B19" s="310"/>
      <c r="C19" s="311"/>
      <c r="D19" s="311"/>
      <c r="E19" s="313" t="s">
        <v>96</v>
      </c>
      <c r="F19" s="309" t="s">
        <v>3150</v>
      </c>
      <c r="G19" s="309"/>
      <c r="H19" s="309"/>
      <c r="I19" s="309"/>
      <c r="J19" s="309"/>
      <c r="K19" s="307"/>
    </row>
    <row r="20" spans="2:11" s="1" customFormat="1" ht="15" customHeight="1">
      <c r="B20" s="310"/>
      <c r="C20" s="311"/>
      <c r="D20" s="311"/>
      <c r="E20" s="313" t="s">
        <v>3151</v>
      </c>
      <c r="F20" s="309" t="s">
        <v>3152</v>
      </c>
      <c r="G20" s="309"/>
      <c r="H20" s="309"/>
      <c r="I20" s="309"/>
      <c r="J20" s="309"/>
      <c r="K20" s="307"/>
    </row>
    <row r="21" spans="2:11" s="1" customFormat="1" ht="15" customHeight="1">
      <c r="B21" s="310"/>
      <c r="C21" s="311"/>
      <c r="D21" s="311"/>
      <c r="E21" s="313" t="s">
        <v>133</v>
      </c>
      <c r="F21" s="309" t="s">
        <v>3153</v>
      </c>
      <c r="G21" s="309"/>
      <c r="H21" s="309"/>
      <c r="I21" s="309"/>
      <c r="J21" s="309"/>
      <c r="K21" s="307"/>
    </row>
    <row r="22" spans="2:11" s="1" customFormat="1" ht="15" customHeight="1">
      <c r="B22" s="310"/>
      <c r="C22" s="311"/>
      <c r="D22" s="311"/>
      <c r="E22" s="313" t="s">
        <v>3053</v>
      </c>
      <c r="F22" s="309" t="s">
        <v>3054</v>
      </c>
      <c r="G22" s="309"/>
      <c r="H22" s="309"/>
      <c r="I22" s="309"/>
      <c r="J22" s="309"/>
      <c r="K22" s="307"/>
    </row>
    <row r="23" spans="2:11" s="1" customFormat="1" ht="15" customHeight="1">
      <c r="B23" s="310"/>
      <c r="C23" s="311"/>
      <c r="D23" s="311"/>
      <c r="E23" s="313" t="s">
        <v>3154</v>
      </c>
      <c r="F23" s="309" t="s">
        <v>3155</v>
      </c>
      <c r="G23" s="309"/>
      <c r="H23" s="309"/>
      <c r="I23" s="309"/>
      <c r="J23" s="309"/>
      <c r="K23" s="307"/>
    </row>
    <row r="24" spans="2:11" s="1" customFormat="1" ht="12.75" customHeight="1">
      <c r="B24" s="310"/>
      <c r="C24" s="311"/>
      <c r="D24" s="311"/>
      <c r="E24" s="311"/>
      <c r="F24" s="311"/>
      <c r="G24" s="311"/>
      <c r="H24" s="311"/>
      <c r="I24" s="311"/>
      <c r="J24" s="311"/>
      <c r="K24" s="307"/>
    </row>
    <row r="25" spans="2:11" s="1" customFormat="1" ht="15" customHeight="1">
      <c r="B25" s="310"/>
      <c r="C25" s="309" t="s">
        <v>3156</v>
      </c>
      <c r="D25" s="309"/>
      <c r="E25" s="309"/>
      <c r="F25" s="309"/>
      <c r="G25" s="309"/>
      <c r="H25" s="309"/>
      <c r="I25" s="309"/>
      <c r="J25" s="309"/>
      <c r="K25" s="307"/>
    </row>
    <row r="26" spans="2:11" s="1" customFormat="1" ht="15" customHeight="1">
      <c r="B26" s="310"/>
      <c r="C26" s="309" t="s">
        <v>3157</v>
      </c>
      <c r="D26" s="309"/>
      <c r="E26" s="309"/>
      <c r="F26" s="309"/>
      <c r="G26" s="309"/>
      <c r="H26" s="309"/>
      <c r="I26" s="309"/>
      <c r="J26" s="309"/>
      <c r="K26" s="307"/>
    </row>
    <row r="27" spans="2:11" s="1" customFormat="1" ht="15" customHeight="1">
      <c r="B27" s="310"/>
      <c r="C27" s="309"/>
      <c r="D27" s="309" t="s">
        <v>3158</v>
      </c>
      <c r="E27" s="309"/>
      <c r="F27" s="309"/>
      <c r="G27" s="309"/>
      <c r="H27" s="309"/>
      <c r="I27" s="309"/>
      <c r="J27" s="309"/>
      <c r="K27" s="307"/>
    </row>
    <row r="28" spans="2:11" s="1" customFormat="1" ht="15" customHeight="1">
      <c r="B28" s="310"/>
      <c r="C28" s="311"/>
      <c r="D28" s="309" t="s">
        <v>3159</v>
      </c>
      <c r="E28" s="309"/>
      <c r="F28" s="309"/>
      <c r="G28" s="309"/>
      <c r="H28" s="309"/>
      <c r="I28" s="309"/>
      <c r="J28" s="309"/>
      <c r="K28" s="307"/>
    </row>
    <row r="29" spans="2:11" s="1" customFormat="1" ht="12.75" customHeight="1">
      <c r="B29" s="310"/>
      <c r="C29" s="311"/>
      <c r="D29" s="311"/>
      <c r="E29" s="311"/>
      <c r="F29" s="311"/>
      <c r="G29" s="311"/>
      <c r="H29" s="311"/>
      <c r="I29" s="311"/>
      <c r="J29" s="311"/>
      <c r="K29" s="307"/>
    </row>
    <row r="30" spans="2:11" s="1" customFormat="1" ht="15" customHeight="1">
      <c r="B30" s="310"/>
      <c r="C30" s="311"/>
      <c r="D30" s="309" t="s">
        <v>3160</v>
      </c>
      <c r="E30" s="309"/>
      <c r="F30" s="309"/>
      <c r="G30" s="309"/>
      <c r="H30" s="309"/>
      <c r="I30" s="309"/>
      <c r="J30" s="309"/>
      <c r="K30" s="307"/>
    </row>
    <row r="31" spans="2:11" s="1" customFormat="1" ht="15" customHeight="1">
      <c r="B31" s="310"/>
      <c r="C31" s="311"/>
      <c r="D31" s="309" t="s">
        <v>3161</v>
      </c>
      <c r="E31" s="309"/>
      <c r="F31" s="309"/>
      <c r="G31" s="309"/>
      <c r="H31" s="309"/>
      <c r="I31" s="309"/>
      <c r="J31" s="309"/>
      <c r="K31" s="307"/>
    </row>
    <row r="32" spans="2:11" s="1" customFormat="1" ht="12.75" customHeight="1">
      <c r="B32" s="310"/>
      <c r="C32" s="311"/>
      <c r="D32" s="311"/>
      <c r="E32" s="311"/>
      <c r="F32" s="311"/>
      <c r="G32" s="311"/>
      <c r="H32" s="311"/>
      <c r="I32" s="311"/>
      <c r="J32" s="311"/>
      <c r="K32" s="307"/>
    </row>
    <row r="33" spans="2:11" s="1" customFormat="1" ht="15" customHeight="1">
      <c r="B33" s="310"/>
      <c r="C33" s="311"/>
      <c r="D33" s="309" t="s">
        <v>3162</v>
      </c>
      <c r="E33" s="309"/>
      <c r="F33" s="309"/>
      <c r="G33" s="309"/>
      <c r="H33" s="309"/>
      <c r="I33" s="309"/>
      <c r="J33" s="309"/>
      <c r="K33" s="307"/>
    </row>
    <row r="34" spans="2:11" s="1" customFormat="1" ht="15" customHeight="1">
      <c r="B34" s="310"/>
      <c r="C34" s="311"/>
      <c r="D34" s="309" t="s">
        <v>3163</v>
      </c>
      <c r="E34" s="309"/>
      <c r="F34" s="309"/>
      <c r="G34" s="309"/>
      <c r="H34" s="309"/>
      <c r="I34" s="309"/>
      <c r="J34" s="309"/>
      <c r="K34" s="307"/>
    </row>
    <row r="35" spans="2:11" s="1" customFormat="1" ht="15" customHeight="1">
      <c r="B35" s="310"/>
      <c r="C35" s="311"/>
      <c r="D35" s="309" t="s">
        <v>3164</v>
      </c>
      <c r="E35" s="309"/>
      <c r="F35" s="309"/>
      <c r="G35" s="309"/>
      <c r="H35" s="309"/>
      <c r="I35" s="309"/>
      <c r="J35" s="309"/>
      <c r="K35" s="307"/>
    </row>
    <row r="36" spans="2:11" s="1" customFormat="1" ht="15" customHeight="1">
      <c r="B36" s="310"/>
      <c r="C36" s="311"/>
      <c r="D36" s="309"/>
      <c r="E36" s="312" t="s">
        <v>282</v>
      </c>
      <c r="F36" s="309"/>
      <c r="G36" s="309" t="s">
        <v>3165</v>
      </c>
      <c r="H36" s="309"/>
      <c r="I36" s="309"/>
      <c r="J36" s="309"/>
      <c r="K36" s="307"/>
    </row>
    <row r="37" spans="2:11" s="1" customFormat="1" ht="30.75" customHeight="1">
      <c r="B37" s="310"/>
      <c r="C37" s="311"/>
      <c r="D37" s="309"/>
      <c r="E37" s="312" t="s">
        <v>3166</v>
      </c>
      <c r="F37" s="309"/>
      <c r="G37" s="309" t="s">
        <v>3167</v>
      </c>
      <c r="H37" s="309"/>
      <c r="I37" s="309"/>
      <c r="J37" s="309"/>
      <c r="K37" s="307"/>
    </row>
    <row r="38" spans="2:11" s="1" customFormat="1" ht="15" customHeight="1">
      <c r="B38" s="310"/>
      <c r="C38" s="311"/>
      <c r="D38" s="309"/>
      <c r="E38" s="312" t="s">
        <v>55</v>
      </c>
      <c r="F38" s="309"/>
      <c r="G38" s="309" t="s">
        <v>3168</v>
      </c>
      <c r="H38" s="309"/>
      <c r="I38" s="309"/>
      <c r="J38" s="309"/>
      <c r="K38" s="307"/>
    </row>
    <row r="39" spans="2:11" s="1" customFormat="1" ht="15" customHeight="1">
      <c r="B39" s="310"/>
      <c r="C39" s="311"/>
      <c r="D39" s="309"/>
      <c r="E39" s="312" t="s">
        <v>56</v>
      </c>
      <c r="F39" s="309"/>
      <c r="G39" s="309" t="s">
        <v>3169</v>
      </c>
      <c r="H39" s="309"/>
      <c r="I39" s="309"/>
      <c r="J39" s="309"/>
      <c r="K39" s="307"/>
    </row>
    <row r="40" spans="2:11" s="1" customFormat="1" ht="15" customHeight="1">
      <c r="B40" s="310"/>
      <c r="C40" s="311"/>
      <c r="D40" s="309"/>
      <c r="E40" s="312" t="s">
        <v>283</v>
      </c>
      <c r="F40" s="309"/>
      <c r="G40" s="309" t="s">
        <v>3170</v>
      </c>
      <c r="H40" s="309"/>
      <c r="I40" s="309"/>
      <c r="J40" s="309"/>
      <c r="K40" s="307"/>
    </row>
    <row r="41" spans="2:11" s="1" customFormat="1" ht="15" customHeight="1">
      <c r="B41" s="310"/>
      <c r="C41" s="311"/>
      <c r="D41" s="309"/>
      <c r="E41" s="312" t="s">
        <v>284</v>
      </c>
      <c r="F41" s="309"/>
      <c r="G41" s="309" t="s">
        <v>3171</v>
      </c>
      <c r="H41" s="309"/>
      <c r="I41" s="309"/>
      <c r="J41" s="309"/>
      <c r="K41" s="307"/>
    </row>
    <row r="42" spans="2:11" s="1" customFormat="1" ht="15" customHeight="1">
      <c r="B42" s="310"/>
      <c r="C42" s="311"/>
      <c r="D42" s="309"/>
      <c r="E42" s="312" t="s">
        <v>3172</v>
      </c>
      <c r="F42" s="309"/>
      <c r="G42" s="309" t="s">
        <v>3173</v>
      </c>
      <c r="H42" s="309"/>
      <c r="I42" s="309"/>
      <c r="J42" s="309"/>
      <c r="K42" s="307"/>
    </row>
    <row r="43" spans="2:11" s="1" customFormat="1" ht="15" customHeight="1">
      <c r="B43" s="310"/>
      <c r="C43" s="311"/>
      <c r="D43" s="309"/>
      <c r="E43" s="312"/>
      <c r="F43" s="309"/>
      <c r="G43" s="309" t="s">
        <v>3174</v>
      </c>
      <c r="H43" s="309"/>
      <c r="I43" s="309"/>
      <c r="J43" s="309"/>
      <c r="K43" s="307"/>
    </row>
    <row r="44" spans="2:11" s="1" customFormat="1" ht="15" customHeight="1">
      <c r="B44" s="310"/>
      <c r="C44" s="311"/>
      <c r="D44" s="309"/>
      <c r="E44" s="312" t="s">
        <v>3175</v>
      </c>
      <c r="F44" s="309"/>
      <c r="G44" s="309" t="s">
        <v>3176</v>
      </c>
      <c r="H44" s="309"/>
      <c r="I44" s="309"/>
      <c r="J44" s="309"/>
      <c r="K44" s="307"/>
    </row>
    <row r="45" spans="2:11" s="1" customFormat="1" ht="15" customHeight="1">
      <c r="B45" s="310"/>
      <c r="C45" s="311"/>
      <c r="D45" s="309"/>
      <c r="E45" s="312" t="s">
        <v>286</v>
      </c>
      <c r="F45" s="309"/>
      <c r="G45" s="309" t="s">
        <v>3177</v>
      </c>
      <c r="H45" s="309"/>
      <c r="I45" s="309"/>
      <c r="J45" s="309"/>
      <c r="K45" s="307"/>
    </row>
    <row r="46" spans="2:11" s="1" customFormat="1" ht="12.75" customHeight="1">
      <c r="B46" s="310"/>
      <c r="C46" s="311"/>
      <c r="D46" s="309"/>
      <c r="E46" s="309"/>
      <c r="F46" s="309"/>
      <c r="G46" s="309"/>
      <c r="H46" s="309"/>
      <c r="I46" s="309"/>
      <c r="J46" s="309"/>
      <c r="K46" s="307"/>
    </row>
    <row r="47" spans="2:11" s="1" customFormat="1" ht="15" customHeight="1">
      <c r="B47" s="310"/>
      <c r="C47" s="311"/>
      <c r="D47" s="309" t="s">
        <v>3178</v>
      </c>
      <c r="E47" s="309"/>
      <c r="F47" s="309"/>
      <c r="G47" s="309"/>
      <c r="H47" s="309"/>
      <c r="I47" s="309"/>
      <c r="J47" s="309"/>
      <c r="K47" s="307"/>
    </row>
    <row r="48" spans="2:11" s="1" customFormat="1" ht="15" customHeight="1">
      <c r="B48" s="310"/>
      <c r="C48" s="311"/>
      <c r="D48" s="311"/>
      <c r="E48" s="309" t="s">
        <v>3179</v>
      </c>
      <c r="F48" s="309"/>
      <c r="G48" s="309"/>
      <c r="H48" s="309"/>
      <c r="I48" s="309"/>
      <c r="J48" s="309"/>
      <c r="K48" s="307"/>
    </row>
    <row r="49" spans="2:11" s="1" customFormat="1" ht="15" customHeight="1">
      <c r="B49" s="310"/>
      <c r="C49" s="311"/>
      <c r="D49" s="311"/>
      <c r="E49" s="309" t="s">
        <v>3180</v>
      </c>
      <c r="F49" s="309"/>
      <c r="G49" s="309"/>
      <c r="H49" s="309"/>
      <c r="I49" s="309"/>
      <c r="J49" s="309"/>
      <c r="K49" s="307"/>
    </row>
    <row r="50" spans="2:11" s="1" customFormat="1" ht="15" customHeight="1">
      <c r="B50" s="310"/>
      <c r="C50" s="311"/>
      <c r="D50" s="311"/>
      <c r="E50" s="309" t="s">
        <v>3181</v>
      </c>
      <c r="F50" s="309"/>
      <c r="G50" s="309"/>
      <c r="H50" s="309"/>
      <c r="I50" s="309"/>
      <c r="J50" s="309"/>
      <c r="K50" s="307"/>
    </row>
    <row r="51" spans="2:11" s="1" customFormat="1" ht="15" customHeight="1">
      <c r="B51" s="310"/>
      <c r="C51" s="311"/>
      <c r="D51" s="309" t="s">
        <v>3182</v>
      </c>
      <c r="E51" s="309"/>
      <c r="F51" s="309"/>
      <c r="G51" s="309"/>
      <c r="H51" s="309"/>
      <c r="I51" s="309"/>
      <c r="J51" s="309"/>
      <c r="K51" s="307"/>
    </row>
    <row r="52" spans="2:11" s="1" customFormat="1" ht="25.5" customHeight="1">
      <c r="B52" s="305"/>
      <c r="C52" s="306" t="s">
        <v>3183</v>
      </c>
      <c r="D52" s="306"/>
      <c r="E52" s="306"/>
      <c r="F52" s="306"/>
      <c r="G52" s="306"/>
      <c r="H52" s="306"/>
      <c r="I52" s="306"/>
      <c r="J52" s="306"/>
      <c r="K52" s="307"/>
    </row>
    <row r="53" spans="2:11" s="1" customFormat="1" ht="5.25" customHeight="1">
      <c r="B53" s="305"/>
      <c r="C53" s="308"/>
      <c r="D53" s="308"/>
      <c r="E53" s="308"/>
      <c r="F53" s="308"/>
      <c r="G53" s="308"/>
      <c r="H53" s="308"/>
      <c r="I53" s="308"/>
      <c r="J53" s="308"/>
      <c r="K53" s="307"/>
    </row>
    <row r="54" spans="2:11" s="1" customFormat="1" ht="15" customHeight="1">
      <c r="B54" s="305"/>
      <c r="C54" s="309" t="s">
        <v>3184</v>
      </c>
      <c r="D54" s="309"/>
      <c r="E54" s="309"/>
      <c r="F54" s="309"/>
      <c r="G54" s="309"/>
      <c r="H54" s="309"/>
      <c r="I54" s="309"/>
      <c r="J54" s="309"/>
      <c r="K54" s="307"/>
    </row>
    <row r="55" spans="2:11" s="1" customFormat="1" ht="15" customHeight="1">
      <c r="B55" s="305"/>
      <c r="C55" s="309" t="s">
        <v>3185</v>
      </c>
      <c r="D55" s="309"/>
      <c r="E55" s="309"/>
      <c r="F55" s="309"/>
      <c r="G55" s="309"/>
      <c r="H55" s="309"/>
      <c r="I55" s="309"/>
      <c r="J55" s="309"/>
      <c r="K55" s="307"/>
    </row>
    <row r="56" spans="2:11" s="1" customFormat="1" ht="12.75" customHeight="1">
      <c r="B56" s="305"/>
      <c r="C56" s="309"/>
      <c r="D56" s="309"/>
      <c r="E56" s="309"/>
      <c r="F56" s="309"/>
      <c r="G56" s="309"/>
      <c r="H56" s="309"/>
      <c r="I56" s="309"/>
      <c r="J56" s="309"/>
      <c r="K56" s="307"/>
    </row>
    <row r="57" spans="2:11" s="1" customFormat="1" ht="15" customHeight="1">
      <c r="B57" s="305"/>
      <c r="C57" s="309" t="s">
        <v>3186</v>
      </c>
      <c r="D57" s="309"/>
      <c r="E57" s="309"/>
      <c r="F57" s="309"/>
      <c r="G57" s="309"/>
      <c r="H57" s="309"/>
      <c r="I57" s="309"/>
      <c r="J57" s="309"/>
      <c r="K57" s="307"/>
    </row>
    <row r="58" spans="2:11" s="1" customFormat="1" ht="15" customHeight="1">
      <c r="B58" s="305"/>
      <c r="C58" s="311"/>
      <c r="D58" s="309" t="s">
        <v>3187</v>
      </c>
      <c r="E58" s="309"/>
      <c r="F58" s="309"/>
      <c r="G58" s="309"/>
      <c r="H58" s="309"/>
      <c r="I58" s="309"/>
      <c r="J58" s="309"/>
      <c r="K58" s="307"/>
    </row>
    <row r="59" spans="2:11" s="1" customFormat="1" ht="15" customHeight="1">
      <c r="B59" s="305"/>
      <c r="C59" s="311"/>
      <c r="D59" s="309" t="s">
        <v>3188</v>
      </c>
      <c r="E59" s="309"/>
      <c r="F59" s="309"/>
      <c r="G59" s="309"/>
      <c r="H59" s="309"/>
      <c r="I59" s="309"/>
      <c r="J59" s="309"/>
      <c r="K59" s="307"/>
    </row>
    <row r="60" spans="2:11" s="1" customFormat="1" ht="15" customHeight="1">
      <c r="B60" s="305"/>
      <c r="C60" s="311"/>
      <c r="D60" s="309" t="s">
        <v>3189</v>
      </c>
      <c r="E60" s="309"/>
      <c r="F60" s="309"/>
      <c r="G60" s="309"/>
      <c r="H60" s="309"/>
      <c r="I60" s="309"/>
      <c r="J60" s="309"/>
      <c r="K60" s="307"/>
    </row>
    <row r="61" spans="2:11" s="1" customFormat="1" ht="15" customHeight="1">
      <c r="B61" s="305"/>
      <c r="C61" s="311"/>
      <c r="D61" s="309" t="s">
        <v>3190</v>
      </c>
      <c r="E61" s="309"/>
      <c r="F61" s="309"/>
      <c r="G61" s="309"/>
      <c r="H61" s="309"/>
      <c r="I61" s="309"/>
      <c r="J61" s="309"/>
      <c r="K61" s="307"/>
    </row>
    <row r="62" spans="2:11" s="1" customFormat="1" ht="15" customHeight="1">
      <c r="B62" s="305"/>
      <c r="C62" s="311"/>
      <c r="D62" s="314" t="s">
        <v>3191</v>
      </c>
      <c r="E62" s="314"/>
      <c r="F62" s="314"/>
      <c r="G62" s="314"/>
      <c r="H62" s="314"/>
      <c r="I62" s="314"/>
      <c r="J62" s="314"/>
      <c r="K62" s="307"/>
    </row>
    <row r="63" spans="2:11" s="1" customFormat="1" ht="15" customHeight="1">
      <c r="B63" s="305"/>
      <c r="C63" s="311"/>
      <c r="D63" s="309" t="s">
        <v>3192</v>
      </c>
      <c r="E63" s="309"/>
      <c r="F63" s="309"/>
      <c r="G63" s="309"/>
      <c r="H63" s="309"/>
      <c r="I63" s="309"/>
      <c r="J63" s="309"/>
      <c r="K63" s="307"/>
    </row>
    <row r="64" spans="2:11" s="1" customFormat="1" ht="12.75" customHeight="1">
      <c r="B64" s="305"/>
      <c r="C64" s="311"/>
      <c r="D64" s="311"/>
      <c r="E64" s="315"/>
      <c r="F64" s="311"/>
      <c r="G64" s="311"/>
      <c r="H64" s="311"/>
      <c r="I64" s="311"/>
      <c r="J64" s="311"/>
      <c r="K64" s="307"/>
    </row>
    <row r="65" spans="2:11" s="1" customFormat="1" ht="15" customHeight="1">
      <c r="B65" s="305"/>
      <c r="C65" s="311"/>
      <c r="D65" s="309" t="s">
        <v>3193</v>
      </c>
      <c r="E65" s="309"/>
      <c r="F65" s="309"/>
      <c r="G65" s="309"/>
      <c r="H65" s="309"/>
      <c r="I65" s="309"/>
      <c r="J65" s="309"/>
      <c r="K65" s="307"/>
    </row>
    <row r="66" spans="2:11" s="1" customFormat="1" ht="15" customHeight="1">
      <c r="B66" s="305"/>
      <c r="C66" s="311"/>
      <c r="D66" s="314" t="s">
        <v>3194</v>
      </c>
      <c r="E66" s="314"/>
      <c r="F66" s="314"/>
      <c r="G66" s="314"/>
      <c r="H66" s="314"/>
      <c r="I66" s="314"/>
      <c r="J66" s="314"/>
      <c r="K66" s="307"/>
    </row>
    <row r="67" spans="2:11" s="1" customFormat="1" ht="15" customHeight="1">
      <c r="B67" s="305"/>
      <c r="C67" s="311"/>
      <c r="D67" s="309" t="s">
        <v>3195</v>
      </c>
      <c r="E67" s="309"/>
      <c r="F67" s="309"/>
      <c r="G67" s="309"/>
      <c r="H67" s="309"/>
      <c r="I67" s="309"/>
      <c r="J67" s="309"/>
      <c r="K67" s="307"/>
    </row>
    <row r="68" spans="2:11" s="1" customFormat="1" ht="15" customHeight="1">
      <c r="B68" s="305"/>
      <c r="C68" s="311"/>
      <c r="D68" s="309" t="s">
        <v>3196</v>
      </c>
      <c r="E68" s="309"/>
      <c r="F68" s="309"/>
      <c r="G68" s="309"/>
      <c r="H68" s="309"/>
      <c r="I68" s="309"/>
      <c r="J68" s="309"/>
      <c r="K68" s="307"/>
    </row>
    <row r="69" spans="2:11" s="1" customFormat="1" ht="15" customHeight="1">
      <c r="B69" s="305"/>
      <c r="C69" s="311"/>
      <c r="D69" s="309" t="s">
        <v>3197</v>
      </c>
      <c r="E69" s="309"/>
      <c r="F69" s="309"/>
      <c r="G69" s="309"/>
      <c r="H69" s="309"/>
      <c r="I69" s="309"/>
      <c r="J69" s="309"/>
      <c r="K69" s="307"/>
    </row>
    <row r="70" spans="2:11" s="1" customFormat="1" ht="15" customHeight="1">
      <c r="B70" s="305"/>
      <c r="C70" s="311"/>
      <c r="D70" s="309" t="s">
        <v>3198</v>
      </c>
      <c r="E70" s="309"/>
      <c r="F70" s="309"/>
      <c r="G70" s="309"/>
      <c r="H70" s="309"/>
      <c r="I70" s="309"/>
      <c r="J70" s="309"/>
      <c r="K70" s="307"/>
    </row>
    <row r="71" spans="2:11" s="1" customFormat="1" ht="12.75" customHeight="1">
      <c r="B71" s="316"/>
      <c r="C71" s="317"/>
      <c r="D71" s="317"/>
      <c r="E71" s="317"/>
      <c r="F71" s="317"/>
      <c r="G71" s="317"/>
      <c r="H71" s="317"/>
      <c r="I71" s="317"/>
      <c r="J71" s="317"/>
      <c r="K71" s="318"/>
    </row>
    <row r="72" spans="2:11" s="1" customFormat="1" ht="18.75" customHeight="1">
      <c r="B72" s="319"/>
      <c r="C72" s="319"/>
      <c r="D72" s="319"/>
      <c r="E72" s="319"/>
      <c r="F72" s="319"/>
      <c r="G72" s="319"/>
      <c r="H72" s="319"/>
      <c r="I72" s="319"/>
      <c r="J72" s="319"/>
      <c r="K72" s="320"/>
    </row>
    <row r="73" spans="2:11" s="1" customFormat="1" ht="18.75" customHeight="1">
      <c r="B73" s="320"/>
      <c r="C73" s="320"/>
      <c r="D73" s="320"/>
      <c r="E73" s="320"/>
      <c r="F73" s="320"/>
      <c r="G73" s="320"/>
      <c r="H73" s="320"/>
      <c r="I73" s="320"/>
      <c r="J73" s="320"/>
      <c r="K73" s="320"/>
    </row>
    <row r="74" spans="2:11" s="1" customFormat="1" ht="7.5" customHeight="1">
      <c r="B74" s="321"/>
      <c r="C74" s="322"/>
      <c r="D74" s="322"/>
      <c r="E74" s="322"/>
      <c r="F74" s="322"/>
      <c r="G74" s="322"/>
      <c r="H74" s="322"/>
      <c r="I74" s="322"/>
      <c r="J74" s="322"/>
      <c r="K74" s="323"/>
    </row>
    <row r="75" spans="2:11" s="1" customFormat="1" ht="45" customHeight="1">
      <c r="B75" s="324"/>
      <c r="C75" s="325" t="s">
        <v>3199</v>
      </c>
      <c r="D75" s="325"/>
      <c r="E75" s="325"/>
      <c r="F75" s="325"/>
      <c r="G75" s="325"/>
      <c r="H75" s="325"/>
      <c r="I75" s="325"/>
      <c r="J75" s="325"/>
      <c r="K75" s="326"/>
    </row>
    <row r="76" spans="2:11" s="1" customFormat="1" ht="17.25" customHeight="1">
      <c r="B76" s="324"/>
      <c r="C76" s="327" t="s">
        <v>3200</v>
      </c>
      <c r="D76" s="327"/>
      <c r="E76" s="327"/>
      <c r="F76" s="327" t="s">
        <v>3201</v>
      </c>
      <c r="G76" s="328"/>
      <c r="H76" s="327" t="s">
        <v>56</v>
      </c>
      <c r="I76" s="327" t="s">
        <v>59</v>
      </c>
      <c r="J76" s="327" t="s">
        <v>3202</v>
      </c>
      <c r="K76" s="326"/>
    </row>
    <row r="77" spans="2:11" s="1" customFormat="1" ht="17.25" customHeight="1">
      <c r="B77" s="324"/>
      <c r="C77" s="329" t="s">
        <v>3203</v>
      </c>
      <c r="D77" s="329"/>
      <c r="E77" s="329"/>
      <c r="F77" s="330" t="s">
        <v>3204</v>
      </c>
      <c r="G77" s="331"/>
      <c r="H77" s="329"/>
      <c r="I77" s="329"/>
      <c r="J77" s="329" t="s">
        <v>3205</v>
      </c>
      <c r="K77" s="326"/>
    </row>
    <row r="78" spans="2:11" s="1" customFormat="1" ht="5.25" customHeight="1">
      <c r="B78" s="324"/>
      <c r="C78" s="332"/>
      <c r="D78" s="332"/>
      <c r="E78" s="332"/>
      <c r="F78" s="332"/>
      <c r="G78" s="333"/>
      <c r="H78" s="332"/>
      <c r="I78" s="332"/>
      <c r="J78" s="332"/>
      <c r="K78" s="326"/>
    </row>
    <row r="79" spans="2:11" s="1" customFormat="1" ht="15" customHeight="1">
      <c r="B79" s="324"/>
      <c r="C79" s="312" t="s">
        <v>55</v>
      </c>
      <c r="D79" s="332"/>
      <c r="E79" s="332"/>
      <c r="F79" s="334" t="s">
        <v>3206</v>
      </c>
      <c r="G79" s="333"/>
      <c r="H79" s="312" t="s">
        <v>3207</v>
      </c>
      <c r="I79" s="312" t="s">
        <v>3208</v>
      </c>
      <c r="J79" s="312">
        <v>20</v>
      </c>
      <c r="K79" s="326"/>
    </row>
    <row r="80" spans="2:11" s="1" customFormat="1" ht="15" customHeight="1">
      <c r="B80" s="324"/>
      <c r="C80" s="312" t="s">
        <v>3209</v>
      </c>
      <c r="D80" s="312"/>
      <c r="E80" s="312"/>
      <c r="F80" s="334" t="s">
        <v>3206</v>
      </c>
      <c r="G80" s="333"/>
      <c r="H80" s="312" t="s">
        <v>3210</v>
      </c>
      <c r="I80" s="312" t="s">
        <v>3208</v>
      </c>
      <c r="J80" s="312">
        <v>120</v>
      </c>
      <c r="K80" s="326"/>
    </row>
    <row r="81" spans="2:11" s="1" customFormat="1" ht="15" customHeight="1">
      <c r="B81" s="335"/>
      <c r="C81" s="312" t="s">
        <v>3211</v>
      </c>
      <c r="D81" s="312"/>
      <c r="E81" s="312"/>
      <c r="F81" s="334" t="s">
        <v>3212</v>
      </c>
      <c r="G81" s="333"/>
      <c r="H81" s="312" t="s">
        <v>3213</v>
      </c>
      <c r="I81" s="312" t="s">
        <v>3208</v>
      </c>
      <c r="J81" s="312">
        <v>50</v>
      </c>
      <c r="K81" s="326"/>
    </row>
    <row r="82" spans="2:11" s="1" customFormat="1" ht="15" customHeight="1">
      <c r="B82" s="335"/>
      <c r="C82" s="312" t="s">
        <v>3214</v>
      </c>
      <c r="D82" s="312"/>
      <c r="E82" s="312"/>
      <c r="F82" s="334" t="s">
        <v>3206</v>
      </c>
      <c r="G82" s="333"/>
      <c r="H82" s="312" t="s">
        <v>3215</v>
      </c>
      <c r="I82" s="312" t="s">
        <v>3216</v>
      </c>
      <c r="J82" s="312"/>
      <c r="K82" s="326"/>
    </row>
    <row r="83" spans="2:11" s="1" customFormat="1" ht="15" customHeight="1">
      <c r="B83" s="335"/>
      <c r="C83" s="336" t="s">
        <v>3217</v>
      </c>
      <c r="D83" s="336"/>
      <c r="E83" s="336"/>
      <c r="F83" s="337" t="s">
        <v>3212</v>
      </c>
      <c r="G83" s="336"/>
      <c r="H83" s="336" t="s">
        <v>3218</v>
      </c>
      <c r="I83" s="336" t="s">
        <v>3208</v>
      </c>
      <c r="J83" s="336">
        <v>15</v>
      </c>
      <c r="K83" s="326"/>
    </row>
    <row r="84" spans="2:11" s="1" customFormat="1" ht="15" customHeight="1">
      <c r="B84" s="335"/>
      <c r="C84" s="336" t="s">
        <v>3219</v>
      </c>
      <c r="D84" s="336"/>
      <c r="E84" s="336"/>
      <c r="F84" s="337" t="s">
        <v>3212</v>
      </c>
      <c r="G84" s="336"/>
      <c r="H84" s="336" t="s">
        <v>3220</v>
      </c>
      <c r="I84" s="336" t="s">
        <v>3208</v>
      </c>
      <c r="J84" s="336">
        <v>15</v>
      </c>
      <c r="K84" s="326"/>
    </row>
    <row r="85" spans="2:11" s="1" customFormat="1" ht="15" customHeight="1">
      <c r="B85" s="335"/>
      <c r="C85" s="336" t="s">
        <v>3221</v>
      </c>
      <c r="D85" s="336"/>
      <c r="E85" s="336"/>
      <c r="F85" s="337" t="s">
        <v>3212</v>
      </c>
      <c r="G85" s="336"/>
      <c r="H85" s="336" t="s">
        <v>3222</v>
      </c>
      <c r="I85" s="336" t="s">
        <v>3208</v>
      </c>
      <c r="J85" s="336">
        <v>20</v>
      </c>
      <c r="K85" s="326"/>
    </row>
    <row r="86" spans="2:11" s="1" customFormat="1" ht="15" customHeight="1">
      <c r="B86" s="335"/>
      <c r="C86" s="336" t="s">
        <v>3223</v>
      </c>
      <c r="D86" s="336"/>
      <c r="E86" s="336"/>
      <c r="F86" s="337" t="s">
        <v>3212</v>
      </c>
      <c r="G86" s="336"/>
      <c r="H86" s="336" t="s">
        <v>3224</v>
      </c>
      <c r="I86" s="336" t="s">
        <v>3208</v>
      </c>
      <c r="J86" s="336">
        <v>20</v>
      </c>
      <c r="K86" s="326"/>
    </row>
    <row r="87" spans="2:11" s="1" customFormat="1" ht="15" customHeight="1">
      <c r="B87" s="335"/>
      <c r="C87" s="312" t="s">
        <v>3225</v>
      </c>
      <c r="D87" s="312"/>
      <c r="E87" s="312"/>
      <c r="F87" s="334" t="s">
        <v>3212</v>
      </c>
      <c r="G87" s="333"/>
      <c r="H87" s="312" t="s">
        <v>3226</v>
      </c>
      <c r="I87" s="312" t="s">
        <v>3208</v>
      </c>
      <c r="J87" s="312">
        <v>50</v>
      </c>
      <c r="K87" s="326"/>
    </row>
    <row r="88" spans="2:11" s="1" customFormat="1" ht="15" customHeight="1">
      <c r="B88" s="335"/>
      <c r="C88" s="312" t="s">
        <v>3227</v>
      </c>
      <c r="D88" s="312"/>
      <c r="E88" s="312"/>
      <c r="F88" s="334" t="s">
        <v>3212</v>
      </c>
      <c r="G88" s="333"/>
      <c r="H88" s="312" t="s">
        <v>3228</v>
      </c>
      <c r="I88" s="312" t="s">
        <v>3208</v>
      </c>
      <c r="J88" s="312">
        <v>20</v>
      </c>
      <c r="K88" s="326"/>
    </row>
    <row r="89" spans="2:11" s="1" customFormat="1" ht="15" customHeight="1">
      <c r="B89" s="335"/>
      <c r="C89" s="312" t="s">
        <v>3229</v>
      </c>
      <c r="D89" s="312"/>
      <c r="E89" s="312"/>
      <c r="F89" s="334" t="s">
        <v>3212</v>
      </c>
      <c r="G89" s="333"/>
      <c r="H89" s="312" t="s">
        <v>3230</v>
      </c>
      <c r="I89" s="312" t="s">
        <v>3208</v>
      </c>
      <c r="J89" s="312">
        <v>20</v>
      </c>
      <c r="K89" s="326"/>
    </row>
    <row r="90" spans="2:11" s="1" customFormat="1" ht="15" customHeight="1">
      <c r="B90" s="335"/>
      <c r="C90" s="312" t="s">
        <v>3231</v>
      </c>
      <c r="D90" s="312"/>
      <c r="E90" s="312"/>
      <c r="F90" s="334" t="s">
        <v>3212</v>
      </c>
      <c r="G90" s="333"/>
      <c r="H90" s="312" t="s">
        <v>3232</v>
      </c>
      <c r="I90" s="312" t="s">
        <v>3208</v>
      </c>
      <c r="J90" s="312">
        <v>50</v>
      </c>
      <c r="K90" s="326"/>
    </row>
    <row r="91" spans="2:11" s="1" customFormat="1" ht="15" customHeight="1">
      <c r="B91" s="335"/>
      <c r="C91" s="312" t="s">
        <v>3233</v>
      </c>
      <c r="D91" s="312"/>
      <c r="E91" s="312"/>
      <c r="F91" s="334" t="s">
        <v>3212</v>
      </c>
      <c r="G91" s="333"/>
      <c r="H91" s="312" t="s">
        <v>3233</v>
      </c>
      <c r="I91" s="312" t="s">
        <v>3208</v>
      </c>
      <c r="J91" s="312">
        <v>50</v>
      </c>
      <c r="K91" s="326"/>
    </row>
    <row r="92" spans="2:11" s="1" customFormat="1" ht="15" customHeight="1">
      <c r="B92" s="335"/>
      <c r="C92" s="312" t="s">
        <v>3234</v>
      </c>
      <c r="D92" s="312"/>
      <c r="E92" s="312"/>
      <c r="F92" s="334" t="s">
        <v>3212</v>
      </c>
      <c r="G92" s="333"/>
      <c r="H92" s="312" t="s">
        <v>3235</v>
      </c>
      <c r="I92" s="312" t="s">
        <v>3208</v>
      </c>
      <c r="J92" s="312">
        <v>255</v>
      </c>
      <c r="K92" s="326"/>
    </row>
    <row r="93" spans="2:11" s="1" customFormat="1" ht="15" customHeight="1">
      <c r="B93" s="335"/>
      <c r="C93" s="312" t="s">
        <v>3236</v>
      </c>
      <c r="D93" s="312"/>
      <c r="E93" s="312"/>
      <c r="F93" s="334" t="s">
        <v>3206</v>
      </c>
      <c r="G93" s="333"/>
      <c r="H93" s="312" t="s">
        <v>3237</v>
      </c>
      <c r="I93" s="312" t="s">
        <v>3238</v>
      </c>
      <c r="J93" s="312"/>
      <c r="K93" s="326"/>
    </row>
    <row r="94" spans="2:11" s="1" customFormat="1" ht="15" customHeight="1">
      <c r="B94" s="335"/>
      <c r="C94" s="312" t="s">
        <v>3239</v>
      </c>
      <c r="D94" s="312"/>
      <c r="E94" s="312"/>
      <c r="F94" s="334" t="s">
        <v>3206</v>
      </c>
      <c r="G94" s="333"/>
      <c r="H94" s="312" t="s">
        <v>3240</v>
      </c>
      <c r="I94" s="312" t="s">
        <v>3241</v>
      </c>
      <c r="J94" s="312"/>
      <c r="K94" s="326"/>
    </row>
    <row r="95" spans="2:11" s="1" customFormat="1" ht="15" customHeight="1">
      <c r="B95" s="335"/>
      <c r="C95" s="312" t="s">
        <v>3242</v>
      </c>
      <c r="D95" s="312"/>
      <c r="E95" s="312"/>
      <c r="F95" s="334" t="s">
        <v>3206</v>
      </c>
      <c r="G95" s="333"/>
      <c r="H95" s="312" t="s">
        <v>3242</v>
      </c>
      <c r="I95" s="312" t="s">
        <v>3241</v>
      </c>
      <c r="J95" s="312"/>
      <c r="K95" s="326"/>
    </row>
    <row r="96" spans="2:11" s="1" customFormat="1" ht="15" customHeight="1">
      <c r="B96" s="335"/>
      <c r="C96" s="312" t="s">
        <v>40</v>
      </c>
      <c r="D96" s="312"/>
      <c r="E96" s="312"/>
      <c r="F96" s="334" t="s">
        <v>3206</v>
      </c>
      <c r="G96" s="333"/>
      <c r="H96" s="312" t="s">
        <v>3243</v>
      </c>
      <c r="I96" s="312" t="s">
        <v>3241</v>
      </c>
      <c r="J96" s="312"/>
      <c r="K96" s="326"/>
    </row>
    <row r="97" spans="2:11" s="1" customFormat="1" ht="15" customHeight="1">
      <c r="B97" s="335"/>
      <c r="C97" s="312" t="s">
        <v>50</v>
      </c>
      <c r="D97" s="312"/>
      <c r="E97" s="312"/>
      <c r="F97" s="334" t="s">
        <v>3206</v>
      </c>
      <c r="G97" s="333"/>
      <c r="H97" s="312" t="s">
        <v>3244</v>
      </c>
      <c r="I97" s="312" t="s">
        <v>3241</v>
      </c>
      <c r="J97" s="312"/>
      <c r="K97" s="326"/>
    </row>
    <row r="98" spans="2:11" s="1" customFormat="1" ht="15" customHeight="1">
      <c r="B98" s="338"/>
      <c r="C98" s="339"/>
      <c r="D98" s="339"/>
      <c r="E98" s="339"/>
      <c r="F98" s="339"/>
      <c r="G98" s="339"/>
      <c r="H98" s="339"/>
      <c r="I98" s="339"/>
      <c r="J98" s="339"/>
      <c r="K98" s="340"/>
    </row>
    <row r="99" spans="2:11" s="1" customFormat="1" ht="18.75" customHeight="1">
      <c r="B99" s="341"/>
      <c r="C99" s="342"/>
      <c r="D99" s="342"/>
      <c r="E99" s="342"/>
      <c r="F99" s="342"/>
      <c r="G99" s="342"/>
      <c r="H99" s="342"/>
      <c r="I99" s="342"/>
      <c r="J99" s="342"/>
      <c r="K99" s="341"/>
    </row>
    <row r="100" spans="2:11" s="1" customFormat="1" ht="18.75" customHeight="1"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</row>
    <row r="101" spans="2:11" s="1" customFormat="1" ht="7.5" customHeight="1">
      <c r="B101" s="321"/>
      <c r="C101" s="322"/>
      <c r="D101" s="322"/>
      <c r="E101" s="322"/>
      <c r="F101" s="322"/>
      <c r="G101" s="322"/>
      <c r="H101" s="322"/>
      <c r="I101" s="322"/>
      <c r="J101" s="322"/>
      <c r="K101" s="323"/>
    </row>
    <row r="102" spans="2:11" s="1" customFormat="1" ht="45" customHeight="1">
      <c r="B102" s="324"/>
      <c r="C102" s="325" t="s">
        <v>3245</v>
      </c>
      <c r="D102" s="325"/>
      <c r="E102" s="325"/>
      <c r="F102" s="325"/>
      <c r="G102" s="325"/>
      <c r="H102" s="325"/>
      <c r="I102" s="325"/>
      <c r="J102" s="325"/>
      <c r="K102" s="326"/>
    </row>
    <row r="103" spans="2:11" s="1" customFormat="1" ht="17.25" customHeight="1">
      <c r="B103" s="324"/>
      <c r="C103" s="327" t="s">
        <v>3200</v>
      </c>
      <c r="D103" s="327"/>
      <c r="E103" s="327"/>
      <c r="F103" s="327" t="s">
        <v>3201</v>
      </c>
      <c r="G103" s="328"/>
      <c r="H103" s="327" t="s">
        <v>56</v>
      </c>
      <c r="I103" s="327" t="s">
        <v>59</v>
      </c>
      <c r="J103" s="327" t="s">
        <v>3202</v>
      </c>
      <c r="K103" s="326"/>
    </row>
    <row r="104" spans="2:11" s="1" customFormat="1" ht="17.25" customHeight="1">
      <c r="B104" s="324"/>
      <c r="C104" s="329" t="s">
        <v>3203</v>
      </c>
      <c r="D104" s="329"/>
      <c r="E104" s="329"/>
      <c r="F104" s="330" t="s">
        <v>3204</v>
      </c>
      <c r="G104" s="331"/>
      <c r="H104" s="329"/>
      <c r="I104" s="329"/>
      <c r="J104" s="329" t="s">
        <v>3205</v>
      </c>
      <c r="K104" s="326"/>
    </row>
    <row r="105" spans="2:11" s="1" customFormat="1" ht="5.25" customHeight="1">
      <c r="B105" s="324"/>
      <c r="C105" s="327"/>
      <c r="D105" s="327"/>
      <c r="E105" s="327"/>
      <c r="F105" s="327"/>
      <c r="G105" s="343"/>
      <c r="H105" s="327"/>
      <c r="I105" s="327"/>
      <c r="J105" s="327"/>
      <c r="K105" s="326"/>
    </row>
    <row r="106" spans="2:11" s="1" customFormat="1" ht="15" customHeight="1">
      <c r="B106" s="324"/>
      <c r="C106" s="312" t="s">
        <v>55</v>
      </c>
      <c r="D106" s="332"/>
      <c r="E106" s="332"/>
      <c r="F106" s="334" t="s">
        <v>3206</v>
      </c>
      <c r="G106" s="343"/>
      <c r="H106" s="312" t="s">
        <v>3246</v>
      </c>
      <c r="I106" s="312" t="s">
        <v>3208</v>
      </c>
      <c r="J106" s="312">
        <v>20</v>
      </c>
      <c r="K106" s="326"/>
    </row>
    <row r="107" spans="2:11" s="1" customFormat="1" ht="15" customHeight="1">
      <c r="B107" s="324"/>
      <c r="C107" s="312" t="s">
        <v>3209</v>
      </c>
      <c r="D107" s="312"/>
      <c r="E107" s="312"/>
      <c r="F107" s="334" t="s">
        <v>3206</v>
      </c>
      <c r="G107" s="312"/>
      <c r="H107" s="312" t="s">
        <v>3246</v>
      </c>
      <c r="I107" s="312" t="s">
        <v>3208</v>
      </c>
      <c r="J107" s="312">
        <v>120</v>
      </c>
      <c r="K107" s="326"/>
    </row>
    <row r="108" spans="2:11" s="1" customFormat="1" ht="15" customHeight="1">
      <c r="B108" s="335"/>
      <c r="C108" s="312" t="s">
        <v>3211</v>
      </c>
      <c r="D108" s="312"/>
      <c r="E108" s="312"/>
      <c r="F108" s="334" t="s">
        <v>3212</v>
      </c>
      <c r="G108" s="312"/>
      <c r="H108" s="312" t="s">
        <v>3246</v>
      </c>
      <c r="I108" s="312" t="s">
        <v>3208</v>
      </c>
      <c r="J108" s="312">
        <v>50</v>
      </c>
      <c r="K108" s="326"/>
    </row>
    <row r="109" spans="2:11" s="1" customFormat="1" ht="15" customHeight="1">
      <c r="B109" s="335"/>
      <c r="C109" s="312" t="s">
        <v>3214</v>
      </c>
      <c r="D109" s="312"/>
      <c r="E109" s="312"/>
      <c r="F109" s="334" t="s">
        <v>3206</v>
      </c>
      <c r="G109" s="312"/>
      <c r="H109" s="312" t="s">
        <v>3246</v>
      </c>
      <c r="I109" s="312" t="s">
        <v>3216</v>
      </c>
      <c r="J109" s="312"/>
      <c r="K109" s="326"/>
    </row>
    <row r="110" spans="2:11" s="1" customFormat="1" ht="15" customHeight="1">
      <c r="B110" s="335"/>
      <c r="C110" s="312" t="s">
        <v>3225</v>
      </c>
      <c r="D110" s="312"/>
      <c r="E110" s="312"/>
      <c r="F110" s="334" t="s">
        <v>3212</v>
      </c>
      <c r="G110" s="312"/>
      <c r="H110" s="312" t="s">
        <v>3246</v>
      </c>
      <c r="I110" s="312" t="s">
        <v>3208</v>
      </c>
      <c r="J110" s="312">
        <v>50</v>
      </c>
      <c r="K110" s="326"/>
    </row>
    <row r="111" spans="2:11" s="1" customFormat="1" ht="15" customHeight="1">
      <c r="B111" s="335"/>
      <c r="C111" s="312" t="s">
        <v>3233</v>
      </c>
      <c r="D111" s="312"/>
      <c r="E111" s="312"/>
      <c r="F111" s="334" t="s">
        <v>3212</v>
      </c>
      <c r="G111" s="312"/>
      <c r="H111" s="312" t="s">
        <v>3246</v>
      </c>
      <c r="I111" s="312" t="s">
        <v>3208</v>
      </c>
      <c r="J111" s="312">
        <v>50</v>
      </c>
      <c r="K111" s="326"/>
    </row>
    <row r="112" spans="2:11" s="1" customFormat="1" ht="15" customHeight="1">
      <c r="B112" s="335"/>
      <c r="C112" s="312" t="s">
        <v>3231</v>
      </c>
      <c r="D112" s="312"/>
      <c r="E112" s="312"/>
      <c r="F112" s="334" t="s">
        <v>3212</v>
      </c>
      <c r="G112" s="312"/>
      <c r="H112" s="312" t="s">
        <v>3246</v>
      </c>
      <c r="I112" s="312" t="s">
        <v>3208</v>
      </c>
      <c r="J112" s="312">
        <v>50</v>
      </c>
      <c r="K112" s="326"/>
    </row>
    <row r="113" spans="2:11" s="1" customFormat="1" ht="15" customHeight="1">
      <c r="B113" s="335"/>
      <c r="C113" s="312" t="s">
        <v>55</v>
      </c>
      <c r="D113" s="312"/>
      <c r="E113" s="312"/>
      <c r="F113" s="334" t="s">
        <v>3206</v>
      </c>
      <c r="G113" s="312"/>
      <c r="H113" s="312" t="s">
        <v>3247</v>
      </c>
      <c r="I113" s="312" t="s">
        <v>3208</v>
      </c>
      <c r="J113" s="312">
        <v>20</v>
      </c>
      <c r="K113" s="326"/>
    </row>
    <row r="114" spans="2:11" s="1" customFormat="1" ht="15" customHeight="1">
      <c r="B114" s="335"/>
      <c r="C114" s="312" t="s">
        <v>3248</v>
      </c>
      <c r="D114" s="312"/>
      <c r="E114" s="312"/>
      <c r="F114" s="334" t="s">
        <v>3206</v>
      </c>
      <c r="G114" s="312"/>
      <c r="H114" s="312" t="s">
        <v>3249</v>
      </c>
      <c r="I114" s="312" t="s">
        <v>3208</v>
      </c>
      <c r="J114" s="312">
        <v>120</v>
      </c>
      <c r="K114" s="326"/>
    </row>
    <row r="115" spans="2:11" s="1" customFormat="1" ht="15" customHeight="1">
      <c r="B115" s="335"/>
      <c r="C115" s="312" t="s">
        <v>40</v>
      </c>
      <c r="D115" s="312"/>
      <c r="E115" s="312"/>
      <c r="F115" s="334" t="s">
        <v>3206</v>
      </c>
      <c r="G115" s="312"/>
      <c r="H115" s="312" t="s">
        <v>3250</v>
      </c>
      <c r="I115" s="312" t="s">
        <v>3241</v>
      </c>
      <c r="J115" s="312"/>
      <c r="K115" s="326"/>
    </row>
    <row r="116" spans="2:11" s="1" customFormat="1" ht="15" customHeight="1">
      <c r="B116" s="335"/>
      <c r="C116" s="312" t="s">
        <v>50</v>
      </c>
      <c r="D116" s="312"/>
      <c r="E116" s="312"/>
      <c r="F116" s="334" t="s">
        <v>3206</v>
      </c>
      <c r="G116" s="312"/>
      <c r="H116" s="312" t="s">
        <v>3251</v>
      </c>
      <c r="I116" s="312" t="s">
        <v>3241</v>
      </c>
      <c r="J116" s="312"/>
      <c r="K116" s="326"/>
    </row>
    <row r="117" spans="2:11" s="1" customFormat="1" ht="15" customHeight="1">
      <c r="B117" s="335"/>
      <c r="C117" s="312" t="s">
        <v>59</v>
      </c>
      <c r="D117" s="312"/>
      <c r="E117" s="312"/>
      <c r="F117" s="334" t="s">
        <v>3206</v>
      </c>
      <c r="G117" s="312"/>
      <c r="H117" s="312" t="s">
        <v>3252</v>
      </c>
      <c r="I117" s="312" t="s">
        <v>3253</v>
      </c>
      <c r="J117" s="312"/>
      <c r="K117" s="326"/>
    </row>
    <row r="118" spans="2:11" s="1" customFormat="1" ht="15" customHeight="1">
      <c r="B118" s="338"/>
      <c r="C118" s="344"/>
      <c r="D118" s="344"/>
      <c r="E118" s="344"/>
      <c r="F118" s="344"/>
      <c r="G118" s="344"/>
      <c r="H118" s="344"/>
      <c r="I118" s="344"/>
      <c r="J118" s="344"/>
      <c r="K118" s="340"/>
    </row>
    <row r="119" spans="2:11" s="1" customFormat="1" ht="18.75" customHeight="1">
      <c r="B119" s="345"/>
      <c r="C119" s="309"/>
      <c r="D119" s="309"/>
      <c r="E119" s="309"/>
      <c r="F119" s="346"/>
      <c r="G119" s="309"/>
      <c r="H119" s="309"/>
      <c r="I119" s="309"/>
      <c r="J119" s="309"/>
      <c r="K119" s="345"/>
    </row>
    <row r="120" spans="2:11" s="1" customFormat="1" ht="18.75" customHeight="1"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  <row r="121" spans="2:11" s="1" customFormat="1" ht="7.5" customHeight="1">
      <c r="B121" s="347"/>
      <c r="C121" s="348"/>
      <c r="D121" s="348"/>
      <c r="E121" s="348"/>
      <c r="F121" s="348"/>
      <c r="G121" s="348"/>
      <c r="H121" s="348"/>
      <c r="I121" s="348"/>
      <c r="J121" s="348"/>
      <c r="K121" s="349"/>
    </row>
    <row r="122" spans="2:11" s="1" customFormat="1" ht="45" customHeight="1">
      <c r="B122" s="350"/>
      <c r="C122" s="303" t="s">
        <v>3254</v>
      </c>
      <c r="D122" s="303"/>
      <c r="E122" s="303"/>
      <c r="F122" s="303"/>
      <c r="G122" s="303"/>
      <c r="H122" s="303"/>
      <c r="I122" s="303"/>
      <c r="J122" s="303"/>
      <c r="K122" s="351"/>
    </row>
    <row r="123" spans="2:11" s="1" customFormat="1" ht="17.25" customHeight="1">
      <c r="B123" s="352"/>
      <c r="C123" s="327" t="s">
        <v>3200</v>
      </c>
      <c r="D123" s="327"/>
      <c r="E123" s="327"/>
      <c r="F123" s="327" t="s">
        <v>3201</v>
      </c>
      <c r="G123" s="328"/>
      <c r="H123" s="327" t="s">
        <v>56</v>
      </c>
      <c r="I123" s="327" t="s">
        <v>59</v>
      </c>
      <c r="J123" s="327" t="s">
        <v>3202</v>
      </c>
      <c r="K123" s="353"/>
    </row>
    <row r="124" spans="2:11" s="1" customFormat="1" ht="17.25" customHeight="1">
      <c r="B124" s="352"/>
      <c r="C124" s="329" t="s">
        <v>3203</v>
      </c>
      <c r="D124" s="329"/>
      <c r="E124" s="329"/>
      <c r="F124" s="330" t="s">
        <v>3204</v>
      </c>
      <c r="G124" s="331"/>
      <c r="H124" s="329"/>
      <c r="I124" s="329"/>
      <c r="J124" s="329" t="s">
        <v>3205</v>
      </c>
      <c r="K124" s="353"/>
    </row>
    <row r="125" spans="2:11" s="1" customFormat="1" ht="5.25" customHeight="1">
      <c r="B125" s="354"/>
      <c r="C125" s="332"/>
      <c r="D125" s="332"/>
      <c r="E125" s="332"/>
      <c r="F125" s="332"/>
      <c r="G125" s="312"/>
      <c r="H125" s="332"/>
      <c r="I125" s="332"/>
      <c r="J125" s="332"/>
      <c r="K125" s="355"/>
    </row>
    <row r="126" spans="2:11" s="1" customFormat="1" ht="15" customHeight="1">
      <c r="B126" s="354"/>
      <c r="C126" s="312" t="s">
        <v>3209</v>
      </c>
      <c r="D126" s="332"/>
      <c r="E126" s="332"/>
      <c r="F126" s="334" t="s">
        <v>3206</v>
      </c>
      <c r="G126" s="312"/>
      <c r="H126" s="312" t="s">
        <v>3246</v>
      </c>
      <c r="I126" s="312" t="s">
        <v>3208</v>
      </c>
      <c r="J126" s="312">
        <v>120</v>
      </c>
      <c r="K126" s="356"/>
    </row>
    <row r="127" spans="2:11" s="1" customFormat="1" ht="15" customHeight="1">
      <c r="B127" s="354"/>
      <c r="C127" s="312" t="s">
        <v>3255</v>
      </c>
      <c r="D127" s="312"/>
      <c r="E127" s="312"/>
      <c r="F127" s="334" t="s">
        <v>3206</v>
      </c>
      <c r="G127" s="312"/>
      <c r="H127" s="312" t="s">
        <v>3256</v>
      </c>
      <c r="I127" s="312" t="s">
        <v>3208</v>
      </c>
      <c r="J127" s="312" t="s">
        <v>3257</v>
      </c>
      <c r="K127" s="356"/>
    </row>
    <row r="128" spans="2:11" s="1" customFormat="1" ht="15" customHeight="1">
      <c r="B128" s="354"/>
      <c r="C128" s="312" t="s">
        <v>3154</v>
      </c>
      <c r="D128" s="312"/>
      <c r="E128" s="312"/>
      <c r="F128" s="334" t="s">
        <v>3206</v>
      </c>
      <c r="G128" s="312"/>
      <c r="H128" s="312" t="s">
        <v>3258</v>
      </c>
      <c r="I128" s="312" t="s">
        <v>3208</v>
      </c>
      <c r="J128" s="312" t="s">
        <v>3257</v>
      </c>
      <c r="K128" s="356"/>
    </row>
    <row r="129" spans="2:11" s="1" customFormat="1" ht="15" customHeight="1">
      <c r="B129" s="354"/>
      <c r="C129" s="312" t="s">
        <v>3217</v>
      </c>
      <c r="D129" s="312"/>
      <c r="E129" s="312"/>
      <c r="F129" s="334" t="s">
        <v>3212</v>
      </c>
      <c r="G129" s="312"/>
      <c r="H129" s="312" t="s">
        <v>3218</v>
      </c>
      <c r="I129" s="312" t="s">
        <v>3208</v>
      </c>
      <c r="J129" s="312">
        <v>15</v>
      </c>
      <c r="K129" s="356"/>
    </row>
    <row r="130" spans="2:11" s="1" customFormat="1" ht="15" customHeight="1">
      <c r="B130" s="354"/>
      <c r="C130" s="336" t="s">
        <v>3219</v>
      </c>
      <c r="D130" s="336"/>
      <c r="E130" s="336"/>
      <c r="F130" s="337" t="s">
        <v>3212</v>
      </c>
      <c r="G130" s="336"/>
      <c r="H130" s="336" t="s">
        <v>3220</v>
      </c>
      <c r="I130" s="336" t="s">
        <v>3208</v>
      </c>
      <c r="J130" s="336">
        <v>15</v>
      </c>
      <c r="K130" s="356"/>
    </row>
    <row r="131" spans="2:11" s="1" customFormat="1" ht="15" customHeight="1">
      <c r="B131" s="354"/>
      <c r="C131" s="336" t="s">
        <v>3221</v>
      </c>
      <c r="D131" s="336"/>
      <c r="E131" s="336"/>
      <c r="F131" s="337" t="s">
        <v>3212</v>
      </c>
      <c r="G131" s="336"/>
      <c r="H131" s="336" t="s">
        <v>3222</v>
      </c>
      <c r="I131" s="336" t="s">
        <v>3208</v>
      </c>
      <c r="J131" s="336">
        <v>20</v>
      </c>
      <c r="K131" s="356"/>
    </row>
    <row r="132" spans="2:11" s="1" customFormat="1" ht="15" customHeight="1">
      <c r="B132" s="354"/>
      <c r="C132" s="336" t="s">
        <v>3223</v>
      </c>
      <c r="D132" s="336"/>
      <c r="E132" s="336"/>
      <c r="F132" s="337" t="s">
        <v>3212</v>
      </c>
      <c r="G132" s="336"/>
      <c r="H132" s="336" t="s">
        <v>3224</v>
      </c>
      <c r="I132" s="336" t="s">
        <v>3208</v>
      </c>
      <c r="J132" s="336">
        <v>20</v>
      </c>
      <c r="K132" s="356"/>
    </row>
    <row r="133" spans="2:11" s="1" customFormat="1" ht="15" customHeight="1">
      <c r="B133" s="354"/>
      <c r="C133" s="312" t="s">
        <v>3211</v>
      </c>
      <c r="D133" s="312"/>
      <c r="E133" s="312"/>
      <c r="F133" s="334" t="s">
        <v>3212</v>
      </c>
      <c r="G133" s="312"/>
      <c r="H133" s="312" t="s">
        <v>3246</v>
      </c>
      <c r="I133" s="312" t="s">
        <v>3208</v>
      </c>
      <c r="J133" s="312">
        <v>50</v>
      </c>
      <c r="K133" s="356"/>
    </row>
    <row r="134" spans="2:11" s="1" customFormat="1" ht="15" customHeight="1">
      <c r="B134" s="354"/>
      <c r="C134" s="312" t="s">
        <v>3225</v>
      </c>
      <c r="D134" s="312"/>
      <c r="E134" s="312"/>
      <c r="F134" s="334" t="s">
        <v>3212</v>
      </c>
      <c r="G134" s="312"/>
      <c r="H134" s="312" t="s">
        <v>3246</v>
      </c>
      <c r="I134" s="312" t="s">
        <v>3208</v>
      </c>
      <c r="J134" s="312">
        <v>50</v>
      </c>
      <c r="K134" s="356"/>
    </row>
    <row r="135" spans="2:11" s="1" customFormat="1" ht="15" customHeight="1">
      <c r="B135" s="354"/>
      <c r="C135" s="312" t="s">
        <v>3231</v>
      </c>
      <c r="D135" s="312"/>
      <c r="E135" s="312"/>
      <c r="F135" s="334" t="s">
        <v>3212</v>
      </c>
      <c r="G135" s="312"/>
      <c r="H135" s="312" t="s">
        <v>3246</v>
      </c>
      <c r="I135" s="312" t="s">
        <v>3208</v>
      </c>
      <c r="J135" s="312">
        <v>50</v>
      </c>
      <c r="K135" s="356"/>
    </row>
    <row r="136" spans="2:11" s="1" customFormat="1" ht="15" customHeight="1">
      <c r="B136" s="354"/>
      <c r="C136" s="312" t="s">
        <v>3233</v>
      </c>
      <c r="D136" s="312"/>
      <c r="E136" s="312"/>
      <c r="F136" s="334" t="s">
        <v>3212</v>
      </c>
      <c r="G136" s="312"/>
      <c r="H136" s="312" t="s">
        <v>3246</v>
      </c>
      <c r="I136" s="312" t="s">
        <v>3208</v>
      </c>
      <c r="J136" s="312">
        <v>50</v>
      </c>
      <c r="K136" s="356"/>
    </row>
    <row r="137" spans="2:11" s="1" customFormat="1" ht="15" customHeight="1">
      <c r="B137" s="354"/>
      <c r="C137" s="312" t="s">
        <v>3234</v>
      </c>
      <c r="D137" s="312"/>
      <c r="E137" s="312"/>
      <c r="F137" s="334" t="s">
        <v>3212</v>
      </c>
      <c r="G137" s="312"/>
      <c r="H137" s="312" t="s">
        <v>3259</v>
      </c>
      <c r="I137" s="312" t="s">
        <v>3208</v>
      </c>
      <c r="J137" s="312">
        <v>255</v>
      </c>
      <c r="K137" s="356"/>
    </row>
    <row r="138" spans="2:11" s="1" customFormat="1" ht="15" customHeight="1">
      <c r="B138" s="354"/>
      <c r="C138" s="312" t="s">
        <v>3236</v>
      </c>
      <c r="D138" s="312"/>
      <c r="E138" s="312"/>
      <c r="F138" s="334" t="s">
        <v>3206</v>
      </c>
      <c r="G138" s="312"/>
      <c r="H138" s="312" t="s">
        <v>3260</v>
      </c>
      <c r="I138" s="312" t="s">
        <v>3238</v>
      </c>
      <c r="J138" s="312"/>
      <c r="K138" s="356"/>
    </row>
    <row r="139" spans="2:11" s="1" customFormat="1" ht="15" customHeight="1">
      <c r="B139" s="354"/>
      <c r="C139" s="312" t="s">
        <v>3239</v>
      </c>
      <c r="D139" s="312"/>
      <c r="E139" s="312"/>
      <c r="F139" s="334" t="s">
        <v>3206</v>
      </c>
      <c r="G139" s="312"/>
      <c r="H139" s="312" t="s">
        <v>3261</v>
      </c>
      <c r="I139" s="312" t="s">
        <v>3241</v>
      </c>
      <c r="J139" s="312"/>
      <c r="K139" s="356"/>
    </row>
    <row r="140" spans="2:11" s="1" customFormat="1" ht="15" customHeight="1">
      <c r="B140" s="354"/>
      <c r="C140" s="312" t="s">
        <v>3242</v>
      </c>
      <c r="D140" s="312"/>
      <c r="E140" s="312"/>
      <c r="F140" s="334" t="s">
        <v>3206</v>
      </c>
      <c r="G140" s="312"/>
      <c r="H140" s="312" t="s">
        <v>3242</v>
      </c>
      <c r="I140" s="312" t="s">
        <v>3241</v>
      </c>
      <c r="J140" s="312"/>
      <c r="K140" s="356"/>
    </row>
    <row r="141" spans="2:11" s="1" customFormat="1" ht="15" customHeight="1">
      <c r="B141" s="354"/>
      <c r="C141" s="312" t="s">
        <v>40</v>
      </c>
      <c r="D141" s="312"/>
      <c r="E141" s="312"/>
      <c r="F141" s="334" t="s">
        <v>3206</v>
      </c>
      <c r="G141" s="312"/>
      <c r="H141" s="312" t="s">
        <v>3262</v>
      </c>
      <c r="I141" s="312" t="s">
        <v>3241</v>
      </c>
      <c r="J141" s="312"/>
      <c r="K141" s="356"/>
    </row>
    <row r="142" spans="2:11" s="1" customFormat="1" ht="15" customHeight="1">
      <c r="B142" s="354"/>
      <c r="C142" s="312" t="s">
        <v>3263</v>
      </c>
      <c r="D142" s="312"/>
      <c r="E142" s="312"/>
      <c r="F142" s="334" t="s">
        <v>3206</v>
      </c>
      <c r="G142" s="312"/>
      <c r="H142" s="312" t="s">
        <v>3264</v>
      </c>
      <c r="I142" s="312" t="s">
        <v>3241</v>
      </c>
      <c r="J142" s="312"/>
      <c r="K142" s="356"/>
    </row>
    <row r="143" spans="2:11" s="1" customFormat="1" ht="15" customHeight="1">
      <c r="B143" s="357"/>
      <c r="C143" s="358"/>
      <c r="D143" s="358"/>
      <c r="E143" s="358"/>
      <c r="F143" s="358"/>
      <c r="G143" s="358"/>
      <c r="H143" s="358"/>
      <c r="I143" s="358"/>
      <c r="J143" s="358"/>
      <c r="K143" s="359"/>
    </row>
    <row r="144" spans="2:11" s="1" customFormat="1" ht="18.75" customHeight="1">
      <c r="B144" s="309"/>
      <c r="C144" s="309"/>
      <c r="D144" s="309"/>
      <c r="E144" s="309"/>
      <c r="F144" s="346"/>
      <c r="G144" s="309"/>
      <c r="H144" s="309"/>
      <c r="I144" s="309"/>
      <c r="J144" s="309"/>
      <c r="K144" s="309"/>
    </row>
    <row r="145" spans="2:11" s="1" customFormat="1" ht="18.75" customHeight="1">
      <c r="B145" s="320"/>
      <c r="C145" s="320"/>
      <c r="D145" s="320"/>
      <c r="E145" s="320"/>
      <c r="F145" s="320"/>
      <c r="G145" s="320"/>
      <c r="H145" s="320"/>
      <c r="I145" s="320"/>
      <c r="J145" s="320"/>
      <c r="K145" s="320"/>
    </row>
    <row r="146" spans="2:11" s="1" customFormat="1" ht="7.5" customHeight="1">
      <c r="B146" s="321"/>
      <c r="C146" s="322"/>
      <c r="D146" s="322"/>
      <c r="E146" s="322"/>
      <c r="F146" s="322"/>
      <c r="G146" s="322"/>
      <c r="H146" s="322"/>
      <c r="I146" s="322"/>
      <c r="J146" s="322"/>
      <c r="K146" s="323"/>
    </row>
    <row r="147" spans="2:11" s="1" customFormat="1" ht="45" customHeight="1">
      <c r="B147" s="324"/>
      <c r="C147" s="325" t="s">
        <v>3265</v>
      </c>
      <c r="D147" s="325"/>
      <c r="E147" s="325"/>
      <c r="F147" s="325"/>
      <c r="G147" s="325"/>
      <c r="H147" s="325"/>
      <c r="I147" s="325"/>
      <c r="J147" s="325"/>
      <c r="K147" s="326"/>
    </row>
    <row r="148" spans="2:11" s="1" customFormat="1" ht="17.25" customHeight="1">
      <c r="B148" s="324"/>
      <c r="C148" s="327" t="s">
        <v>3200</v>
      </c>
      <c r="D148" s="327"/>
      <c r="E148" s="327"/>
      <c r="F148" s="327" t="s">
        <v>3201</v>
      </c>
      <c r="G148" s="328"/>
      <c r="H148" s="327" t="s">
        <v>56</v>
      </c>
      <c r="I148" s="327" t="s">
        <v>59</v>
      </c>
      <c r="J148" s="327" t="s">
        <v>3202</v>
      </c>
      <c r="K148" s="326"/>
    </row>
    <row r="149" spans="2:11" s="1" customFormat="1" ht="17.25" customHeight="1">
      <c r="B149" s="324"/>
      <c r="C149" s="329" t="s">
        <v>3203</v>
      </c>
      <c r="D149" s="329"/>
      <c r="E149" s="329"/>
      <c r="F149" s="330" t="s">
        <v>3204</v>
      </c>
      <c r="G149" s="331"/>
      <c r="H149" s="329"/>
      <c r="I149" s="329"/>
      <c r="J149" s="329" t="s">
        <v>3205</v>
      </c>
      <c r="K149" s="326"/>
    </row>
    <row r="150" spans="2:11" s="1" customFormat="1" ht="5.25" customHeight="1">
      <c r="B150" s="335"/>
      <c r="C150" s="332"/>
      <c r="D150" s="332"/>
      <c r="E150" s="332"/>
      <c r="F150" s="332"/>
      <c r="G150" s="333"/>
      <c r="H150" s="332"/>
      <c r="I150" s="332"/>
      <c r="J150" s="332"/>
      <c r="K150" s="356"/>
    </row>
    <row r="151" spans="2:11" s="1" customFormat="1" ht="15" customHeight="1">
      <c r="B151" s="335"/>
      <c r="C151" s="360" t="s">
        <v>3209</v>
      </c>
      <c r="D151" s="312"/>
      <c r="E151" s="312"/>
      <c r="F151" s="361" t="s">
        <v>3206</v>
      </c>
      <c r="G151" s="312"/>
      <c r="H151" s="360" t="s">
        <v>3246</v>
      </c>
      <c r="I151" s="360" t="s">
        <v>3208</v>
      </c>
      <c r="J151" s="360">
        <v>120</v>
      </c>
      <c r="K151" s="356"/>
    </row>
    <row r="152" spans="2:11" s="1" customFormat="1" ht="15" customHeight="1">
      <c r="B152" s="335"/>
      <c r="C152" s="360" t="s">
        <v>3255</v>
      </c>
      <c r="D152" s="312"/>
      <c r="E152" s="312"/>
      <c r="F152" s="361" t="s">
        <v>3206</v>
      </c>
      <c r="G152" s="312"/>
      <c r="H152" s="360" t="s">
        <v>3266</v>
      </c>
      <c r="I152" s="360" t="s">
        <v>3208</v>
      </c>
      <c r="J152" s="360" t="s">
        <v>3257</v>
      </c>
      <c r="K152" s="356"/>
    </row>
    <row r="153" spans="2:11" s="1" customFormat="1" ht="15" customHeight="1">
      <c r="B153" s="335"/>
      <c r="C153" s="360" t="s">
        <v>3154</v>
      </c>
      <c r="D153" s="312"/>
      <c r="E153" s="312"/>
      <c r="F153" s="361" t="s">
        <v>3206</v>
      </c>
      <c r="G153" s="312"/>
      <c r="H153" s="360" t="s">
        <v>3267</v>
      </c>
      <c r="I153" s="360" t="s">
        <v>3208</v>
      </c>
      <c r="J153" s="360" t="s">
        <v>3257</v>
      </c>
      <c r="K153" s="356"/>
    </row>
    <row r="154" spans="2:11" s="1" customFormat="1" ht="15" customHeight="1">
      <c r="B154" s="335"/>
      <c r="C154" s="360" t="s">
        <v>3211</v>
      </c>
      <c r="D154" s="312"/>
      <c r="E154" s="312"/>
      <c r="F154" s="361" t="s">
        <v>3212</v>
      </c>
      <c r="G154" s="312"/>
      <c r="H154" s="360" t="s">
        <v>3246</v>
      </c>
      <c r="I154" s="360" t="s">
        <v>3208</v>
      </c>
      <c r="J154" s="360">
        <v>50</v>
      </c>
      <c r="K154" s="356"/>
    </row>
    <row r="155" spans="2:11" s="1" customFormat="1" ht="15" customHeight="1">
      <c r="B155" s="335"/>
      <c r="C155" s="360" t="s">
        <v>3214</v>
      </c>
      <c r="D155" s="312"/>
      <c r="E155" s="312"/>
      <c r="F155" s="361" t="s">
        <v>3206</v>
      </c>
      <c r="G155" s="312"/>
      <c r="H155" s="360" t="s">
        <v>3246</v>
      </c>
      <c r="I155" s="360" t="s">
        <v>3216</v>
      </c>
      <c r="J155" s="360"/>
      <c r="K155" s="356"/>
    </row>
    <row r="156" spans="2:11" s="1" customFormat="1" ht="15" customHeight="1">
      <c r="B156" s="335"/>
      <c r="C156" s="360" t="s">
        <v>3225</v>
      </c>
      <c r="D156" s="312"/>
      <c r="E156" s="312"/>
      <c r="F156" s="361" t="s">
        <v>3212</v>
      </c>
      <c r="G156" s="312"/>
      <c r="H156" s="360" t="s">
        <v>3246</v>
      </c>
      <c r="I156" s="360" t="s">
        <v>3208</v>
      </c>
      <c r="J156" s="360">
        <v>50</v>
      </c>
      <c r="K156" s="356"/>
    </row>
    <row r="157" spans="2:11" s="1" customFormat="1" ht="15" customHeight="1">
      <c r="B157" s="335"/>
      <c r="C157" s="360" t="s">
        <v>3233</v>
      </c>
      <c r="D157" s="312"/>
      <c r="E157" s="312"/>
      <c r="F157" s="361" t="s">
        <v>3212</v>
      </c>
      <c r="G157" s="312"/>
      <c r="H157" s="360" t="s">
        <v>3246</v>
      </c>
      <c r="I157" s="360" t="s">
        <v>3208</v>
      </c>
      <c r="J157" s="360">
        <v>50</v>
      </c>
      <c r="K157" s="356"/>
    </row>
    <row r="158" spans="2:11" s="1" customFormat="1" ht="15" customHeight="1">
      <c r="B158" s="335"/>
      <c r="C158" s="360" t="s">
        <v>3231</v>
      </c>
      <c r="D158" s="312"/>
      <c r="E158" s="312"/>
      <c r="F158" s="361" t="s">
        <v>3212</v>
      </c>
      <c r="G158" s="312"/>
      <c r="H158" s="360" t="s">
        <v>3246</v>
      </c>
      <c r="I158" s="360" t="s">
        <v>3208</v>
      </c>
      <c r="J158" s="360">
        <v>50</v>
      </c>
      <c r="K158" s="356"/>
    </row>
    <row r="159" spans="2:11" s="1" customFormat="1" ht="15" customHeight="1">
      <c r="B159" s="335"/>
      <c r="C159" s="360" t="s">
        <v>247</v>
      </c>
      <c r="D159" s="312"/>
      <c r="E159" s="312"/>
      <c r="F159" s="361" t="s">
        <v>3206</v>
      </c>
      <c r="G159" s="312"/>
      <c r="H159" s="360" t="s">
        <v>3268</v>
      </c>
      <c r="I159" s="360" t="s">
        <v>3208</v>
      </c>
      <c r="J159" s="360" t="s">
        <v>3269</v>
      </c>
      <c r="K159" s="356"/>
    </row>
    <row r="160" spans="2:11" s="1" customFormat="1" ht="15" customHeight="1">
      <c r="B160" s="335"/>
      <c r="C160" s="360" t="s">
        <v>3270</v>
      </c>
      <c r="D160" s="312"/>
      <c r="E160" s="312"/>
      <c r="F160" s="361" t="s">
        <v>3206</v>
      </c>
      <c r="G160" s="312"/>
      <c r="H160" s="360" t="s">
        <v>3271</v>
      </c>
      <c r="I160" s="360" t="s">
        <v>3241</v>
      </c>
      <c r="J160" s="360"/>
      <c r="K160" s="356"/>
    </row>
    <row r="161" spans="2:11" s="1" customFormat="1" ht="15" customHeight="1">
      <c r="B161" s="362"/>
      <c r="C161" s="344"/>
      <c r="D161" s="344"/>
      <c r="E161" s="344"/>
      <c r="F161" s="344"/>
      <c r="G161" s="344"/>
      <c r="H161" s="344"/>
      <c r="I161" s="344"/>
      <c r="J161" s="344"/>
      <c r="K161" s="363"/>
    </row>
    <row r="162" spans="2:11" s="1" customFormat="1" ht="18.75" customHeight="1">
      <c r="B162" s="309"/>
      <c r="C162" s="312"/>
      <c r="D162" s="312"/>
      <c r="E162" s="312"/>
      <c r="F162" s="334"/>
      <c r="G162" s="312"/>
      <c r="H162" s="312"/>
      <c r="I162" s="312"/>
      <c r="J162" s="312"/>
      <c r="K162" s="309"/>
    </row>
    <row r="163" spans="2:11" s="1" customFormat="1" ht="18.75" customHeight="1">
      <c r="B163" s="320"/>
      <c r="C163" s="320"/>
      <c r="D163" s="320"/>
      <c r="E163" s="320"/>
      <c r="F163" s="320"/>
      <c r="G163" s="320"/>
      <c r="H163" s="320"/>
      <c r="I163" s="320"/>
      <c r="J163" s="320"/>
      <c r="K163" s="320"/>
    </row>
    <row r="164" spans="2:11" s="1" customFormat="1" ht="7.5" customHeight="1">
      <c r="B164" s="299"/>
      <c r="C164" s="300"/>
      <c r="D164" s="300"/>
      <c r="E164" s="300"/>
      <c r="F164" s="300"/>
      <c r="G164" s="300"/>
      <c r="H164" s="300"/>
      <c r="I164" s="300"/>
      <c r="J164" s="300"/>
      <c r="K164" s="301"/>
    </row>
    <row r="165" spans="2:11" s="1" customFormat="1" ht="45" customHeight="1">
      <c r="B165" s="302"/>
      <c r="C165" s="303" t="s">
        <v>3272</v>
      </c>
      <c r="D165" s="303"/>
      <c r="E165" s="303"/>
      <c r="F165" s="303"/>
      <c r="G165" s="303"/>
      <c r="H165" s="303"/>
      <c r="I165" s="303"/>
      <c r="J165" s="303"/>
      <c r="K165" s="304"/>
    </row>
    <row r="166" spans="2:11" s="1" customFormat="1" ht="17.25" customHeight="1">
      <c r="B166" s="302"/>
      <c r="C166" s="327" t="s">
        <v>3200</v>
      </c>
      <c r="D166" s="327"/>
      <c r="E166" s="327"/>
      <c r="F166" s="327" t="s">
        <v>3201</v>
      </c>
      <c r="G166" s="364"/>
      <c r="H166" s="365" t="s">
        <v>56</v>
      </c>
      <c r="I166" s="365" t="s">
        <v>59</v>
      </c>
      <c r="J166" s="327" t="s">
        <v>3202</v>
      </c>
      <c r="K166" s="304"/>
    </row>
    <row r="167" spans="2:11" s="1" customFormat="1" ht="17.25" customHeight="1">
      <c r="B167" s="305"/>
      <c r="C167" s="329" t="s">
        <v>3203</v>
      </c>
      <c r="D167" s="329"/>
      <c r="E167" s="329"/>
      <c r="F167" s="330" t="s">
        <v>3204</v>
      </c>
      <c r="G167" s="366"/>
      <c r="H167" s="367"/>
      <c r="I167" s="367"/>
      <c r="J167" s="329" t="s">
        <v>3205</v>
      </c>
      <c r="K167" s="307"/>
    </row>
    <row r="168" spans="2:11" s="1" customFormat="1" ht="5.25" customHeight="1">
      <c r="B168" s="335"/>
      <c r="C168" s="332"/>
      <c r="D168" s="332"/>
      <c r="E168" s="332"/>
      <c r="F168" s="332"/>
      <c r="G168" s="333"/>
      <c r="H168" s="332"/>
      <c r="I168" s="332"/>
      <c r="J168" s="332"/>
      <c r="K168" s="356"/>
    </row>
    <row r="169" spans="2:11" s="1" customFormat="1" ht="15" customHeight="1">
      <c r="B169" s="335"/>
      <c r="C169" s="312" t="s">
        <v>3209</v>
      </c>
      <c r="D169" s="312"/>
      <c r="E169" s="312"/>
      <c r="F169" s="334" t="s">
        <v>3206</v>
      </c>
      <c r="G169" s="312"/>
      <c r="H169" s="312" t="s">
        <v>3246</v>
      </c>
      <c r="I169" s="312" t="s">
        <v>3208</v>
      </c>
      <c r="J169" s="312">
        <v>120</v>
      </c>
      <c r="K169" s="356"/>
    </row>
    <row r="170" spans="2:11" s="1" customFormat="1" ht="15" customHeight="1">
      <c r="B170" s="335"/>
      <c r="C170" s="312" t="s">
        <v>3255</v>
      </c>
      <c r="D170" s="312"/>
      <c r="E170" s="312"/>
      <c r="F170" s="334" t="s">
        <v>3206</v>
      </c>
      <c r="G170" s="312"/>
      <c r="H170" s="312" t="s">
        <v>3256</v>
      </c>
      <c r="I170" s="312" t="s">
        <v>3208</v>
      </c>
      <c r="J170" s="312" t="s">
        <v>3257</v>
      </c>
      <c r="K170" s="356"/>
    </row>
    <row r="171" spans="2:11" s="1" customFormat="1" ht="15" customHeight="1">
      <c r="B171" s="335"/>
      <c r="C171" s="312" t="s">
        <v>3154</v>
      </c>
      <c r="D171" s="312"/>
      <c r="E171" s="312"/>
      <c r="F171" s="334" t="s">
        <v>3206</v>
      </c>
      <c r="G171" s="312"/>
      <c r="H171" s="312" t="s">
        <v>3273</v>
      </c>
      <c r="I171" s="312" t="s">
        <v>3208</v>
      </c>
      <c r="J171" s="312" t="s">
        <v>3257</v>
      </c>
      <c r="K171" s="356"/>
    </row>
    <row r="172" spans="2:11" s="1" customFormat="1" ht="15" customHeight="1">
      <c r="B172" s="335"/>
      <c r="C172" s="312" t="s">
        <v>3211</v>
      </c>
      <c r="D172" s="312"/>
      <c r="E172" s="312"/>
      <c r="F172" s="334" t="s">
        <v>3212</v>
      </c>
      <c r="G172" s="312"/>
      <c r="H172" s="312" t="s">
        <v>3273</v>
      </c>
      <c r="I172" s="312" t="s">
        <v>3208</v>
      </c>
      <c r="J172" s="312">
        <v>50</v>
      </c>
      <c r="K172" s="356"/>
    </row>
    <row r="173" spans="2:11" s="1" customFormat="1" ht="15" customHeight="1">
      <c r="B173" s="335"/>
      <c r="C173" s="312" t="s">
        <v>3214</v>
      </c>
      <c r="D173" s="312"/>
      <c r="E173" s="312"/>
      <c r="F173" s="334" t="s">
        <v>3206</v>
      </c>
      <c r="G173" s="312"/>
      <c r="H173" s="312" t="s">
        <v>3273</v>
      </c>
      <c r="I173" s="312" t="s">
        <v>3216</v>
      </c>
      <c r="J173" s="312"/>
      <c r="K173" s="356"/>
    </row>
    <row r="174" spans="2:11" s="1" customFormat="1" ht="15" customHeight="1">
      <c r="B174" s="335"/>
      <c r="C174" s="312" t="s">
        <v>3225</v>
      </c>
      <c r="D174" s="312"/>
      <c r="E174" s="312"/>
      <c r="F174" s="334" t="s">
        <v>3212</v>
      </c>
      <c r="G174" s="312"/>
      <c r="H174" s="312" t="s">
        <v>3273</v>
      </c>
      <c r="I174" s="312" t="s">
        <v>3208</v>
      </c>
      <c r="J174" s="312">
        <v>50</v>
      </c>
      <c r="K174" s="356"/>
    </row>
    <row r="175" spans="2:11" s="1" customFormat="1" ht="15" customHeight="1">
      <c r="B175" s="335"/>
      <c r="C175" s="312" t="s">
        <v>3233</v>
      </c>
      <c r="D175" s="312"/>
      <c r="E175" s="312"/>
      <c r="F175" s="334" t="s">
        <v>3212</v>
      </c>
      <c r="G175" s="312"/>
      <c r="H175" s="312" t="s">
        <v>3273</v>
      </c>
      <c r="I175" s="312" t="s">
        <v>3208</v>
      </c>
      <c r="J175" s="312">
        <v>50</v>
      </c>
      <c r="K175" s="356"/>
    </row>
    <row r="176" spans="2:11" s="1" customFormat="1" ht="15" customHeight="1">
      <c r="B176" s="335"/>
      <c r="C176" s="312" t="s">
        <v>3231</v>
      </c>
      <c r="D176" s="312"/>
      <c r="E176" s="312"/>
      <c r="F176" s="334" t="s">
        <v>3212</v>
      </c>
      <c r="G176" s="312"/>
      <c r="H176" s="312" t="s">
        <v>3273</v>
      </c>
      <c r="I176" s="312" t="s">
        <v>3208</v>
      </c>
      <c r="J176" s="312">
        <v>50</v>
      </c>
      <c r="K176" s="356"/>
    </row>
    <row r="177" spans="2:11" s="1" customFormat="1" ht="15" customHeight="1">
      <c r="B177" s="335"/>
      <c r="C177" s="312" t="s">
        <v>282</v>
      </c>
      <c r="D177" s="312"/>
      <c r="E177" s="312"/>
      <c r="F177" s="334" t="s">
        <v>3206</v>
      </c>
      <c r="G177" s="312"/>
      <c r="H177" s="312" t="s">
        <v>3274</v>
      </c>
      <c r="I177" s="312" t="s">
        <v>3275</v>
      </c>
      <c r="J177" s="312"/>
      <c r="K177" s="356"/>
    </row>
    <row r="178" spans="2:11" s="1" customFormat="1" ht="15" customHeight="1">
      <c r="B178" s="335"/>
      <c r="C178" s="312" t="s">
        <v>59</v>
      </c>
      <c r="D178" s="312"/>
      <c r="E178" s="312"/>
      <c r="F178" s="334" t="s">
        <v>3206</v>
      </c>
      <c r="G178" s="312"/>
      <c r="H178" s="312" t="s">
        <v>3276</v>
      </c>
      <c r="I178" s="312" t="s">
        <v>3277</v>
      </c>
      <c r="J178" s="312">
        <v>1</v>
      </c>
      <c r="K178" s="356"/>
    </row>
    <row r="179" spans="2:11" s="1" customFormat="1" ht="15" customHeight="1">
      <c r="B179" s="335"/>
      <c r="C179" s="312" t="s">
        <v>55</v>
      </c>
      <c r="D179" s="312"/>
      <c r="E179" s="312"/>
      <c r="F179" s="334" t="s">
        <v>3206</v>
      </c>
      <c r="G179" s="312"/>
      <c r="H179" s="312" t="s">
        <v>3278</v>
      </c>
      <c r="I179" s="312" t="s">
        <v>3208</v>
      </c>
      <c r="J179" s="312">
        <v>20</v>
      </c>
      <c r="K179" s="356"/>
    </row>
    <row r="180" spans="2:11" s="1" customFormat="1" ht="15" customHeight="1">
      <c r="B180" s="335"/>
      <c r="C180" s="312" t="s">
        <v>56</v>
      </c>
      <c r="D180" s="312"/>
      <c r="E180" s="312"/>
      <c r="F180" s="334" t="s">
        <v>3206</v>
      </c>
      <c r="G180" s="312"/>
      <c r="H180" s="312" t="s">
        <v>3279</v>
      </c>
      <c r="I180" s="312" t="s">
        <v>3208</v>
      </c>
      <c r="J180" s="312">
        <v>255</v>
      </c>
      <c r="K180" s="356"/>
    </row>
    <row r="181" spans="2:11" s="1" customFormat="1" ht="15" customHeight="1">
      <c r="B181" s="335"/>
      <c r="C181" s="312" t="s">
        <v>283</v>
      </c>
      <c r="D181" s="312"/>
      <c r="E181" s="312"/>
      <c r="F181" s="334" t="s">
        <v>3206</v>
      </c>
      <c r="G181" s="312"/>
      <c r="H181" s="312" t="s">
        <v>3170</v>
      </c>
      <c r="I181" s="312" t="s">
        <v>3208</v>
      </c>
      <c r="J181" s="312">
        <v>10</v>
      </c>
      <c r="K181" s="356"/>
    </row>
    <row r="182" spans="2:11" s="1" customFormat="1" ht="15" customHeight="1">
      <c r="B182" s="335"/>
      <c r="C182" s="312" t="s">
        <v>284</v>
      </c>
      <c r="D182" s="312"/>
      <c r="E182" s="312"/>
      <c r="F182" s="334" t="s">
        <v>3206</v>
      </c>
      <c r="G182" s="312"/>
      <c r="H182" s="312" t="s">
        <v>3280</v>
      </c>
      <c r="I182" s="312" t="s">
        <v>3241</v>
      </c>
      <c r="J182" s="312"/>
      <c r="K182" s="356"/>
    </row>
    <row r="183" spans="2:11" s="1" customFormat="1" ht="15" customHeight="1">
      <c r="B183" s="335"/>
      <c r="C183" s="312" t="s">
        <v>3281</v>
      </c>
      <c r="D183" s="312"/>
      <c r="E183" s="312"/>
      <c r="F183" s="334" t="s">
        <v>3206</v>
      </c>
      <c r="G183" s="312"/>
      <c r="H183" s="312" t="s">
        <v>3282</v>
      </c>
      <c r="I183" s="312" t="s">
        <v>3241</v>
      </c>
      <c r="J183" s="312"/>
      <c r="K183" s="356"/>
    </row>
    <row r="184" spans="2:11" s="1" customFormat="1" ht="15" customHeight="1">
      <c r="B184" s="335"/>
      <c r="C184" s="312" t="s">
        <v>3270</v>
      </c>
      <c r="D184" s="312"/>
      <c r="E184" s="312"/>
      <c r="F184" s="334" t="s">
        <v>3206</v>
      </c>
      <c r="G184" s="312"/>
      <c r="H184" s="312" t="s">
        <v>3283</v>
      </c>
      <c r="I184" s="312" t="s">
        <v>3241</v>
      </c>
      <c r="J184" s="312"/>
      <c r="K184" s="356"/>
    </row>
    <row r="185" spans="2:11" s="1" customFormat="1" ht="15" customHeight="1">
      <c r="B185" s="335"/>
      <c r="C185" s="312" t="s">
        <v>286</v>
      </c>
      <c r="D185" s="312"/>
      <c r="E185" s="312"/>
      <c r="F185" s="334" t="s">
        <v>3212</v>
      </c>
      <c r="G185" s="312"/>
      <c r="H185" s="312" t="s">
        <v>3284</v>
      </c>
      <c r="I185" s="312" t="s">
        <v>3208</v>
      </c>
      <c r="J185" s="312">
        <v>50</v>
      </c>
      <c r="K185" s="356"/>
    </row>
    <row r="186" spans="2:11" s="1" customFormat="1" ht="15" customHeight="1">
      <c r="B186" s="335"/>
      <c r="C186" s="312" t="s">
        <v>3285</v>
      </c>
      <c r="D186" s="312"/>
      <c r="E186" s="312"/>
      <c r="F186" s="334" t="s">
        <v>3212</v>
      </c>
      <c r="G186" s="312"/>
      <c r="H186" s="312" t="s">
        <v>3286</v>
      </c>
      <c r="I186" s="312" t="s">
        <v>3287</v>
      </c>
      <c r="J186" s="312"/>
      <c r="K186" s="356"/>
    </row>
    <row r="187" spans="2:11" s="1" customFormat="1" ht="15" customHeight="1">
      <c r="B187" s="335"/>
      <c r="C187" s="312" t="s">
        <v>3288</v>
      </c>
      <c r="D187" s="312"/>
      <c r="E187" s="312"/>
      <c r="F187" s="334" t="s">
        <v>3212</v>
      </c>
      <c r="G187" s="312"/>
      <c r="H187" s="312" t="s">
        <v>3289</v>
      </c>
      <c r="I187" s="312" t="s">
        <v>3287</v>
      </c>
      <c r="J187" s="312"/>
      <c r="K187" s="356"/>
    </row>
    <row r="188" spans="2:11" s="1" customFormat="1" ht="15" customHeight="1">
      <c r="B188" s="335"/>
      <c r="C188" s="312" t="s">
        <v>3290</v>
      </c>
      <c r="D188" s="312"/>
      <c r="E188" s="312"/>
      <c r="F188" s="334" t="s">
        <v>3212</v>
      </c>
      <c r="G188" s="312"/>
      <c r="H188" s="312" t="s">
        <v>3291</v>
      </c>
      <c r="I188" s="312" t="s">
        <v>3287</v>
      </c>
      <c r="J188" s="312"/>
      <c r="K188" s="356"/>
    </row>
    <row r="189" spans="2:11" s="1" customFormat="1" ht="15" customHeight="1">
      <c r="B189" s="335"/>
      <c r="C189" s="368" t="s">
        <v>3292</v>
      </c>
      <c r="D189" s="312"/>
      <c r="E189" s="312"/>
      <c r="F189" s="334" t="s">
        <v>3212</v>
      </c>
      <c r="G189" s="312"/>
      <c r="H189" s="312" t="s">
        <v>3293</v>
      </c>
      <c r="I189" s="312" t="s">
        <v>3294</v>
      </c>
      <c r="J189" s="369" t="s">
        <v>3295</v>
      </c>
      <c r="K189" s="356"/>
    </row>
    <row r="190" spans="2:11" s="1" customFormat="1" ht="15" customHeight="1">
      <c r="B190" s="335"/>
      <c r="C190" s="319" t="s">
        <v>44</v>
      </c>
      <c r="D190" s="312"/>
      <c r="E190" s="312"/>
      <c r="F190" s="334" t="s">
        <v>3206</v>
      </c>
      <c r="G190" s="312"/>
      <c r="H190" s="309" t="s">
        <v>3296</v>
      </c>
      <c r="I190" s="312" t="s">
        <v>3297</v>
      </c>
      <c r="J190" s="312"/>
      <c r="K190" s="356"/>
    </row>
    <row r="191" spans="2:11" s="1" customFormat="1" ht="15" customHeight="1">
      <c r="B191" s="335"/>
      <c r="C191" s="319" t="s">
        <v>3298</v>
      </c>
      <c r="D191" s="312"/>
      <c r="E191" s="312"/>
      <c r="F191" s="334" t="s">
        <v>3206</v>
      </c>
      <c r="G191" s="312"/>
      <c r="H191" s="312" t="s">
        <v>3299</v>
      </c>
      <c r="I191" s="312" t="s">
        <v>3241</v>
      </c>
      <c r="J191" s="312"/>
      <c r="K191" s="356"/>
    </row>
    <row r="192" spans="2:11" s="1" customFormat="1" ht="15" customHeight="1">
      <c r="B192" s="335"/>
      <c r="C192" s="319" t="s">
        <v>3300</v>
      </c>
      <c r="D192" s="312"/>
      <c r="E192" s="312"/>
      <c r="F192" s="334" t="s">
        <v>3206</v>
      </c>
      <c r="G192" s="312"/>
      <c r="H192" s="312" t="s">
        <v>3301</v>
      </c>
      <c r="I192" s="312" t="s">
        <v>3241</v>
      </c>
      <c r="J192" s="312"/>
      <c r="K192" s="356"/>
    </row>
    <row r="193" spans="2:11" s="1" customFormat="1" ht="15" customHeight="1">
      <c r="B193" s="335"/>
      <c r="C193" s="319" t="s">
        <v>3302</v>
      </c>
      <c r="D193" s="312"/>
      <c r="E193" s="312"/>
      <c r="F193" s="334" t="s">
        <v>3212</v>
      </c>
      <c r="G193" s="312"/>
      <c r="H193" s="312" t="s">
        <v>3303</v>
      </c>
      <c r="I193" s="312" t="s">
        <v>3241</v>
      </c>
      <c r="J193" s="312"/>
      <c r="K193" s="356"/>
    </row>
    <row r="194" spans="2:11" s="1" customFormat="1" ht="15" customHeight="1">
      <c r="B194" s="362"/>
      <c r="C194" s="370"/>
      <c r="D194" s="344"/>
      <c r="E194" s="344"/>
      <c r="F194" s="344"/>
      <c r="G194" s="344"/>
      <c r="H194" s="344"/>
      <c r="I194" s="344"/>
      <c r="J194" s="344"/>
      <c r="K194" s="363"/>
    </row>
    <row r="195" spans="2:11" s="1" customFormat="1" ht="18.75" customHeight="1">
      <c r="B195" s="309"/>
      <c r="C195" s="312"/>
      <c r="D195" s="312"/>
      <c r="E195" s="312"/>
      <c r="F195" s="334"/>
      <c r="G195" s="312"/>
      <c r="H195" s="312"/>
      <c r="I195" s="312"/>
      <c r="J195" s="312"/>
      <c r="K195" s="309"/>
    </row>
    <row r="196" spans="2:11" s="1" customFormat="1" ht="18.75" customHeight="1">
      <c r="B196" s="309"/>
      <c r="C196" s="312"/>
      <c r="D196" s="312"/>
      <c r="E196" s="312"/>
      <c r="F196" s="334"/>
      <c r="G196" s="312"/>
      <c r="H196" s="312"/>
      <c r="I196" s="312"/>
      <c r="J196" s="312"/>
      <c r="K196" s="309"/>
    </row>
    <row r="197" spans="2:11" s="1" customFormat="1" ht="18.75" customHeight="1">
      <c r="B197" s="320"/>
      <c r="C197" s="320"/>
      <c r="D197" s="320"/>
      <c r="E197" s="320"/>
      <c r="F197" s="320"/>
      <c r="G197" s="320"/>
      <c r="H197" s="320"/>
      <c r="I197" s="320"/>
      <c r="J197" s="320"/>
      <c r="K197" s="320"/>
    </row>
    <row r="198" spans="2:11" s="1" customFormat="1" ht="13.5">
      <c r="B198" s="299"/>
      <c r="C198" s="300"/>
      <c r="D198" s="300"/>
      <c r="E198" s="300"/>
      <c r="F198" s="300"/>
      <c r="G198" s="300"/>
      <c r="H198" s="300"/>
      <c r="I198" s="300"/>
      <c r="J198" s="300"/>
      <c r="K198" s="301"/>
    </row>
    <row r="199" spans="2:11" s="1" customFormat="1" ht="21">
      <c r="B199" s="302"/>
      <c r="C199" s="303" t="s">
        <v>3304</v>
      </c>
      <c r="D199" s="303"/>
      <c r="E199" s="303"/>
      <c r="F199" s="303"/>
      <c r="G199" s="303"/>
      <c r="H199" s="303"/>
      <c r="I199" s="303"/>
      <c r="J199" s="303"/>
      <c r="K199" s="304"/>
    </row>
    <row r="200" spans="2:11" s="1" customFormat="1" ht="25.5" customHeight="1">
      <c r="B200" s="302"/>
      <c r="C200" s="371" t="s">
        <v>3305</v>
      </c>
      <c r="D200" s="371"/>
      <c r="E200" s="371"/>
      <c r="F200" s="371" t="s">
        <v>3306</v>
      </c>
      <c r="G200" s="372"/>
      <c r="H200" s="371" t="s">
        <v>3307</v>
      </c>
      <c r="I200" s="371"/>
      <c r="J200" s="371"/>
      <c r="K200" s="304"/>
    </row>
    <row r="201" spans="2:11" s="1" customFormat="1" ht="5.25" customHeight="1">
      <c r="B201" s="335"/>
      <c r="C201" s="332"/>
      <c r="D201" s="332"/>
      <c r="E201" s="332"/>
      <c r="F201" s="332"/>
      <c r="G201" s="312"/>
      <c r="H201" s="332"/>
      <c r="I201" s="332"/>
      <c r="J201" s="332"/>
      <c r="K201" s="356"/>
    </row>
    <row r="202" spans="2:11" s="1" customFormat="1" ht="15" customHeight="1">
      <c r="B202" s="335"/>
      <c r="C202" s="312" t="s">
        <v>3297</v>
      </c>
      <c r="D202" s="312"/>
      <c r="E202" s="312"/>
      <c r="F202" s="334" t="s">
        <v>45</v>
      </c>
      <c r="G202" s="312"/>
      <c r="H202" s="312" t="s">
        <v>3308</v>
      </c>
      <c r="I202" s="312"/>
      <c r="J202" s="312"/>
      <c r="K202" s="356"/>
    </row>
    <row r="203" spans="2:11" s="1" customFormat="1" ht="15" customHeight="1">
      <c r="B203" s="335"/>
      <c r="C203" s="341"/>
      <c r="D203" s="312"/>
      <c r="E203" s="312"/>
      <c r="F203" s="334" t="s">
        <v>46</v>
      </c>
      <c r="G203" s="312"/>
      <c r="H203" s="312" t="s">
        <v>3309</v>
      </c>
      <c r="I203" s="312"/>
      <c r="J203" s="312"/>
      <c r="K203" s="356"/>
    </row>
    <row r="204" spans="2:11" s="1" customFormat="1" ht="15" customHeight="1">
      <c r="B204" s="335"/>
      <c r="C204" s="341"/>
      <c r="D204" s="312"/>
      <c r="E204" s="312"/>
      <c r="F204" s="334" t="s">
        <v>49</v>
      </c>
      <c r="G204" s="312"/>
      <c r="H204" s="312" t="s">
        <v>3310</v>
      </c>
      <c r="I204" s="312"/>
      <c r="J204" s="312"/>
      <c r="K204" s="356"/>
    </row>
    <row r="205" spans="2:11" s="1" customFormat="1" ht="15" customHeight="1">
      <c r="B205" s="335"/>
      <c r="C205" s="312"/>
      <c r="D205" s="312"/>
      <c r="E205" s="312"/>
      <c r="F205" s="334" t="s">
        <v>47</v>
      </c>
      <c r="G205" s="312"/>
      <c r="H205" s="312" t="s">
        <v>3311</v>
      </c>
      <c r="I205" s="312"/>
      <c r="J205" s="312"/>
      <c r="K205" s="356"/>
    </row>
    <row r="206" spans="2:11" s="1" customFormat="1" ht="15" customHeight="1">
      <c r="B206" s="335"/>
      <c r="C206" s="312"/>
      <c r="D206" s="312"/>
      <c r="E206" s="312"/>
      <c r="F206" s="334" t="s">
        <v>48</v>
      </c>
      <c r="G206" s="312"/>
      <c r="H206" s="312" t="s">
        <v>3312</v>
      </c>
      <c r="I206" s="312"/>
      <c r="J206" s="312"/>
      <c r="K206" s="356"/>
    </row>
    <row r="207" spans="2:11" s="1" customFormat="1" ht="15" customHeight="1">
      <c r="B207" s="335"/>
      <c r="C207" s="312"/>
      <c r="D207" s="312"/>
      <c r="E207" s="312"/>
      <c r="F207" s="334"/>
      <c r="G207" s="312"/>
      <c r="H207" s="312"/>
      <c r="I207" s="312"/>
      <c r="J207" s="312"/>
      <c r="K207" s="356"/>
    </row>
    <row r="208" spans="2:11" s="1" customFormat="1" ht="15" customHeight="1">
      <c r="B208" s="335"/>
      <c r="C208" s="312" t="s">
        <v>3253</v>
      </c>
      <c r="D208" s="312"/>
      <c r="E208" s="312"/>
      <c r="F208" s="334" t="s">
        <v>81</v>
      </c>
      <c r="G208" s="312"/>
      <c r="H208" s="312" t="s">
        <v>3313</v>
      </c>
      <c r="I208" s="312"/>
      <c r="J208" s="312"/>
      <c r="K208" s="356"/>
    </row>
    <row r="209" spans="2:11" s="1" customFormat="1" ht="15" customHeight="1">
      <c r="B209" s="335"/>
      <c r="C209" s="341"/>
      <c r="D209" s="312"/>
      <c r="E209" s="312"/>
      <c r="F209" s="334" t="s">
        <v>3151</v>
      </c>
      <c r="G209" s="312"/>
      <c r="H209" s="312" t="s">
        <v>3152</v>
      </c>
      <c r="I209" s="312"/>
      <c r="J209" s="312"/>
      <c r="K209" s="356"/>
    </row>
    <row r="210" spans="2:11" s="1" customFormat="1" ht="15" customHeight="1">
      <c r="B210" s="335"/>
      <c r="C210" s="312"/>
      <c r="D210" s="312"/>
      <c r="E210" s="312"/>
      <c r="F210" s="334" t="s">
        <v>96</v>
      </c>
      <c r="G210" s="312"/>
      <c r="H210" s="312" t="s">
        <v>3314</v>
      </c>
      <c r="I210" s="312"/>
      <c r="J210" s="312"/>
      <c r="K210" s="356"/>
    </row>
    <row r="211" spans="2:11" s="1" customFormat="1" ht="15" customHeight="1">
      <c r="B211" s="373"/>
      <c r="C211" s="341"/>
      <c r="D211" s="341"/>
      <c r="E211" s="341"/>
      <c r="F211" s="334" t="s">
        <v>133</v>
      </c>
      <c r="G211" s="319"/>
      <c r="H211" s="360" t="s">
        <v>3153</v>
      </c>
      <c r="I211" s="360"/>
      <c r="J211" s="360"/>
      <c r="K211" s="374"/>
    </row>
    <row r="212" spans="2:11" s="1" customFormat="1" ht="15" customHeight="1">
      <c r="B212" s="373"/>
      <c r="C212" s="341"/>
      <c r="D212" s="341"/>
      <c r="E212" s="341"/>
      <c r="F212" s="334" t="s">
        <v>3053</v>
      </c>
      <c r="G212" s="319"/>
      <c r="H212" s="360" t="s">
        <v>3315</v>
      </c>
      <c r="I212" s="360"/>
      <c r="J212" s="360"/>
      <c r="K212" s="374"/>
    </row>
    <row r="213" spans="2:11" s="1" customFormat="1" ht="15" customHeight="1">
      <c r="B213" s="373"/>
      <c r="C213" s="341"/>
      <c r="D213" s="341"/>
      <c r="E213" s="341"/>
      <c r="F213" s="375"/>
      <c r="G213" s="319"/>
      <c r="H213" s="376"/>
      <c r="I213" s="376"/>
      <c r="J213" s="376"/>
      <c r="K213" s="374"/>
    </row>
    <row r="214" spans="2:11" s="1" customFormat="1" ht="15" customHeight="1">
      <c r="B214" s="373"/>
      <c r="C214" s="312" t="s">
        <v>3277</v>
      </c>
      <c r="D214" s="341"/>
      <c r="E214" s="341"/>
      <c r="F214" s="334">
        <v>1</v>
      </c>
      <c r="G214" s="319"/>
      <c r="H214" s="360" t="s">
        <v>3316</v>
      </c>
      <c r="I214" s="360"/>
      <c r="J214" s="360"/>
      <c r="K214" s="374"/>
    </row>
    <row r="215" spans="2:11" s="1" customFormat="1" ht="15" customHeight="1">
      <c r="B215" s="373"/>
      <c r="C215" s="341"/>
      <c r="D215" s="341"/>
      <c r="E215" s="341"/>
      <c r="F215" s="334">
        <v>2</v>
      </c>
      <c r="G215" s="319"/>
      <c r="H215" s="360" t="s">
        <v>3317</v>
      </c>
      <c r="I215" s="360"/>
      <c r="J215" s="360"/>
      <c r="K215" s="374"/>
    </row>
    <row r="216" spans="2:11" s="1" customFormat="1" ht="15" customHeight="1">
      <c r="B216" s="373"/>
      <c r="C216" s="341"/>
      <c r="D216" s="341"/>
      <c r="E216" s="341"/>
      <c r="F216" s="334">
        <v>3</v>
      </c>
      <c r="G216" s="319"/>
      <c r="H216" s="360" t="s">
        <v>3318</v>
      </c>
      <c r="I216" s="360"/>
      <c r="J216" s="360"/>
      <c r="K216" s="374"/>
    </row>
    <row r="217" spans="2:11" s="1" customFormat="1" ht="15" customHeight="1">
      <c r="B217" s="373"/>
      <c r="C217" s="341"/>
      <c r="D217" s="341"/>
      <c r="E217" s="341"/>
      <c r="F217" s="334">
        <v>4</v>
      </c>
      <c r="G217" s="319"/>
      <c r="H217" s="360" t="s">
        <v>3319</v>
      </c>
      <c r="I217" s="360"/>
      <c r="J217" s="360"/>
      <c r="K217" s="374"/>
    </row>
    <row r="218" spans="2:11" s="1" customFormat="1" ht="12.75" customHeight="1">
      <c r="B218" s="377"/>
      <c r="C218" s="378"/>
      <c r="D218" s="378"/>
      <c r="E218" s="378"/>
      <c r="F218" s="378"/>
      <c r="G218" s="378"/>
      <c r="H218" s="378"/>
      <c r="I218" s="378"/>
      <c r="J218" s="378"/>
      <c r="K218" s="37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  <c r="AZ2" s="131" t="s">
        <v>135</v>
      </c>
      <c r="BA2" s="131" t="s">
        <v>135</v>
      </c>
      <c r="BB2" s="131" t="s">
        <v>28</v>
      </c>
      <c r="BC2" s="131" t="s">
        <v>136</v>
      </c>
      <c r="BD2" s="131" t="s">
        <v>84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  <c r="AZ3" s="131" t="s">
        <v>137</v>
      </c>
      <c r="BA3" s="131" t="s">
        <v>137</v>
      </c>
      <c r="BB3" s="131" t="s">
        <v>28</v>
      </c>
      <c r="BC3" s="131" t="s">
        <v>138</v>
      </c>
      <c r="BD3" s="131" t="s">
        <v>84</v>
      </c>
    </row>
    <row r="4" spans="2:5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  <c r="AZ4" s="131" t="s">
        <v>140</v>
      </c>
      <c r="BA4" s="131" t="s">
        <v>140</v>
      </c>
      <c r="BB4" s="131" t="s">
        <v>28</v>
      </c>
      <c r="BC4" s="131" t="s">
        <v>141</v>
      </c>
      <c r="BD4" s="131" t="s">
        <v>84</v>
      </c>
    </row>
    <row r="5" spans="2:56" s="1" customFormat="1" ht="6.95" customHeight="1">
      <c r="B5" s="22"/>
      <c r="I5" s="130"/>
      <c r="L5" s="22"/>
      <c r="AZ5" s="131" t="s">
        <v>142</v>
      </c>
      <c r="BA5" s="131" t="s">
        <v>142</v>
      </c>
      <c r="BB5" s="131" t="s">
        <v>28</v>
      </c>
      <c r="BC5" s="131" t="s">
        <v>143</v>
      </c>
      <c r="BD5" s="131" t="s">
        <v>84</v>
      </c>
    </row>
    <row r="6" spans="2:56" s="1" customFormat="1" ht="12" customHeight="1">
      <c r="B6" s="22"/>
      <c r="D6" s="137" t="s">
        <v>16</v>
      </c>
      <c r="I6" s="130"/>
      <c r="L6" s="22"/>
      <c r="AZ6" s="131" t="s">
        <v>144</v>
      </c>
      <c r="BA6" s="131" t="s">
        <v>28</v>
      </c>
      <c r="BB6" s="131" t="s">
        <v>28</v>
      </c>
      <c r="BC6" s="131" t="s">
        <v>145</v>
      </c>
      <c r="BD6" s="131" t="s">
        <v>84</v>
      </c>
    </row>
    <row r="7" spans="2:56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  <c r="AZ7" s="131" t="s">
        <v>146</v>
      </c>
      <c r="BA7" s="131" t="s">
        <v>146</v>
      </c>
      <c r="BB7" s="131" t="s">
        <v>28</v>
      </c>
      <c r="BC7" s="131" t="s">
        <v>147</v>
      </c>
      <c r="BD7" s="131" t="s">
        <v>84</v>
      </c>
    </row>
    <row r="8" spans="1:56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1" t="s">
        <v>149</v>
      </c>
      <c r="BA8" s="131" t="s">
        <v>149</v>
      </c>
      <c r="BB8" s="131" t="s">
        <v>28</v>
      </c>
      <c r="BC8" s="131" t="s">
        <v>150</v>
      </c>
      <c r="BD8" s="131" t="s">
        <v>84</v>
      </c>
    </row>
    <row r="9" spans="1:56" s="2" customFormat="1" ht="16.5" customHeight="1">
      <c r="A9" s="40"/>
      <c r="B9" s="46"/>
      <c r="C9" s="40"/>
      <c r="D9" s="40"/>
      <c r="E9" s="141" t="s">
        <v>151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1" t="s">
        <v>152</v>
      </c>
      <c r="BA9" s="131" t="s">
        <v>28</v>
      </c>
      <c r="BB9" s="131" t="s">
        <v>28</v>
      </c>
      <c r="BC9" s="131" t="s">
        <v>147</v>
      </c>
      <c r="BD9" s="131" t="s">
        <v>84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1" t="s">
        <v>153</v>
      </c>
      <c r="BA10" s="131" t="s">
        <v>28</v>
      </c>
      <c r="BB10" s="131" t="s">
        <v>28</v>
      </c>
      <c r="BC10" s="131" t="s">
        <v>136</v>
      </c>
      <c r="BD10" s="131" t="s">
        <v>84</v>
      </c>
    </row>
    <row r="11" spans="1:56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1" t="s">
        <v>154</v>
      </c>
      <c r="BA11" s="131" t="s">
        <v>28</v>
      </c>
      <c r="BB11" s="131" t="s">
        <v>28</v>
      </c>
      <c r="BC11" s="131" t="s">
        <v>155</v>
      </c>
      <c r="BD11" s="131" t="s">
        <v>84</v>
      </c>
    </row>
    <row r="12" spans="1:56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1" t="s">
        <v>156</v>
      </c>
      <c r="BA12" s="131" t="s">
        <v>28</v>
      </c>
      <c r="BB12" s="131" t="s">
        <v>28</v>
      </c>
      <c r="BC12" s="131" t="s">
        <v>157</v>
      </c>
      <c r="BD12" s="131" t="s">
        <v>84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1" t="s">
        <v>158</v>
      </c>
      <c r="BA13" s="131" t="s">
        <v>28</v>
      </c>
      <c r="BB13" s="131" t="s">
        <v>28</v>
      </c>
      <c r="BC13" s="131" t="s">
        <v>159</v>
      </c>
      <c r="BD13" s="131" t="s">
        <v>84</v>
      </c>
    </row>
    <row r="14" spans="1:56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1" t="s">
        <v>160</v>
      </c>
      <c r="BA14" s="131" t="s">
        <v>160</v>
      </c>
      <c r="BB14" s="131" t="s">
        <v>28</v>
      </c>
      <c r="BC14" s="131" t="s">
        <v>161</v>
      </c>
      <c r="BD14" s="131" t="s">
        <v>84</v>
      </c>
    </row>
    <row r="15" spans="1:56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1" t="s">
        <v>162</v>
      </c>
      <c r="BA15" s="131" t="s">
        <v>28</v>
      </c>
      <c r="BB15" s="131" t="s">
        <v>28</v>
      </c>
      <c r="BC15" s="131" t="s">
        <v>163</v>
      </c>
      <c r="BD15" s="131" t="s">
        <v>84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1" t="s">
        <v>164</v>
      </c>
      <c r="BA16" s="131" t="s">
        <v>164</v>
      </c>
      <c r="BB16" s="131" t="s">
        <v>28</v>
      </c>
      <c r="BC16" s="131" t="s">
        <v>165</v>
      </c>
      <c r="BD16" s="131" t="s">
        <v>84</v>
      </c>
    </row>
    <row r="17" spans="1:56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1" t="s">
        <v>166</v>
      </c>
      <c r="BA17" s="131" t="s">
        <v>166</v>
      </c>
      <c r="BB17" s="131" t="s">
        <v>28</v>
      </c>
      <c r="BC17" s="131" t="s">
        <v>167</v>
      </c>
      <c r="BD17" s="131" t="s">
        <v>84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1" t="s">
        <v>168</v>
      </c>
      <c r="BA18" s="131" t="s">
        <v>169</v>
      </c>
      <c r="BB18" s="131" t="s">
        <v>28</v>
      </c>
      <c r="BC18" s="131" t="s">
        <v>170</v>
      </c>
      <c r="BD18" s="131" t="s">
        <v>84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1" t="s">
        <v>171</v>
      </c>
      <c r="BA19" s="131" t="s">
        <v>171</v>
      </c>
      <c r="BB19" s="131" t="s">
        <v>28</v>
      </c>
      <c r="BC19" s="131" t="s">
        <v>172</v>
      </c>
      <c r="BD19" s="131" t="s">
        <v>84</v>
      </c>
    </row>
    <row r="20" spans="1:56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1" t="s">
        <v>173</v>
      </c>
      <c r="BA20" s="131" t="s">
        <v>173</v>
      </c>
      <c r="BB20" s="131" t="s">
        <v>28</v>
      </c>
      <c r="BC20" s="131" t="s">
        <v>174</v>
      </c>
      <c r="BD20" s="131" t="s">
        <v>84</v>
      </c>
    </row>
    <row r="21" spans="1:56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1" t="s">
        <v>175</v>
      </c>
      <c r="BA21" s="131" t="s">
        <v>175</v>
      </c>
      <c r="BB21" s="131" t="s">
        <v>28</v>
      </c>
      <c r="BC21" s="131" t="s">
        <v>176</v>
      </c>
      <c r="BD21" s="131" t="s">
        <v>84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1" t="s">
        <v>177</v>
      </c>
      <c r="BA22" s="131" t="s">
        <v>28</v>
      </c>
      <c r="BB22" s="131" t="s">
        <v>28</v>
      </c>
      <c r="BC22" s="131" t="s">
        <v>178</v>
      </c>
      <c r="BD22" s="131" t="s">
        <v>84</v>
      </c>
    </row>
    <row r="23" spans="1:56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1" t="s">
        <v>179</v>
      </c>
      <c r="BA23" s="131" t="s">
        <v>28</v>
      </c>
      <c r="BB23" s="131" t="s">
        <v>28</v>
      </c>
      <c r="BC23" s="131" t="s">
        <v>180</v>
      </c>
      <c r="BD23" s="131" t="s">
        <v>84</v>
      </c>
    </row>
    <row r="24" spans="1:56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1" t="s">
        <v>181</v>
      </c>
      <c r="BA24" s="131" t="s">
        <v>28</v>
      </c>
      <c r="BB24" s="131" t="s">
        <v>28</v>
      </c>
      <c r="BC24" s="131" t="s">
        <v>182</v>
      </c>
      <c r="BD24" s="131" t="s">
        <v>84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1" t="s">
        <v>183</v>
      </c>
      <c r="BA25" s="131" t="s">
        <v>183</v>
      </c>
      <c r="BB25" s="131" t="s">
        <v>28</v>
      </c>
      <c r="BC25" s="131" t="s">
        <v>184</v>
      </c>
      <c r="BD25" s="131" t="s">
        <v>84</v>
      </c>
    </row>
    <row r="26" spans="1:56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1" t="s">
        <v>185</v>
      </c>
      <c r="BA26" s="131" t="s">
        <v>28</v>
      </c>
      <c r="BB26" s="131" t="s">
        <v>28</v>
      </c>
      <c r="BC26" s="131" t="s">
        <v>186</v>
      </c>
      <c r="BD26" s="131" t="s">
        <v>84</v>
      </c>
    </row>
    <row r="27" spans="1:56" s="8" customFormat="1" ht="191.25" customHeight="1">
      <c r="A27" s="145"/>
      <c r="B27" s="146"/>
      <c r="C27" s="145"/>
      <c r="D27" s="145"/>
      <c r="E27" s="147" t="s">
        <v>187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Z27" s="150" t="s">
        <v>188</v>
      </c>
      <c r="BA27" s="150" t="s">
        <v>188</v>
      </c>
      <c r="BB27" s="150" t="s">
        <v>28</v>
      </c>
      <c r="BC27" s="150" t="s">
        <v>189</v>
      </c>
      <c r="BD27" s="150" t="s">
        <v>84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31" t="s">
        <v>190</v>
      </c>
      <c r="BA28" s="131" t="s">
        <v>190</v>
      </c>
      <c r="BB28" s="131" t="s">
        <v>28</v>
      </c>
      <c r="BC28" s="131" t="s">
        <v>191</v>
      </c>
      <c r="BD28" s="131" t="s">
        <v>84</v>
      </c>
    </row>
    <row r="29" spans="1:56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31" t="s">
        <v>192</v>
      </c>
      <c r="BA29" s="131" t="s">
        <v>192</v>
      </c>
      <c r="BB29" s="131" t="s">
        <v>28</v>
      </c>
      <c r="BC29" s="131" t="s">
        <v>193</v>
      </c>
      <c r="BD29" s="131" t="s">
        <v>84</v>
      </c>
    </row>
    <row r="30" spans="1:56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ROUND(J106,2)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31" t="s">
        <v>194</v>
      </c>
      <c r="BA30" s="131" t="s">
        <v>194</v>
      </c>
      <c r="BB30" s="131" t="s">
        <v>28</v>
      </c>
      <c r="BC30" s="131" t="s">
        <v>195</v>
      </c>
      <c r="BD30" s="131" t="s">
        <v>84</v>
      </c>
    </row>
    <row r="31" spans="1:56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31" t="s">
        <v>196</v>
      </c>
      <c r="BA31" s="131" t="s">
        <v>28</v>
      </c>
      <c r="BB31" s="131" t="s">
        <v>28</v>
      </c>
      <c r="BC31" s="131" t="s">
        <v>197</v>
      </c>
      <c r="BD31" s="131" t="s">
        <v>84</v>
      </c>
    </row>
    <row r="32" spans="1:56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31" t="s">
        <v>198</v>
      </c>
      <c r="BA32" s="131" t="s">
        <v>198</v>
      </c>
      <c r="BB32" s="131" t="s">
        <v>28</v>
      </c>
      <c r="BC32" s="131" t="s">
        <v>199</v>
      </c>
      <c r="BD32" s="131" t="s">
        <v>84</v>
      </c>
    </row>
    <row r="33" spans="1:56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ROUND((SUM(BE106:BE1278)),2)</f>
        <v>0</v>
      </c>
      <c r="G33" s="40"/>
      <c r="H33" s="40"/>
      <c r="I33" s="159">
        <v>0.21</v>
      </c>
      <c r="J33" s="158">
        <f>ROUND(((SUM(BE106:BE1278))*I33),2)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31" t="s">
        <v>200</v>
      </c>
      <c r="BA33" s="131" t="s">
        <v>28</v>
      </c>
      <c r="BB33" s="131" t="s">
        <v>28</v>
      </c>
      <c r="BC33" s="131" t="s">
        <v>201</v>
      </c>
      <c r="BD33" s="131" t="s">
        <v>84</v>
      </c>
    </row>
    <row r="34" spans="1:56" s="2" customFormat="1" ht="14.4" customHeight="1">
      <c r="A34" s="40"/>
      <c r="B34" s="46"/>
      <c r="C34" s="40"/>
      <c r="D34" s="40"/>
      <c r="E34" s="137" t="s">
        <v>46</v>
      </c>
      <c r="F34" s="158">
        <f>ROUND((SUM(BF106:BF1278)),2)</f>
        <v>0</v>
      </c>
      <c r="G34" s="40"/>
      <c r="H34" s="40"/>
      <c r="I34" s="159">
        <v>0.15</v>
      </c>
      <c r="J34" s="158">
        <f>ROUND(((SUM(BF106:BF1278))*I34),2)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31" t="s">
        <v>202</v>
      </c>
      <c r="BA34" s="131" t="s">
        <v>202</v>
      </c>
      <c r="BB34" s="131" t="s">
        <v>28</v>
      </c>
      <c r="BC34" s="131" t="s">
        <v>203</v>
      </c>
      <c r="BD34" s="131" t="s">
        <v>84</v>
      </c>
    </row>
    <row r="35" spans="1:56" s="2" customFormat="1" ht="14.4" customHeight="1" hidden="1">
      <c r="A35" s="40"/>
      <c r="B35" s="46"/>
      <c r="C35" s="40"/>
      <c r="D35" s="40"/>
      <c r="E35" s="137" t="s">
        <v>47</v>
      </c>
      <c r="F35" s="158">
        <f>ROUND((SUM(BG106:BG1278)),2)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31" t="s">
        <v>204</v>
      </c>
      <c r="BA35" s="131" t="s">
        <v>204</v>
      </c>
      <c r="BB35" s="131" t="s">
        <v>28</v>
      </c>
      <c r="BC35" s="131" t="s">
        <v>205</v>
      </c>
      <c r="BD35" s="131" t="s">
        <v>84</v>
      </c>
    </row>
    <row r="36" spans="1:56" s="2" customFormat="1" ht="14.4" customHeight="1" hidden="1">
      <c r="A36" s="40"/>
      <c r="B36" s="46"/>
      <c r="C36" s="40"/>
      <c r="D36" s="40"/>
      <c r="E36" s="137" t="s">
        <v>48</v>
      </c>
      <c r="F36" s="158">
        <f>ROUND((SUM(BH106:BH1278)),2)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31" t="s">
        <v>206</v>
      </c>
      <c r="BA36" s="131" t="s">
        <v>28</v>
      </c>
      <c r="BB36" s="131" t="s">
        <v>28</v>
      </c>
      <c r="BC36" s="131" t="s">
        <v>207</v>
      </c>
      <c r="BD36" s="131" t="s">
        <v>84</v>
      </c>
    </row>
    <row r="37" spans="1:56" s="2" customFormat="1" ht="14.4" customHeight="1" hidden="1">
      <c r="A37" s="40"/>
      <c r="B37" s="46"/>
      <c r="C37" s="40"/>
      <c r="D37" s="40"/>
      <c r="E37" s="137" t="s">
        <v>49</v>
      </c>
      <c r="F37" s="158">
        <f>ROUND((SUM(BI106:BI1278)),2)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31" t="s">
        <v>208</v>
      </c>
      <c r="BA37" s="131" t="s">
        <v>28</v>
      </c>
      <c r="BB37" s="131" t="s">
        <v>28</v>
      </c>
      <c r="BC37" s="131" t="s">
        <v>209</v>
      </c>
      <c r="BD37" s="131" t="s">
        <v>84</v>
      </c>
    </row>
    <row r="38" spans="1:56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31" t="s">
        <v>210</v>
      </c>
      <c r="BA38" s="131" t="s">
        <v>28</v>
      </c>
      <c r="BB38" s="131" t="s">
        <v>28</v>
      </c>
      <c r="BC38" s="131" t="s">
        <v>211</v>
      </c>
      <c r="BD38" s="131" t="s">
        <v>84</v>
      </c>
    </row>
    <row r="39" spans="1:56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31" t="s">
        <v>212</v>
      </c>
      <c r="BA39" s="131" t="s">
        <v>212</v>
      </c>
      <c r="BB39" s="131" t="s">
        <v>28</v>
      </c>
      <c r="BC39" s="131" t="s">
        <v>213</v>
      </c>
      <c r="BD39" s="131" t="s">
        <v>84</v>
      </c>
    </row>
    <row r="40" spans="1:56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31" t="s">
        <v>214</v>
      </c>
      <c r="BA40" s="131" t="s">
        <v>214</v>
      </c>
      <c r="BB40" s="131" t="s">
        <v>28</v>
      </c>
      <c r="BC40" s="131" t="s">
        <v>215</v>
      </c>
      <c r="BD40" s="131" t="s">
        <v>84</v>
      </c>
    </row>
    <row r="41" spans="52:56" ht="12">
      <c r="AZ41" s="131" t="s">
        <v>216</v>
      </c>
      <c r="BA41" s="131" t="s">
        <v>28</v>
      </c>
      <c r="BB41" s="131" t="s">
        <v>28</v>
      </c>
      <c r="BC41" s="131" t="s">
        <v>217</v>
      </c>
      <c r="BD41" s="131" t="s">
        <v>84</v>
      </c>
    </row>
    <row r="42" spans="52:56" ht="12">
      <c r="AZ42" s="131" t="s">
        <v>218</v>
      </c>
      <c r="BA42" s="131" t="s">
        <v>28</v>
      </c>
      <c r="BB42" s="131" t="s">
        <v>28</v>
      </c>
      <c r="BC42" s="131" t="s">
        <v>219</v>
      </c>
      <c r="BD42" s="131" t="s">
        <v>84</v>
      </c>
    </row>
    <row r="43" spans="52:56" ht="12">
      <c r="AZ43" s="131" t="s">
        <v>220</v>
      </c>
      <c r="BA43" s="131" t="s">
        <v>220</v>
      </c>
      <c r="BB43" s="131" t="s">
        <v>28</v>
      </c>
      <c r="BC43" s="131" t="s">
        <v>221</v>
      </c>
      <c r="BD43" s="131" t="s">
        <v>84</v>
      </c>
    </row>
    <row r="44" spans="1:56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Z44" s="131" t="s">
        <v>222</v>
      </c>
      <c r="BA44" s="131" t="s">
        <v>28</v>
      </c>
      <c r="BB44" s="131" t="s">
        <v>28</v>
      </c>
      <c r="BC44" s="131" t="s">
        <v>223</v>
      </c>
      <c r="BD44" s="131" t="s">
        <v>84</v>
      </c>
    </row>
    <row r="45" spans="1:56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Z45" s="131" t="s">
        <v>225</v>
      </c>
      <c r="BA45" s="131" t="s">
        <v>28</v>
      </c>
      <c r="BB45" s="131" t="s">
        <v>28</v>
      </c>
      <c r="BC45" s="131" t="s">
        <v>226</v>
      </c>
      <c r="BD45" s="131" t="s">
        <v>84</v>
      </c>
    </row>
    <row r="46" spans="1:56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Z46" s="131" t="s">
        <v>227</v>
      </c>
      <c r="BA46" s="131" t="s">
        <v>227</v>
      </c>
      <c r="BB46" s="131" t="s">
        <v>28</v>
      </c>
      <c r="BC46" s="131" t="s">
        <v>228</v>
      </c>
      <c r="BD46" s="131" t="s">
        <v>84</v>
      </c>
    </row>
    <row r="47" spans="1:56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Z47" s="131" t="s">
        <v>229</v>
      </c>
      <c r="BA47" s="131" t="s">
        <v>229</v>
      </c>
      <c r="BB47" s="131" t="s">
        <v>28</v>
      </c>
      <c r="BC47" s="131" t="s">
        <v>230</v>
      </c>
      <c r="BD47" s="131" t="s">
        <v>84</v>
      </c>
    </row>
    <row r="48" spans="1:56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Z48" s="131" t="s">
        <v>231</v>
      </c>
      <c r="BA48" s="131" t="s">
        <v>28</v>
      </c>
      <c r="BB48" s="131" t="s">
        <v>28</v>
      </c>
      <c r="BC48" s="131" t="s">
        <v>232</v>
      </c>
      <c r="BD48" s="131" t="s">
        <v>84</v>
      </c>
    </row>
    <row r="49" spans="1:56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Z49" s="131" t="s">
        <v>233</v>
      </c>
      <c r="BA49" s="131" t="s">
        <v>28</v>
      </c>
      <c r="BB49" s="131" t="s">
        <v>28</v>
      </c>
      <c r="BC49" s="131" t="s">
        <v>234</v>
      </c>
      <c r="BD49" s="131" t="s">
        <v>84</v>
      </c>
    </row>
    <row r="50" spans="1:56" s="2" customFormat="1" ht="16.5" customHeight="1">
      <c r="A50" s="40"/>
      <c r="B50" s="41"/>
      <c r="C50" s="42"/>
      <c r="D50" s="42"/>
      <c r="E50" s="71" t="str">
        <f>E9</f>
        <v>ERPLAN-0101 - D.1.1, D.1.2 - SO01a - DOZP A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Z50" s="131" t="s">
        <v>235</v>
      </c>
      <c r="BA50" s="131" t="s">
        <v>28</v>
      </c>
      <c r="BB50" s="131" t="s">
        <v>28</v>
      </c>
      <c r="BC50" s="131" t="s">
        <v>236</v>
      </c>
      <c r="BD50" s="131" t="s">
        <v>84</v>
      </c>
    </row>
    <row r="51" spans="1:56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Z51" s="131" t="s">
        <v>237</v>
      </c>
      <c r="BA51" s="131" t="s">
        <v>28</v>
      </c>
      <c r="BB51" s="131" t="s">
        <v>28</v>
      </c>
      <c r="BC51" s="131" t="s">
        <v>238</v>
      </c>
      <c r="BD51" s="131" t="s">
        <v>84</v>
      </c>
    </row>
    <row r="52" spans="1:56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Z52" s="131" t="s">
        <v>239</v>
      </c>
      <c r="BA52" s="131" t="s">
        <v>28</v>
      </c>
      <c r="BB52" s="131" t="s">
        <v>28</v>
      </c>
      <c r="BC52" s="131" t="s">
        <v>240</v>
      </c>
      <c r="BD52" s="131" t="s">
        <v>84</v>
      </c>
    </row>
    <row r="53" spans="1:56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Z53" s="131" t="s">
        <v>241</v>
      </c>
      <c r="BA53" s="131" t="s">
        <v>241</v>
      </c>
      <c r="BB53" s="131" t="s">
        <v>28</v>
      </c>
      <c r="BC53" s="131" t="s">
        <v>242</v>
      </c>
      <c r="BD53" s="131" t="s">
        <v>84</v>
      </c>
    </row>
    <row r="54" spans="1:56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Z54" s="131" t="s">
        <v>243</v>
      </c>
      <c r="BA54" s="131" t="s">
        <v>243</v>
      </c>
      <c r="BB54" s="131" t="s">
        <v>28</v>
      </c>
      <c r="BC54" s="131" t="s">
        <v>244</v>
      </c>
      <c r="BD54" s="131" t="s">
        <v>84</v>
      </c>
    </row>
    <row r="55" spans="1:56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Z55" s="131" t="s">
        <v>245</v>
      </c>
      <c r="BA55" s="131" t="s">
        <v>245</v>
      </c>
      <c r="BB55" s="131" t="s">
        <v>28</v>
      </c>
      <c r="BC55" s="131" t="s">
        <v>223</v>
      </c>
      <c r="BD55" s="131" t="s">
        <v>84</v>
      </c>
    </row>
    <row r="56" spans="1:56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Z56" s="131" t="s">
        <v>246</v>
      </c>
      <c r="BA56" s="131" t="s">
        <v>28</v>
      </c>
      <c r="BB56" s="131" t="s">
        <v>28</v>
      </c>
      <c r="BC56" s="131" t="s">
        <v>145</v>
      </c>
      <c r="BD56" s="131" t="s">
        <v>84</v>
      </c>
    </row>
    <row r="57" spans="1:56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Z57" s="131" t="s">
        <v>249</v>
      </c>
      <c r="BA57" s="131" t="s">
        <v>28</v>
      </c>
      <c r="BB57" s="131" t="s">
        <v>28</v>
      </c>
      <c r="BC57" s="131" t="s">
        <v>250</v>
      </c>
      <c r="BD57" s="131" t="s">
        <v>84</v>
      </c>
    </row>
    <row r="58" spans="1:56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Z58" s="131" t="s">
        <v>251</v>
      </c>
      <c r="BA58" s="131" t="s">
        <v>28</v>
      </c>
      <c r="BB58" s="131" t="s">
        <v>28</v>
      </c>
      <c r="BC58" s="131" t="s">
        <v>252</v>
      </c>
      <c r="BD58" s="131" t="s">
        <v>84</v>
      </c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J106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254</v>
      </c>
      <c r="E60" s="183"/>
      <c r="F60" s="183"/>
      <c r="G60" s="183"/>
      <c r="H60" s="183"/>
      <c r="I60" s="184"/>
      <c r="J60" s="185">
        <f>J107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7"/>
      <c r="C61" s="188"/>
      <c r="D61" s="189" t="s">
        <v>255</v>
      </c>
      <c r="E61" s="190"/>
      <c r="F61" s="190"/>
      <c r="G61" s="190"/>
      <c r="H61" s="190"/>
      <c r="I61" s="191"/>
      <c r="J61" s="192">
        <f>J108</f>
        <v>0</v>
      </c>
      <c r="K61" s="188"/>
      <c r="L61" s="19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7"/>
      <c r="C62" s="188"/>
      <c r="D62" s="189" t="s">
        <v>256</v>
      </c>
      <c r="E62" s="190"/>
      <c r="F62" s="190"/>
      <c r="G62" s="190"/>
      <c r="H62" s="190"/>
      <c r="I62" s="191"/>
      <c r="J62" s="192">
        <f>J181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7"/>
      <c r="C63" s="188"/>
      <c r="D63" s="189" t="s">
        <v>257</v>
      </c>
      <c r="E63" s="190"/>
      <c r="F63" s="190"/>
      <c r="G63" s="190"/>
      <c r="H63" s="190"/>
      <c r="I63" s="191"/>
      <c r="J63" s="192">
        <f>J246</f>
        <v>0</v>
      </c>
      <c r="K63" s="188"/>
      <c r="L63" s="19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7"/>
      <c r="C64" s="188"/>
      <c r="D64" s="189" t="s">
        <v>258</v>
      </c>
      <c r="E64" s="190"/>
      <c r="F64" s="190"/>
      <c r="G64" s="190"/>
      <c r="H64" s="190"/>
      <c r="I64" s="191"/>
      <c r="J64" s="192">
        <f>J341</f>
        <v>0</v>
      </c>
      <c r="K64" s="188"/>
      <c r="L64" s="19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7"/>
      <c r="C65" s="188"/>
      <c r="D65" s="189" t="s">
        <v>259</v>
      </c>
      <c r="E65" s="190"/>
      <c r="F65" s="190"/>
      <c r="G65" s="190"/>
      <c r="H65" s="190"/>
      <c r="I65" s="191"/>
      <c r="J65" s="192">
        <f>J381</f>
        <v>0</v>
      </c>
      <c r="K65" s="188"/>
      <c r="L65" s="19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7"/>
      <c r="C66" s="188"/>
      <c r="D66" s="189" t="s">
        <v>260</v>
      </c>
      <c r="E66" s="190"/>
      <c r="F66" s="190"/>
      <c r="G66" s="190"/>
      <c r="H66" s="190"/>
      <c r="I66" s="191"/>
      <c r="J66" s="192">
        <f>J394</f>
        <v>0</v>
      </c>
      <c r="K66" s="188"/>
      <c r="L66" s="19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7"/>
      <c r="C67" s="188"/>
      <c r="D67" s="189" t="s">
        <v>261</v>
      </c>
      <c r="E67" s="190"/>
      <c r="F67" s="190"/>
      <c r="G67" s="190"/>
      <c r="H67" s="190"/>
      <c r="I67" s="191"/>
      <c r="J67" s="192">
        <f>J598</f>
        <v>0</v>
      </c>
      <c r="K67" s="188"/>
      <c r="L67" s="19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7"/>
      <c r="C68" s="188"/>
      <c r="D68" s="189" t="s">
        <v>262</v>
      </c>
      <c r="E68" s="190"/>
      <c r="F68" s="190"/>
      <c r="G68" s="190"/>
      <c r="H68" s="190"/>
      <c r="I68" s="191"/>
      <c r="J68" s="192">
        <f>J625</f>
        <v>0</v>
      </c>
      <c r="K68" s="188"/>
      <c r="L68" s="19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7"/>
      <c r="C69" s="188"/>
      <c r="D69" s="189" t="s">
        <v>263</v>
      </c>
      <c r="E69" s="190"/>
      <c r="F69" s="190"/>
      <c r="G69" s="190"/>
      <c r="H69" s="190"/>
      <c r="I69" s="191"/>
      <c r="J69" s="192">
        <f>J634</f>
        <v>0</v>
      </c>
      <c r="K69" s="188"/>
      <c r="L69" s="19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7"/>
      <c r="C70" s="188"/>
      <c r="D70" s="189" t="s">
        <v>264</v>
      </c>
      <c r="E70" s="190"/>
      <c r="F70" s="190"/>
      <c r="G70" s="190"/>
      <c r="H70" s="190"/>
      <c r="I70" s="191"/>
      <c r="J70" s="192">
        <f>J641</f>
        <v>0</v>
      </c>
      <c r="K70" s="188"/>
      <c r="L70" s="19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7"/>
      <c r="C71" s="188"/>
      <c r="D71" s="189" t="s">
        <v>265</v>
      </c>
      <c r="E71" s="190"/>
      <c r="F71" s="190"/>
      <c r="G71" s="190"/>
      <c r="H71" s="190"/>
      <c r="I71" s="191"/>
      <c r="J71" s="192">
        <f>J691</f>
        <v>0</v>
      </c>
      <c r="K71" s="188"/>
      <c r="L71" s="19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80"/>
      <c r="C72" s="181"/>
      <c r="D72" s="182" t="s">
        <v>266</v>
      </c>
      <c r="E72" s="183"/>
      <c r="F72" s="183"/>
      <c r="G72" s="183"/>
      <c r="H72" s="183"/>
      <c r="I72" s="184"/>
      <c r="J72" s="185">
        <f>J693</f>
        <v>0</v>
      </c>
      <c r="K72" s="181"/>
      <c r="L72" s="186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7"/>
      <c r="C73" s="188"/>
      <c r="D73" s="189" t="s">
        <v>267</v>
      </c>
      <c r="E73" s="190"/>
      <c r="F73" s="190"/>
      <c r="G73" s="190"/>
      <c r="H73" s="190"/>
      <c r="I73" s="191"/>
      <c r="J73" s="192">
        <f>J694</f>
        <v>0</v>
      </c>
      <c r="K73" s="188"/>
      <c r="L73" s="19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7"/>
      <c r="C74" s="188"/>
      <c r="D74" s="189" t="s">
        <v>268</v>
      </c>
      <c r="E74" s="190"/>
      <c r="F74" s="190"/>
      <c r="G74" s="190"/>
      <c r="H74" s="190"/>
      <c r="I74" s="191"/>
      <c r="J74" s="192">
        <f>J729</f>
        <v>0</v>
      </c>
      <c r="K74" s="188"/>
      <c r="L74" s="19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7"/>
      <c r="C75" s="188"/>
      <c r="D75" s="189" t="s">
        <v>269</v>
      </c>
      <c r="E75" s="190"/>
      <c r="F75" s="190"/>
      <c r="G75" s="190"/>
      <c r="H75" s="190"/>
      <c r="I75" s="191"/>
      <c r="J75" s="192">
        <f>J786</f>
        <v>0</v>
      </c>
      <c r="K75" s="188"/>
      <c r="L75" s="19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7"/>
      <c r="C76" s="188"/>
      <c r="D76" s="189" t="s">
        <v>270</v>
      </c>
      <c r="E76" s="190"/>
      <c r="F76" s="190"/>
      <c r="G76" s="190"/>
      <c r="H76" s="190"/>
      <c r="I76" s="191"/>
      <c r="J76" s="192">
        <f>J791</f>
        <v>0</v>
      </c>
      <c r="K76" s="188"/>
      <c r="L76" s="19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7"/>
      <c r="C77" s="188"/>
      <c r="D77" s="189" t="s">
        <v>271</v>
      </c>
      <c r="E77" s="190"/>
      <c r="F77" s="190"/>
      <c r="G77" s="190"/>
      <c r="H77" s="190"/>
      <c r="I77" s="191"/>
      <c r="J77" s="192">
        <f>J842</f>
        <v>0</v>
      </c>
      <c r="K77" s="188"/>
      <c r="L77" s="19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7"/>
      <c r="C78" s="188"/>
      <c r="D78" s="189" t="s">
        <v>272</v>
      </c>
      <c r="E78" s="190"/>
      <c r="F78" s="190"/>
      <c r="G78" s="190"/>
      <c r="H78" s="190"/>
      <c r="I78" s="191"/>
      <c r="J78" s="192">
        <f>J891</f>
        <v>0</v>
      </c>
      <c r="K78" s="188"/>
      <c r="L78" s="19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7"/>
      <c r="C79" s="188"/>
      <c r="D79" s="189" t="s">
        <v>273</v>
      </c>
      <c r="E79" s="190"/>
      <c r="F79" s="190"/>
      <c r="G79" s="190"/>
      <c r="H79" s="190"/>
      <c r="I79" s="191"/>
      <c r="J79" s="192">
        <f>J911</f>
        <v>0</v>
      </c>
      <c r="K79" s="188"/>
      <c r="L79" s="19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7"/>
      <c r="C80" s="188"/>
      <c r="D80" s="189" t="s">
        <v>274</v>
      </c>
      <c r="E80" s="190"/>
      <c r="F80" s="190"/>
      <c r="G80" s="190"/>
      <c r="H80" s="190"/>
      <c r="I80" s="191"/>
      <c r="J80" s="192">
        <f>J990</f>
        <v>0</v>
      </c>
      <c r="K80" s="188"/>
      <c r="L80" s="19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7"/>
      <c r="C81" s="188"/>
      <c r="D81" s="189" t="s">
        <v>275</v>
      </c>
      <c r="E81" s="190"/>
      <c r="F81" s="190"/>
      <c r="G81" s="190"/>
      <c r="H81" s="190"/>
      <c r="I81" s="191"/>
      <c r="J81" s="192">
        <f>J1101</f>
        <v>0</v>
      </c>
      <c r="K81" s="188"/>
      <c r="L81" s="19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7"/>
      <c r="C82" s="188"/>
      <c r="D82" s="189" t="s">
        <v>276</v>
      </c>
      <c r="E82" s="190"/>
      <c r="F82" s="190"/>
      <c r="G82" s="190"/>
      <c r="H82" s="190"/>
      <c r="I82" s="191"/>
      <c r="J82" s="192">
        <f>J1148</f>
        <v>0</v>
      </c>
      <c r="K82" s="188"/>
      <c r="L82" s="19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7"/>
      <c r="C83" s="188"/>
      <c r="D83" s="189" t="s">
        <v>277</v>
      </c>
      <c r="E83" s="190"/>
      <c r="F83" s="190"/>
      <c r="G83" s="190"/>
      <c r="H83" s="190"/>
      <c r="I83" s="191"/>
      <c r="J83" s="192">
        <f>J1186</f>
        <v>0</v>
      </c>
      <c r="K83" s="188"/>
      <c r="L83" s="193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7"/>
      <c r="C84" s="188"/>
      <c r="D84" s="189" t="s">
        <v>278</v>
      </c>
      <c r="E84" s="190"/>
      <c r="F84" s="190"/>
      <c r="G84" s="190"/>
      <c r="H84" s="190"/>
      <c r="I84" s="191"/>
      <c r="J84" s="192">
        <f>J1214</f>
        <v>0</v>
      </c>
      <c r="K84" s="188"/>
      <c r="L84" s="193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7"/>
      <c r="C85" s="188"/>
      <c r="D85" s="189" t="s">
        <v>279</v>
      </c>
      <c r="E85" s="190"/>
      <c r="F85" s="190"/>
      <c r="G85" s="190"/>
      <c r="H85" s="190"/>
      <c r="I85" s="191"/>
      <c r="J85" s="192">
        <f>J1254</f>
        <v>0</v>
      </c>
      <c r="K85" s="188"/>
      <c r="L85" s="193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7"/>
      <c r="C86" s="188"/>
      <c r="D86" s="189" t="s">
        <v>280</v>
      </c>
      <c r="E86" s="190"/>
      <c r="F86" s="190"/>
      <c r="G86" s="190"/>
      <c r="H86" s="190"/>
      <c r="I86" s="191"/>
      <c r="J86" s="192">
        <f>J1270</f>
        <v>0</v>
      </c>
      <c r="K86" s="188"/>
      <c r="L86" s="193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2" customFormat="1" ht="21.8" customHeight="1">
      <c r="A87" s="40"/>
      <c r="B87" s="41"/>
      <c r="C87" s="42"/>
      <c r="D87" s="42"/>
      <c r="E87" s="42"/>
      <c r="F87" s="42"/>
      <c r="G87" s="42"/>
      <c r="H87" s="42"/>
      <c r="I87" s="139"/>
      <c r="J87" s="42"/>
      <c r="K87" s="42"/>
      <c r="L87" s="1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61"/>
      <c r="C88" s="62"/>
      <c r="D88" s="62"/>
      <c r="E88" s="62"/>
      <c r="F88" s="62"/>
      <c r="G88" s="62"/>
      <c r="H88" s="62"/>
      <c r="I88" s="170"/>
      <c r="J88" s="62"/>
      <c r="K88" s="62"/>
      <c r="L88" s="1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92" spans="1:31" s="2" customFormat="1" ht="6.95" customHeight="1">
      <c r="A92" s="40"/>
      <c r="B92" s="63"/>
      <c r="C92" s="64"/>
      <c r="D92" s="64"/>
      <c r="E92" s="64"/>
      <c r="F92" s="64"/>
      <c r="G92" s="64"/>
      <c r="H92" s="64"/>
      <c r="I92" s="173"/>
      <c r="J92" s="64"/>
      <c r="K92" s="64"/>
      <c r="L92" s="1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4.95" customHeight="1">
      <c r="A93" s="40"/>
      <c r="B93" s="41"/>
      <c r="C93" s="25" t="s">
        <v>281</v>
      </c>
      <c r="D93" s="42"/>
      <c r="E93" s="42"/>
      <c r="F93" s="42"/>
      <c r="G93" s="42"/>
      <c r="H93" s="42"/>
      <c r="I93" s="139"/>
      <c r="J93" s="42"/>
      <c r="K93" s="42"/>
      <c r="L93" s="1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139"/>
      <c r="J94" s="42"/>
      <c r="K94" s="42"/>
      <c r="L94" s="1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16</v>
      </c>
      <c r="D95" s="42"/>
      <c r="E95" s="42"/>
      <c r="F95" s="42"/>
      <c r="G95" s="42"/>
      <c r="H95" s="42"/>
      <c r="I95" s="139"/>
      <c r="J95" s="42"/>
      <c r="K95" s="42"/>
      <c r="L95" s="1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6.5" customHeight="1">
      <c r="A96" s="40"/>
      <c r="B96" s="41"/>
      <c r="C96" s="42"/>
      <c r="D96" s="42"/>
      <c r="E96" s="174" t="str">
        <f>E7</f>
        <v>Záměr výstavby zařízení pro zdravotně postižené v Třebechovicích p. Orebem</v>
      </c>
      <c r="F96" s="34"/>
      <c r="G96" s="34"/>
      <c r="H96" s="34"/>
      <c r="I96" s="139"/>
      <c r="J96" s="42"/>
      <c r="K96" s="42"/>
      <c r="L96" s="1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2" customHeight="1">
      <c r="A97" s="40"/>
      <c r="B97" s="41"/>
      <c r="C97" s="34" t="s">
        <v>148</v>
      </c>
      <c r="D97" s="42"/>
      <c r="E97" s="42"/>
      <c r="F97" s="42"/>
      <c r="G97" s="42"/>
      <c r="H97" s="42"/>
      <c r="I97" s="139"/>
      <c r="J97" s="42"/>
      <c r="K97" s="42"/>
      <c r="L97" s="1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6.5" customHeight="1">
      <c r="A98" s="40"/>
      <c r="B98" s="41"/>
      <c r="C98" s="42"/>
      <c r="D98" s="42"/>
      <c r="E98" s="71" t="str">
        <f>E9</f>
        <v>ERPLAN-0101 - D.1.1, D.1.2 - SO01a - DOZP A - hlavní výdaj</v>
      </c>
      <c r="F98" s="42"/>
      <c r="G98" s="42"/>
      <c r="H98" s="42"/>
      <c r="I98" s="139"/>
      <c r="J98" s="42"/>
      <c r="K98" s="42"/>
      <c r="L98" s="1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139"/>
      <c r="J99" s="42"/>
      <c r="K99" s="42"/>
      <c r="L99" s="1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2" customHeight="1">
      <c r="A100" s="40"/>
      <c r="B100" s="41"/>
      <c r="C100" s="34" t="s">
        <v>22</v>
      </c>
      <c r="D100" s="42"/>
      <c r="E100" s="42"/>
      <c r="F100" s="29" t="str">
        <f>F12</f>
        <v>Třebechovice pod Orebem</v>
      </c>
      <c r="G100" s="42"/>
      <c r="H100" s="42"/>
      <c r="I100" s="143" t="s">
        <v>24</v>
      </c>
      <c r="J100" s="74" t="str">
        <f>IF(J12="","",J12)</f>
        <v>3. 12. 2019</v>
      </c>
      <c r="K100" s="42"/>
      <c r="L100" s="1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41"/>
      <c r="C101" s="42"/>
      <c r="D101" s="42"/>
      <c r="E101" s="42"/>
      <c r="F101" s="42"/>
      <c r="G101" s="42"/>
      <c r="H101" s="42"/>
      <c r="I101" s="139"/>
      <c r="J101" s="42"/>
      <c r="K101" s="42"/>
      <c r="L101" s="1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27.9" customHeight="1">
      <c r="A102" s="40"/>
      <c r="B102" s="41"/>
      <c r="C102" s="34" t="s">
        <v>26</v>
      </c>
      <c r="D102" s="42"/>
      <c r="E102" s="42"/>
      <c r="F102" s="29" t="str">
        <f>E15</f>
        <v>Královehradecký kraj</v>
      </c>
      <c r="G102" s="42"/>
      <c r="H102" s="42"/>
      <c r="I102" s="143" t="s">
        <v>33</v>
      </c>
      <c r="J102" s="38" t="str">
        <f>E21</f>
        <v>ERPLAN s.r.o., Havlíčkův Brod</v>
      </c>
      <c r="K102" s="42"/>
      <c r="L102" s="1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5.15" customHeight="1">
      <c r="A103" s="40"/>
      <c r="B103" s="41"/>
      <c r="C103" s="34" t="s">
        <v>31</v>
      </c>
      <c r="D103" s="42"/>
      <c r="E103" s="42"/>
      <c r="F103" s="29" t="str">
        <f>IF(E18="","",E18)</f>
        <v>Vyplň údaj</v>
      </c>
      <c r="G103" s="42"/>
      <c r="H103" s="42"/>
      <c r="I103" s="143" t="s">
        <v>36</v>
      </c>
      <c r="J103" s="38" t="str">
        <f>E24</f>
        <v xml:space="preserve"> </v>
      </c>
      <c r="K103" s="42"/>
      <c r="L103" s="1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10.3" customHeight="1">
      <c r="A104" s="40"/>
      <c r="B104" s="41"/>
      <c r="C104" s="42"/>
      <c r="D104" s="42"/>
      <c r="E104" s="42"/>
      <c r="F104" s="42"/>
      <c r="G104" s="42"/>
      <c r="H104" s="42"/>
      <c r="I104" s="139"/>
      <c r="J104" s="42"/>
      <c r="K104" s="42"/>
      <c r="L104" s="1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11" customFormat="1" ht="29.25" customHeight="1">
      <c r="A105" s="194"/>
      <c r="B105" s="195"/>
      <c r="C105" s="196" t="s">
        <v>282</v>
      </c>
      <c r="D105" s="197" t="s">
        <v>59</v>
      </c>
      <c r="E105" s="197" t="s">
        <v>55</v>
      </c>
      <c r="F105" s="197" t="s">
        <v>56</v>
      </c>
      <c r="G105" s="197" t="s">
        <v>283</v>
      </c>
      <c r="H105" s="197" t="s">
        <v>284</v>
      </c>
      <c r="I105" s="198" t="s">
        <v>285</v>
      </c>
      <c r="J105" s="197" t="s">
        <v>248</v>
      </c>
      <c r="K105" s="199" t="s">
        <v>286</v>
      </c>
      <c r="L105" s="200"/>
      <c r="M105" s="94" t="s">
        <v>28</v>
      </c>
      <c r="N105" s="95" t="s">
        <v>44</v>
      </c>
      <c r="O105" s="95" t="s">
        <v>287</v>
      </c>
      <c r="P105" s="95" t="s">
        <v>288</v>
      </c>
      <c r="Q105" s="95" t="s">
        <v>289</v>
      </c>
      <c r="R105" s="95" t="s">
        <v>290</v>
      </c>
      <c r="S105" s="95" t="s">
        <v>291</v>
      </c>
      <c r="T105" s="96" t="s">
        <v>292</v>
      </c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</row>
    <row r="106" spans="1:63" s="2" customFormat="1" ht="22.8" customHeight="1">
      <c r="A106" s="40"/>
      <c r="B106" s="41"/>
      <c r="C106" s="101" t="s">
        <v>293</v>
      </c>
      <c r="D106" s="42"/>
      <c r="E106" s="42"/>
      <c r="F106" s="42"/>
      <c r="G106" s="42"/>
      <c r="H106" s="42"/>
      <c r="I106" s="139"/>
      <c r="J106" s="201">
        <f>BK106</f>
        <v>0</v>
      </c>
      <c r="K106" s="42"/>
      <c r="L106" s="46"/>
      <c r="M106" s="97"/>
      <c r="N106" s="202"/>
      <c r="O106" s="98"/>
      <c r="P106" s="203">
        <f>P107+P693</f>
        <v>0</v>
      </c>
      <c r="Q106" s="98"/>
      <c r="R106" s="203">
        <f>R107+R693</f>
        <v>975.5758367999999</v>
      </c>
      <c r="S106" s="98"/>
      <c r="T106" s="204">
        <f>T107+T693</f>
        <v>0.4294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73</v>
      </c>
      <c r="AU106" s="19" t="s">
        <v>253</v>
      </c>
      <c r="BK106" s="205">
        <f>BK107+BK693</f>
        <v>0</v>
      </c>
    </row>
    <row r="107" spans="1:63" s="12" customFormat="1" ht="25.9" customHeight="1">
      <c r="A107" s="12"/>
      <c r="B107" s="206"/>
      <c r="C107" s="207"/>
      <c r="D107" s="208" t="s">
        <v>73</v>
      </c>
      <c r="E107" s="209" t="s">
        <v>294</v>
      </c>
      <c r="F107" s="209" t="s">
        <v>295</v>
      </c>
      <c r="G107" s="207"/>
      <c r="H107" s="207"/>
      <c r="I107" s="210"/>
      <c r="J107" s="211">
        <f>BK107</f>
        <v>0</v>
      </c>
      <c r="K107" s="207"/>
      <c r="L107" s="212"/>
      <c r="M107" s="213"/>
      <c r="N107" s="214"/>
      <c r="O107" s="214"/>
      <c r="P107" s="215">
        <f>P108+P181+P246+P341+P381+P394+P598+P625+P634+P641+P691</f>
        <v>0</v>
      </c>
      <c r="Q107" s="214"/>
      <c r="R107" s="215">
        <f>R108+R181+R246+R341+R381+R394+R598+R625+R634+R641+R691</f>
        <v>920.0617324799999</v>
      </c>
      <c r="S107" s="214"/>
      <c r="T107" s="216">
        <f>T108+T181+T246+T341+T381+T394+T598+T625+T634+T641+T691</f>
        <v>0.1764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7" t="s">
        <v>82</v>
      </c>
      <c r="AT107" s="218" t="s">
        <v>73</v>
      </c>
      <c r="AU107" s="218" t="s">
        <v>74</v>
      </c>
      <c r="AY107" s="217" t="s">
        <v>296</v>
      </c>
      <c r="BK107" s="219">
        <f>BK108+BK181+BK246+BK341+BK381+BK394+BK598+BK625+BK634+BK641+BK691</f>
        <v>0</v>
      </c>
    </row>
    <row r="108" spans="1:63" s="12" customFormat="1" ht="22.8" customHeight="1">
      <c r="A108" s="12"/>
      <c r="B108" s="206"/>
      <c r="C108" s="207"/>
      <c r="D108" s="208" t="s">
        <v>73</v>
      </c>
      <c r="E108" s="220" t="s">
        <v>82</v>
      </c>
      <c r="F108" s="220" t="s">
        <v>297</v>
      </c>
      <c r="G108" s="207"/>
      <c r="H108" s="207"/>
      <c r="I108" s="210"/>
      <c r="J108" s="221">
        <f>BK108</f>
        <v>0</v>
      </c>
      <c r="K108" s="207"/>
      <c r="L108" s="212"/>
      <c r="M108" s="213"/>
      <c r="N108" s="214"/>
      <c r="O108" s="214"/>
      <c r="P108" s="215">
        <f>SUM(P109:P180)</f>
        <v>0</v>
      </c>
      <c r="Q108" s="214"/>
      <c r="R108" s="215">
        <f>SUM(R109:R180)</f>
        <v>170.34586996</v>
      </c>
      <c r="S108" s="214"/>
      <c r="T108" s="216">
        <f>SUM(T109:T180)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7" t="s">
        <v>82</v>
      </c>
      <c r="AT108" s="218" t="s">
        <v>73</v>
      </c>
      <c r="AU108" s="218" t="s">
        <v>82</v>
      </c>
      <c r="AY108" s="217" t="s">
        <v>296</v>
      </c>
      <c r="BK108" s="219">
        <f>SUM(BK109:BK180)</f>
        <v>0</v>
      </c>
    </row>
    <row r="109" spans="1:65" s="2" customFormat="1" ht="24" customHeight="1">
      <c r="A109" s="40"/>
      <c r="B109" s="41"/>
      <c r="C109" s="222" t="s">
        <v>82</v>
      </c>
      <c r="D109" s="222" t="s">
        <v>298</v>
      </c>
      <c r="E109" s="223" t="s">
        <v>299</v>
      </c>
      <c r="F109" s="224" t="s">
        <v>300</v>
      </c>
      <c r="G109" s="225" t="s">
        <v>301</v>
      </c>
      <c r="H109" s="226">
        <v>127.807</v>
      </c>
      <c r="I109" s="227"/>
      <c r="J109" s="228">
        <f>ROUND(I109*H109,2)</f>
        <v>0</v>
      </c>
      <c r="K109" s="224" t="s">
        <v>302</v>
      </c>
      <c r="L109" s="46"/>
      <c r="M109" s="229" t="s">
        <v>28</v>
      </c>
      <c r="N109" s="230" t="s">
        <v>45</v>
      </c>
      <c r="O109" s="86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3" t="s">
        <v>303</v>
      </c>
      <c r="AT109" s="233" t="s">
        <v>298</v>
      </c>
      <c r="AU109" s="233" t="s">
        <v>84</v>
      </c>
      <c r="AY109" s="19" t="s">
        <v>296</v>
      </c>
      <c r="BE109" s="234">
        <f>IF(N109="základní",J109,0)</f>
        <v>0</v>
      </c>
      <c r="BF109" s="234">
        <f>IF(N109="snížená",J109,0)</f>
        <v>0</v>
      </c>
      <c r="BG109" s="234">
        <f>IF(N109="zákl. přenesená",J109,0)</f>
        <v>0</v>
      </c>
      <c r="BH109" s="234">
        <f>IF(N109="sníž. přenesená",J109,0)</f>
        <v>0</v>
      </c>
      <c r="BI109" s="234">
        <f>IF(N109="nulová",J109,0)</f>
        <v>0</v>
      </c>
      <c r="BJ109" s="19" t="s">
        <v>82</v>
      </c>
      <c r="BK109" s="234">
        <f>ROUND(I109*H109,2)</f>
        <v>0</v>
      </c>
      <c r="BL109" s="19" t="s">
        <v>303</v>
      </c>
      <c r="BM109" s="233" t="s">
        <v>304</v>
      </c>
    </row>
    <row r="110" spans="1:51" s="13" customFormat="1" ht="12">
      <c r="A110" s="13"/>
      <c r="B110" s="235"/>
      <c r="C110" s="236"/>
      <c r="D110" s="237" t="s">
        <v>305</v>
      </c>
      <c r="E110" s="238" t="s">
        <v>28</v>
      </c>
      <c r="F110" s="239" t="s">
        <v>306</v>
      </c>
      <c r="G110" s="236"/>
      <c r="H110" s="238" t="s">
        <v>28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305</v>
      </c>
      <c r="AU110" s="245" t="s">
        <v>84</v>
      </c>
      <c r="AV110" s="13" t="s">
        <v>82</v>
      </c>
      <c r="AW110" s="13" t="s">
        <v>35</v>
      </c>
      <c r="AX110" s="13" t="s">
        <v>74</v>
      </c>
      <c r="AY110" s="245" t="s">
        <v>296</v>
      </c>
    </row>
    <row r="111" spans="1:51" s="14" customFormat="1" ht="12">
      <c r="A111" s="14"/>
      <c r="B111" s="246"/>
      <c r="C111" s="247"/>
      <c r="D111" s="237" t="s">
        <v>305</v>
      </c>
      <c r="E111" s="248" t="s">
        <v>28</v>
      </c>
      <c r="F111" s="249" t="s">
        <v>307</v>
      </c>
      <c r="G111" s="247"/>
      <c r="H111" s="250">
        <v>95.424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6" t="s">
        <v>305</v>
      </c>
      <c r="AU111" s="256" t="s">
        <v>84</v>
      </c>
      <c r="AV111" s="14" t="s">
        <v>84</v>
      </c>
      <c r="AW111" s="14" t="s">
        <v>35</v>
      </c>
      <c r="AX111" s="14" t="s">
        <v>74</v>
      </c>
      <c r="AY111" s="256" t="s">
        <v>296</v>
      </c>
    </row>
    <row r="112" spans="1:51" s="14" customFormat="1" ht="12">
      <c r="A112" s="14"/>
      <c r="B112" s="246"/>
      <c r="C112" s="247"/>
      <c r="D112" s="237" t="s">
        <v>305</v>
      </c>
      <c r="E112" s="248" t="s">
        <v>28</v>
      </c>
      <c r="F112" s="249" t="s">
        <v>308</v>
      </c>
      <c r="G112" s="247"/>
      <c r="H112" s="250">
        <v>26.568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6" t="s">
        <v>305</v>
      </c>
      <c r="AU112" s="256" t="s">
        <v>84</v>
      </c>
      <c r="AV112" s="14" t="s">
        <v>84</v>
      </c>
      <c r="AW112" s="14" t="s">
        <v>35</v>
      </c>
      <c r="AX112" s="14" t="s">
        <v>74</v>
      </c>
      <c r="AY112" s="256" t="s">
        <v>296</v>
      </c>
    </row>
    <row r="113" spans="1:51" s="14" customFormat="1" ht="12">
      <c r="A113" s="14"/>
      <c r="B113" s="246"/>
      <c r="C113" s="247"/>
      <c r="D113" s="237" t="s">
        <v>305</v>
      </c>
      <c r="E113" s="248" t="s">
        <v>28</v>
      </c>
      <c r="F113" s="249" t="s">
        <v>309</v>
      </c>
      <c r="G113" s="247"/>
      <c r="H113" s="250">
        <v>5.815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6" t="s">
        <v>305</v>
      </c>
      <c r="AU113" s="256" t="s">
        <v>84</v>
      </c>
      <c r="AV113" s="14" t="s">
        <v>84</v>
      </c>
      <c r="AW113" s="14" t="s">
        <v>35</v>
      </c>
      <c r="AX113" s="14" t="s">
        <v>74</v>
      </c>
      <c r="AY113" s="256" t="s">
        <v>296</v>
      </c>
    </row>
    <row r="114" spans="1:51" s="15" customFormat="1" ht="12">
      <c r="A114" s="15"/>
      <c r="B114" s="257"/>
      <c r="C114" s="258"/>
      <c r="D114" s="237" t="s">
        <v>305</v>
      </c>
      <c r="E114" s="259" t="s">
        <v>149</v>
      </c>
      <c r="F114" s="260" t="s">
        <v>310</v>
      </c>
      <c r="G114" s="258"/>
      <c r="H114" s="261">
        <v>127.807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7" t="s">
        <v>305</v>
      </c>
      <c r="AU114" s="267" t="s">
        <v>84</v>
      </c>
      <c r="AV114" s="15" t="s">
        <v>303</v>
      </c>
      <c r="AW114" s="15" t="s">
        <v>35</v>
      </c>
      <c r="AX114" s="15" t="s">
        <v>82</v>
      </c>
      <c r="AY114" s="267" t="s">
        <v>296</v>
      </c>
    </row>
    <row r="115" spans="1:65" s="2" customFormat="1" ht="24" customHeight="1">
      <c r="A115" s="40"/>
      <c r="B115" s="41"/>
      <c r="C115" s="222" t="s">
        <v>84</v>
      </c>
      <c r="D115" s="222" t="s">
        <v>298</v>
      </c>
      <c r="E115" s="223" t="s">
        <v>311</v>
      </c>
      <c r="F115" s="224" t="s">
        <v>312</v>
      </c>
      <c r="G115" s="225" t="s">
        <v>301</v>
      </c>
      <c r="H115" s="226">
        <v>127.807</v>
      </c>
      <c r="I115" s="227"/>
      <c r="J115" s="228">
        <f>ROUND(I115*H115,2)</f>
        <v>0</v>
      </c>
      <c r="K115" s="224" t="s">
        <v>302</v>
      </c>
      <c r="L115" s="46"/>
      <c r="M115" s="229" t="s">
        <v>28</v>
      </c>
      <c r="N115" s="230" t="s">
        <v>45</v>
      </c>
      <c r="O115" s="86"/>
      <c r="P115" s="231">
        <f>O115*H115</f>
        <v>0</v>
      </c>
      <c r="Q115" s="231">
        <v>0</v>
      </c>
      <c r="R115" s="231">
        <f>Q115*H115</f>
        <v>0</v>
      </c>
      <c r="S115" s="231">
        <v>0</v>
      </c>
      <c r="T115" s="232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3" t="s">
        <v>303</v>
      </c>
      <c r="AT115" s="233" t="s">
        <v>298</v>
      </c>
      <c r="AU115" s="233" t="s">
        <v>84</v>
      </c>
      <c r="AY115" s="19" t="s">
        <v>296</v>
      </c>
      <c r="BE115" s="234">
        <f>IF(N115="základní",J115,0)</f>
        <v>0</v>
      </c>
      <c r="BF115" s="234">
        <f>IF(N115="snížená",J115,0)</f>
        <v>0</v>
      </c>
      <c r="BG115" s="234">
        <f>IF(N115="zákl. přenesená",J115,0)</f>
        <v>0</v>
      </c>
      <c r="BH115" s="234">
        <f>IF(N115="sníž. přenesená",J115,0)</f>
        <v>0</v>
      </c>
      <c r="BI115" s="234">
        <f>IF(N115="nulová",J115,0)</f>
        <v>0</v>
      </c>
      <c r="BJ115" s="19" t="s">
        <v>82</v>
      </c>
      <c r="BK115" s="234">
        <f>ROUND(I115*H115,2)</f>
        <v>0</v>
      </c>
      <c r="BL115" s="19" t="s">
        <v>303</v>
      </c>
      <c r="BM115" s="233" t="s">
        <v>313</v>
      </c>
    </row>
    <row r="116" spans="1:51" s="14" customFormat="1" ht="12">
      <c r="A116" s="14"/>
      <c r="B116" s="246"/>
      <c r="C116" s="247"/>
      <c r="D116" s="237" t="s">
        <v>305</v>
      </c>
      <c r="E116" s="248" t="s">
        <v>28</v>
      </c>
      <c r="F116" s="249" t="s">
        <v>149</v>
      </c>
      <c r="G116" s="247"/>
      <c r="H116" s="250">
        <v>127.807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305</v>
      </c>
      <c r="AU116" s="256" t="s">
        <v>84</v>
      </c>
      <c r="AV116" s="14" t="s">
        <v>84</v>
      </c>
      <c r="AW116" s="14" t="s">
        <v>35</v>
      </c>
      <c r="AX116" s="14" t="s">
        <v>82</v>
      </c>
      <c r="AY116" s="256" t="s">
        <v>296</v>
      </c>
    </row>
    <row r="117" spans="1:65" s="2" customFormat="1" ht="24" customHeight="1">
      <c r="A117" s="40"/>
      <c r="B117" s="41"/>
      <c r="C117" s="222" t="s">
        <v>314</v>
      </c>
      <c r="D117" s="222" t="s">
        <v>298</v>
      </c>
      <c r="E117" s="223" t="s">
        <v>315</v>
      </c>
      <c r="F117" s="224" t="s">
        <v>316</v>
      </c>
      <c r="G117" s="225" t="s">
        <v>301</v>
      </c>
      <c r="H117" s="226">
        <v>127.807</v>
      </c>
      <c r="I117" s="227"/>
      <c r="J117" s="228">
        <f>ROUND(I117*H117,2)</f>
        <v>0</v>
      </c>
      <c r="K117" s="224" t="s">
        <v>302</v>
      </c>
      <c r="L117" s="46"/>
      <c r="M117" s="229" t="s">
        <v>28</v>
      </c>
      <c r="N117" s="230" t="s">
        <v>45</v>
      </c>
      <c r="O117" s="86"/>
      <c r="P117" s="231">
        <f>O117*H117</f>
        <v>0</v>
      </c>
      <c r="Q117" s="231">
        <v>0</v>
      </c>
      <c r="R117" s="231">
        <f>Q117*H117</f>
        <v>0</v>
      </c>
      <c r="S117" s="231">
        <v>0</v>
      </c>
      <c r="T117" s="232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3" t="s">
        <v>303</v>
      </c>
      <c r="AT117" s="233" t="s">
        <v>298</v>
      </c>
      <c r="AU117" s="233" t="s">
        <v>84</v>
      </c>
      <c r="AY117" s="19" t="s">
        <v>296</v>
      </c>
      <c r="BE117" s="234">
        <f>IF(N117="základní",J117,0)</f>
        <v>0</v>
      </c>
      <c r="BF117" s="234">
        <f>IF(N117="snížená",J117,0)</f>
        <v>0</v>
      </c>
      <c r="BG117" s="234">
        <f>IF(N117="zákl. přenesená",J117,0)</f>
        <v>0</v>
      </c>
      <c r="BH117" s="234">
        <f>IF(N117="sníž. přenesená",J117,0)</f>
        <v>0</v>
      </c>
      <c r="BI117" s="234">
        <f>IF(N117="nulová",J117,0)</f>
        <v>0</v>
      </c>
      <c r="BJ117" s="19" t="s">
        <v>82</v>
      </c>
      <c r="BK117" s="234">
        <f>ROUND(I117*H117,2)</f>
        <v>0</v>
      </c>
      <c r="BL117" s="19" t="s">
        <v>303</v>
      </c>
      <c r="BM117" s="233" t="s">
        <v>317</v>
      </c>
    </row>
    <row r="118" spans="1:51" s="14" customFormat="1" ht="12">
      <c r="A118" s="14"/>
      <c r="B118" s="246"/>
      <c r="C118" s="247"/>
      <c r="D118" s="237" t="s">
        <v>305</v>
      </c>
      <c r="E118" s="248" t="s">
        <v>28</v>
      </c>
      <c r="F118" s="249" t="s">
        <v>149</v>
      </c>
      <c r="G118" s="247"/>
      <c r="H118" s="250">
        <v>127.807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305</v>
      </c>
      <c r="AU118" s="256" t="s">
        <v>84</v>
      </c>
      <c r="AV118" s="14" t="s">
        <v>84</v>
      </c>
      <c r="AW118" s="14" t="s">
        <v>35</v>
      </c>
      <c r="AX118" s="14" t="s">
        <v>82</v>
      </c>
      <c r="AY118" s="256" t="s">
        <v>296</v>
      </c>
    </row>
    <row r="119" spans="1:65" s="2" customFormat="1" ht="24" customHeight="1">
      <c r="A119" s="40"/>
      <c r="B119" s="41"/>
      <c r="C119" s="222" t="s">
        <v>303</v>
      </c>
      <c r="D119" s="222" t="s">
        <v>298</v>
      </c>
      <c r="E119" s="223" t="s">
        <v>318</v>
      </c>
      <c r="F119" s="224" t="s">
        <v>319</v>
      </c>
      <c r="G119" s="225" t="s">
        <v>301</v>
      </c>
      <c r="H119" s="226">
        <v>127.807</v>
      </c>
      <c r="I119" s="227"/>
      <c r="J119" s="228">
        <f>ROUND(I119*H119,2)</f>
        <v>0</v>
      </c>
      <c r="K119" s="224" t="s">
        <v>302</v>
      </c>
      <c r="L119" s="46"/>
      <c r="M119" s="229" t="s">
        <v>28</v>
      </c>
      <c r="N119" s="230" t="s">
        <v>45</v>
      </c>
      <c r="O119" s="86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3" t="s">
        <v>303</v>
      </c>
      <c r="AT119" s="233" t="s">
        <v>298</v>
      </c>
      <c r="AU119" s="233" t="s">
        <v>84</v>
      </c>
      <c r="AY119" s="19" t="s">
        <v>296</v>
      </c>
      <c r="BE119" s="234">
        <f>IF(N119="základní",J119,0)</f>
        <v>0</v>
      </c>
      <c r="BF119" s="234">
        <f>IF(N119="snížená",J119,0)</f>
        <v>0</v>
      </c>
      <c r="BG119" s="234">
        <f>IF(N119="zákl. přenesená",J119,0)</f>
        <v>0</v>
      </c>
      <c r="BH119" s="234">
        <f>IF(N119="sníž. přenesená",J119,0)</f>
        <v>0</v>
      </c>
      <c r="BI119" s="234">
        <f>IF(N119="nulová",J119,0)</f>
        <v>0</v>
      </c>
      <c r="BJ119" s="19" t="s">
        <v>82</v>
      </c>
      <c r="BK119" s="234">
        <f>ROUND(I119*H119,2)</f>
        <v>0</v>
      </c>
      <c r="BL119" s="19" t="s">
        <v>303</v>
      </c>
      <c r="BM119" s="233" t="s">
        <v>320</v>
      </c>
    </row>
    <row r="120" spans="1:51" s="14" customFormat="1" ht="12">
      <c r="A120" s="14"/>
      <c r="B120" s="246"/>
      <c r="C120" s="247"/>
      <c r="D120" s="237" t="s">
        <v>305</v>
      </c>
      <c r="E120" s="248" t="s">
        <v>28</v>
      </c>
      <c r="F120" s="249" t="s">
        <v>149</v>
      </c>
      <c r="G120" s="247"/>
      <c r="H120" s="250">
        <v>127.807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6" t="s">
        <v>305</v>
      </c>
      <c r="AU120" s="256" t="s">
        <v>84</v>
      </c>
      <c r="AV120" s="14" t="s">
        <v>84</v>
      </c>
      <c r="AW120" s="14" t="s">
        <v>35</v>
      </c>
      <c r="AX120" s="14" t="s">
        <v>82</v>
      </c>
      <c r="AY120" s="256" t="s">
        <v>296</v>
      </c>
    </row>
    <row r="121" spans="1:65" s="2" customFormat="1" ht="24" customHeight="1">
      <c r="A121" s="40"/>
      <c r="B121" s="41"/>
      <c r="C121" s="222" t="s">
        <v>321</v>
      </c>
      <c r="D121" s="222" t="s">
        <v>298</v>
      </c>
      <c r="E121" s="223" t="s">
        <v>322</v>
      </c>
      <c r="F121" s="224" t="s">
        <v>323</v>
      </c>
      <c r="G121" s="225" t="s">
        <v>301</v>
      </c>
      <c r="H121" s="226">
        <v>86.179</v>
      </c>
      <c r="I121" s="227"/>
      <c r="J121" s="228">
        <f>ROUND(I121*H121,2)</f>
        <v>0</v>
      </c>
      <c r="K121" s="224" t="s">
        <v>302</v>
      </c>
      <c r="L121" s="46"/>
      <c r="M121" s="229" t="s">
        <v>28</v>
      </c>
      <c r="N121" s="230" t="s">
        <v>45</v>
      </c>
      <c r="O121" s="86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3" t="s">
        <v>303</v>
      </c>
      <c r="AT121" s="233" t="s">
        <v>298</v>
      </c>
      <c r="AU121" s="233" t="s">
        <v>84</v>
      </c>
      <c r="AY121" s="19" t="s">
        <v>296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9" t="s">
        <v>82</v>
      </c>
      <c r="BK121" s="234">
        <f>ROUND(I121*H121,2)</f>
        <v>0</v>
      </c>
      <c r="BL121" s="19" t="s">
        <v>303</v>
      </c>
      <c r="BM121" s="233" t="s">
        <v>324</v>
      </c>
    </row>
    <row r="122" spans="1:51" s="13" customFormat="1" ht="12">
      <c r="A122" s="13"/>
      <c r="B122" s="235"/>
      <c r="C122" s="236"/>
      <c r="D122" s="237" t="s">
        <v>305</v>
      </c>
      <c r="E122" s="238" t="s">
        <v>28</v>
      </c>
      <c r="F122" s="239" t="s">
        <v>306</v>
      </c>
      <c r="G122" s="236"/>
      <c r="H122" s="238" t="s">
        <v>28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305</v>
      </c>
      <c r="AU122" s="245" t="s">
        <v>84</v>
      </c>
      <c r="AV122" s="13" t="s">
        <v>82</v>
      </c>
      <c r="AW122" s="13" t="s">
        <v>35</v>
      </c>
      <c r="AX122" s="13" t="s">
        <v>74</v>
      </c>
      <c r="AY122" s="245" t="s">
        <v>296</v>
      </c>
    </row>
    <row r="123" spans="1:51" s="14" customFormat="1" ht="12">
      <c r="A123" s="14"/>
      <c r="B123" s="246"/>
      <c r="C123" s="247"/>
      <c r="D123" s="237" t="s">
        <v>305</v>
      </c>
      <c r="E123" s="248" t="s">
        <v>28</v>
      </c>
      <c r="F123" s="249" t="s">
        <v>325</v>
      </c>
      <c r="G123" s="247"/>
      <c r="H123" s="250">
        <v>47.166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305</v>
      </c>
      <c r="AU123" s="256" t="s">
        <v>84</v>
      </c>
      <c r="AV123" s="14" t="s">
        <v>84</v>
      </c>
      <c r="AW123" s="14" t="s">
        <v>35</v>
      </c>
      <c r="AX123" s="14" t="s">
        <v>74</v>
      </c>
      <c r="AY123" s="256" t="s">
        <v>296</v>
      </c>
    </row>
    <row r="124" spans="1:51" s="14" customFormat="1" ht="12">
      <c r="A124" s="14"/>
      <c r="B124" s="246"/>
      <c r="C124" s="247"/>
      <c r="D124" s="237" t="s">
        <v>305</v>
      </c>
      <c r="E124" s="248" t="s">
        <v>28</v>
      </c>
      <c r="F124" s="249" t="s">
        <v>326</v>
      </c>
      <c r="G124" s="247"/>
      <c r="H124" s="250">
        <v>3.323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305</v>
      </c>
      <c r="AU124" s="256" t="s">
        <v>84</v>
      </c>
      <c r="AV124" s="14" t="s">
        <v>84</v>
      </c>
      <c r="AW124" s="14" t="s">
        <v>35</v>
      </c>
      <c r="AX124" s="14" t="s">
        <v>74</v>
      </c>
      <c r="AY124" s="256" t="s">
        <v>296</v>
      </c>
    </row>
    <row r="125" spans="1:51" s="16" customFormat="1" ht="12">
      <c r="A125" s="16"/>
      <c r="B125" s="268"/>
      <c r="C125" s="269"/>
      <c r="D125" s="237" t="s">
        <v>305</v>
      </c>
      <c r="E125" s="270" t="s">
        <v>214</v>
      </c>
      <c r="F125" s="271" t="s">
        <v>327</v>
      </c>
      <c r="G125" s="269"/>
      <c r="H125" s="272">
        <v>50.489</v>
      </c>
      <c r="I125" s="273"/>
      <c r="J125" s="269"/>
      <c r="K125" s="269"/>
      <c r="L125" s="274"/>
      <c r="M125" s="275"/>
      <c r="N125" s="276"/>
      <c r="O125" s="276"/>
      <c r="P125" s="276"/>
      <c r="Q125" s="276"/>
      <c r="R125" s="276"/>
      <c r="S125" s="276"/>
      <c r="T125" s="277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78" t="s">
        <v>305</v>
      </c>
      <c r="AU125" s="278" t="s">
        <v>84</v>
      </c>
      <c r="AV125" s="16" t="s">
        <v>314</v>
      </c>
      <c r="AW125" s="16" t="s">
        <v>35</v>
      </c>
      <c r="AX125" s="16" t="s">
        <v>74</v>
      </c>
      <c r="AY125" s="278" t="s">
        <v>296</v>
      </c>
    </row>
    <row r="126" spans="1:51" s="14" customFormat="1" ht="12">
      <c r="A126" s="14"/>
      <c r="B126" s="246"/>
      <c r="C126" s="247"/>
      <c r="D126" s="237" t="s">
        <v>305</v>
      </c>
      <c r="E126" s="248" t="s">
        <v>28</v>
      </c>
      <c r="F126" s="249" t="s">
        <v>328</v>
      </c>
      <c r="G126" s="247"/>
      <c r="H126" s="250">
        <v>35.69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305</v>
      </c>
      <c r="AU126" s="256" t="s">
        <v>84</v>
      </c>
      <c r="AV126" s="14" t="s">
        <v>84</v>
      </c>
      <c r="AW126" s="14" t="s">
        <v>35</v>
      </c>
      <c r="AX126" s="14" t="s">
        <v>74</v>
      </c>
      <c r="AY126" s="256" t="s">
        <v>296</v>
      </c>
    </row>
    <row r="127" spans="1:51" s="15" customFormat="1" ht="12">
      <c r="A127" s="15"/>
      <c r="B127" s="257"/>
      <c r="C127" s="258"/>
      <c r="D127" s="237" t="s">
        <v>305</v>
      </c>
      <c r="E127" s="259" t="s">
        <v>212</v>
      </c>
      <c r="F127" s="260" t="s">
        <v>310</v>
      </c>
      <c r="G127" s="258"/>
      <c r="H127" s="261">
        <v>86.179</v>
      </c>
      <c r="I127" s="262"/>
      <c r="J127" s="258"/>
      <c r="K127" s="258"/>
      <c r="L127" s="263"/>
      <c r="M127" s="264"/>
      <c r="N127" s="265"/>
      <c r="O127" s="265"/>
      <c r="P127" s="265"/>
      <c r="Q127" s="265"/>
      <c r="R127" s="265"/>
      <c r="S127" s="265"/>
      <c r="T127" s="26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7" t="s">
        <v>305</v>
      </c>
      <c r="AU127" s="267" t="s">
        <v>84</v>
      </c>
      <c r="AV127" s="15" t="s">
        <v>303</v>
      </c>
      <c r="AW127" s="15" t="s">
        <v>35</v>
      </c>
      <c r="AX127" s="15" t="s">
        <v>82</v>
      </c>
      <c r="AY127" s="267" t="s">
        <v>296</v>
      </c>
    </row>
    <row r="128" spans="1:65" s="2" customFormat="1" ht="24" customHeight="1">
      <c r="A128" s="40"/>
      <c r="B128" s="41"/>
      <c r="C128" s="222" t="s">
        <v>329</v>
      </c>
      <c r="D128" s="222" t="s">
        <v>298</v>
      </c>
      <c r="E128" s="223" t="s">
        <v>330</v>
      </c>
      <c r="F128" s="224" t="s">
        <v>331</v>
      </c>
      <c r="G128" s="225" t="s">
        <v>301</v>
      </c>
      <c r="H128" s="226">
        <v>86.179</v>
      </c>
      <c r="I128" s="227"/>
      <c r="J128" s="228">
        <f>ROUND(I128*H128,2)</f>
        <v>0</v>
      </c>
      <c r="K128" s="224" t="s">
        <v>302</v>
      </c>
      <c r="L128" s="46"/>
      <c r="M128" s="229" t="s">
        <v>28</v>
      </c>
      <c r="N128" s="230" t="s">
        <v>45</v>
      </c>
      <c r="O128" s="86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3" t="s">
        <v>303</v>
      </c>
      <c r="AT128" s="233" t="s">
        <v>298</v>
      </c>
      <c r="AU128" s="233" t="s">
        <v>84</v>
      </c>
      <c r="AY128" s="19" t="s">
        <v>296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9" t="s">
        <v>82</v>
      </c>
      <c r="BK128" s="234">
        <f>ROUND(I128*H128,2)</f>
        <v>0</v>
      </c>
      <c r="BL128" s="19" t="s">
        <v>303</v>
      </c>
      <c r="BM128" s="233" t="s">
        <v>332</v>
      </c>
    </row>
    <row r="129" spans="1:51" s="14" customFormat="1" ht="12">
      <c r="A129" s="14"/>
      <c r="B129" s="246"/>
      <c r="C129" s="247"/>
      <c r="D129" s="237" t="s">
        <v>305</v>
      </c>
      <c r="E129" s="248" t="s">
        <v>28</v>
      </c>
      <c r="F129" s="249" t="s">
        <v>212</v>
      </c>
      <c r="G129" s="247"/>
      <c r="H129" s="250">
        <v>86.179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305</v>
      </c>
      <c r="AU129" s="256" t="s">
        <v>84</v>
      </c>
      <c r="AV129" s="14" t="s">
        <v>84</v>
      </c>
      <c r="AW129" s="14" t="s">
        <v>35</v>
      </c>
      <c r="AX129" s="14" t="s">
        <v>82</v>
      </c>
      <c r="AY129" s="256" t="s">
        <v>296</v>
      </c>
    </row>
    <row r="130" spans="1:65" s="2" customFormat="1" ht="24" customHeight="1">
      <c r="A130" s="40"/>
      <c r="B130" s="41"/>
      <c r="C130" s="222" t="s">
        <v>333</v>
      </c>
      <c r="D130" s="222" t="s">
        <v>298</v>
      </c>
      <c r="E130" s="223" t="s">
        <v>334</v>
      </c>
      <c r="F130" s="224" t="s">
        <v>335</v>
      </c>
      <c r="G130" s="225" t="s">
        <v>301</v>
      </c>
      <c r="H130" s="226">
        <v>86.179</v>
      </c>
      <c r="I130" s="227"/>
      <c r="J130" s="228">
        <f>ROUND(I130*H130,2)</f>
        <v>0</v>
      </c>
      <c r="K130" s="224" t="s">
        <v>302</v>
      </c>
      <c r="L130" s="46"/>
      <c r="M130" s="229" t="s">
        <v>28</v>
      </c>
      <c r="N130" s="230" t="s">
        <v>45</v>
      </c>
      <c r="O130" s="86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3" t="s">
        <v>303</v>
      </c>
      <c r="AT130" s="233" t="s">
        <v>298</v>
      </c>
      <c r="AU130" s="233" t="s">
        <v>84</v>
      </c>
      <c r="AY130" s="19" t="s">
        <v>296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9" t="s">
        <v>82</v>
      </c>
      <c r="BK130" s="234">
        <f>ROUND(I130*H130,2)</f>
        <v>0</v>
      </c>
      <c r="BL130" s="19" t="s">
        <v>303</v>
      </c>
      <c r="BM130" s="233" t="s">
        <v>336</v>
      </c>
    </row>
    <row r="131" spans="1:51" s="14" customFormat="1" ht="12">
      <c r="A131" s="14"/>
      <c r="B131" s="246"/>
      <c r="C131" s="247"/>
      <c r="D131" s="237" t="s">
        <v>305</v>
      </c>
      <c r="E131" s="248" t="s">
        <v>28</v>
      </c>
      <c r="F131" s="249" t="s">
        <v>212</v>
      </c>
      <c r="G131" s="247"/>
      <c r="H131" s="250">
        <v>86.179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305</v>
      </c>
      <c r="AU131" s="256" t="s">
        <v>84</v>
      </c>
      <c r="AV131" s="14" t="s">
        <v>84</v>
      </c>
      <c r="AW131" s="14" t="s">
        <v>35</v>
      </c>
      <c r="AX131" s="14" t="s">
        <v>82</v>
      </c>
      <c r="AY131" s="256" t="s">
        <v>296</v>
      </c>
    </row>
    <row r="132" spans="1:65" s="2" customFormat="1" ht="24" customHeight="1">
      <c r="A132" s="40"/>
      <c r="B132" s="41"/>
      <c r="C132" s="222" t="s">
        <v>337</v>
      </c>
      <c r="D132" s="222" t="s">
        <v>298</v>
      </c>
      <c r="E132" s="223" t="s">
        <v>338</v>
      </c>
      <c r="F132" s="224" t="s">
        <v>339</v>
      </c>
      <c r="G132" s="225" t="s">
        <v>301</v>
      </c>
      <c r="H132" s="226">
        <v>86.179</v>
      </c>
      <c r="I132" s="227"/>
      <c r="J132" s="228">
        <f>ROUND(I132*H132,2)</f>
        <v>0</v>
      </c>
      <c r="K132" s="224" t="s">
        <v>302</v>
      </c>
      <c r="L132" s="46"/>
      <c r="M132" s="229" t="s">
        <v>28</v>
      </c>
      <c r="N132" s="230" t="s">
        <v>45</v>
      </c>
      <c r="O132" s="86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3" t="s">
        <v>303</v>
      </c>
      <c r="AT132" s="233" t="s">
        <v>298</v>
      </c>
      <c r="AU132" s="233" t="s">
        <v>84</v>
      </c>
      <c r="AY132" s="19" t="s">
        <v>296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9" t="s">
        <v>82</v>
      </c>
      <c r="BK132" s="234">
        <f>ROUND(I132*H132,2)</f>
        <v>0</v>
      </c>
      <c r="BL132" s="19" t="s">
        <v>303</v>
      </c>
      <c r="BM132" s="233" t="s">
        <v>340</v>
      </c>
    </row>
    <row r="133" spans="1:51" s="14" customFormat="1" ht="12">
      <c r="A133" s="14"/>
      <c r="B133" s="246"/>
      <c r="C133" s="247"/>
      <c r="D133" s="237" t="s">
        <v>305</v>
      </c>
      <c r="E133" s="248" t="s">
        <v>28</v>
      </c>
      <c r="F133" s="249" t="s">
        <v>212</v>
      </c>
      <c r="G133" s="247"/>
      <c r="H133" s="250">
        <v>86.179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305</v>
      </c>
      <c r="AU133" s="256" t="s">
        <v>84</v>
      </c>
      <c r="AV133" s="14" t="s">
        <v>84</v>
      </c>
      <c r="AW133" s="14" t="s">
        <v>35</v>
      </c>
      <c r="AX133" s="14" t="s">
        <v>82</v>
      </c>
      <c r="AY133" s="256" t="s">
        <v>296</v>
      </c>
    </row>
    <row r="134" spans="1:65" s="2" customFormat="1" ht="24" customHeight="1">
      <c r="A134" s="40"/>
      <c r="B134" s="41"/>
      <c r="C134" s="222" t="s">
        <v>341</v>
      </c>
      <c r="D134" s="222" t="s">
        <v>298</v>
      </c>
      <c r="E134" s="223" t="s">
        <v>342</v>
      </c>
      <c r="F134" s="224" t="s">
        <v>343</v>
      </c>
      <c r="G134" s="225" t="s">
        <v>301</v>
      </c>
      <c r="H134" s="226">
        <v>2.197</v>
      </c>
      <c r="I134" s="227"/>
      <c r="J134" s="228">
        <f>ROUND(I134*H134,2)</f>
        <v>0</v>
      </c>
      <c r="K134" s="224" t="s">
        <v>302</v>
      </c>
      <c r="L134" s="46"/>
      <c r="M134" s="229" t="s">
        <v>28</v>
      </c>
      <c r="N134" s="230" t="s">
        <v>45</v>
      </c>
      <c r="O134" s="86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3" t="s">
        <v>303</v>
      </c>
      <c r="AT134" s="233" t="s">
        <v>298</v>
      </c>
      <c r="AU134" s="233" t="s">
        <v>84</v>
      </c>
      <c r="AY134" s="19" t="s">
        <v>296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9" t="s">
        <v>82</v>
      </c>
      <c r="BK134" s="234">
        <f>ROUND(I134*H134,2)</f>
        <v>0</v>
      </c>
      <c r="BL134" s="19" t="s">
        <v>303</v>
      </c>
      <c r="BM134" s="233" t="s">
        <v>344</v>
      </c>
    </row>
    <row r="135" spans="1:51" s="13" customFormat="1" ht="12">
      <c r="A135" s="13"/>
      <c r="B135" s="235"/>
      <c r="C135" s="236"/>
      <c r="D135" s="237" t="s">
        <v>305</v>
      </c>
      <c r="E135" s="238" t="s">
        <v>28</v>
      </c>
      <c r="F135" s="239" t="s">
        <v>306</v>
      </c>
      <c r="G135" s="236"/>
      <c r="H135" s="238" t="s">
        <v>28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305</v>
      </c>
      <c r="AU135" s="245" t="s">
        <v>84</v>
      </c>
      <c r="AV135" s="13" t="s">
        <v>82</v>
      </c>
      <c r="AW135" s="13" t="s">
        <v>35</v>
      </c>
      <c r="AX135" s="13" t="s">
        <v>74</v>
      </c>
      <c r="AY135" s="245" t="s">
        <v>296</v>
      </c>
    </row>
    <row r="136" spans="1:51" s="14" customFormat="1" ht="12">
      <c r="A136" s="14"/>
      <c r="B136" s="246"/>
      <c r="C136" s="247"/>
      <c r="D136" s="237" t="s">
        <v>305</v>
      </c>
      <c r="E136" s="248" t="s">
        <v>28</v>
      </c>
      <c r="F136" s="249" t="s">
        <v>345</v>
      </c>
      <c r="G136" s="247"/>
      <c r="H136" s="250">
        <v>1.388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305</v>
      </c>
      <c r="AU136" s="256" t="s">
        <v>84</v>
      </c>
      <c r="AV136" s="14" t="s">
        <v>84</v>
      </c>
      <c r="AW136" s="14" t="s">
        <v>35</v>
      </c>
      <c r="AX136" s="14" t="s">
        <v>74</v>
      </c>
      <c r="AY136" s="256" t="s">
        <v>296</v>
      </c>
    </row>
    <row r="137" spans="1:51" s="16" customFormat="1" ht="12">
      <c r="A137" s="16"/>
      <c r="B137" s="268"/>
      <c r="C137" s="269"/>
      <c r="D137" s="237" t="s">
        <v>305</v>
      </c>
      <c r="E137" s="270" t="s">
        <v>235</v>
      </c>
      <c r="F137" s="271" t="s">
        <v>327</v>
      </c>
      <c r="G137" s="269"/>
      <c r="H137" s="272">
        <v>1.388</v>
      </c>
      <c r="I137" s="273"/>
      <c r="J137" s="269"/>
      <c r="K137" s="269"/>
      <c r="L137" s="274"/>
      <c r="M137" s="275"/>
      <c r="N137" s="276"/>
      <c r="O137" s="276"/>
      <c r="P137" s="276"/>
      <c r="Q137" s="276"/>
      <c r="R137" s="276"/>
      <c r="S137" s="276"/>
      <c r="T137" s="277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78" t="s">
        <v>305</v>
      </c>
      <c r="AU137" s="278" t="s">
        <v>84</v>
      </c>
      <c r="AV137" s="16" t="s">
        <v>314</v>
      </c>
      <c r="AW137" s="16" t="s">
        <v>35</v>
      </c>
      <c r="AX137" s="16" t="s">
        <v>74</v>
      </c>
      <c r="AY137" s="278" t="s">
        <v>296</v>
      </c>
    </row>
    <row r="138" spans="1:51" s="14" customFormat="1" ht="12">
      <c r="A138" s="14"/>
      <c r="B138" s="246"/>
      <c r="C138" s="247"/>
      <c r="D138" s="237" t="s">
        <v>305</v>
      </c>
      <c r="E138" s="248" t="s">
        <v>28</v>
      </c>
      <c r="F138" s="249" t="s">
        <v>346</v>
      </c>
      <c r="G138" s="247"/>
      <c r="H138" s="250">
        <v>0.809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305</v>
      </c>
      <c r="AU138" s="256" t="s">
        <v>84</v>
      </c>
      <c r="AV138" s="14" t="s">
        <v>84</v>
      </c>
      <c r="AW138" s="14" t="s">
        <v>35</v>
      </c>
      <c r="AX138" s="14" t="s">
        <v>74</v>
      </c>
      <c r="AY138" s="256" t="s">
        <v>296</v>
      </c>
    </row>
    <row r="139" spans="1:51" s="15" customFormat="1" ht="12">
      <c r="A139" s="15"/>
      <c r="B139" s="257"/>
      <c r="C139" s="258"/>
      <c r="D139" s="237" t="s">
        <v>305</v>
      </c>
      <c r="E139" s="259" t="s">
        <v>237</v>
      </c>
      <c r="F139" s="260" t="s">
        <v>310</v>
      </c>
      <c r="G139" s="258"/>
      <c r="H139" s="261">
        <v>2.197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7" t="s">
        <v>305</v>
      </c>
      <c r="AU139" s="267" t="s">
        <v>84</v>
      </c>
      <c r="AV139" s="15" t="s">
        <v>303</v>
      </c>
      <c r="AW139" s="15" t="s">
        <v>35</v>
      </c>
      <c r="AX139" s="15" t="s">
        <v>82</v>
      </c>
      <c r="AY139" s="267" t="s">
        <v>296</v>
      </c>
    </row>
    <row r="140" spans="1:65" s="2" customFormat="1" ht="24" customHeight="1">
      <c r="A140" s="40"/>
      <c r="B140" s="41"/>
      <c r="C140" s="222" t="s">
        <v>347</v>
      </c>
      <c r="D140" s="222" t="s">
        <v>298</v>
      </c>
      <c r="E140" s="223" t="s">
        <v>348</v>
      </c>
      <c r="F140" s="224" t="s">
        <v>349</v>
      </c>
      <c r="G140" s="225" t="s">
        <v>301</v>
      </c>
      <c r="H140" s="226">
        <v>2.197</v>
      </c>
      <c r="I140" s="227"/>
      <c r="J140" s="228">
        <f>ROUND(I140*H140,2)</f>
        <v>0</v>
      </c>
      <c r="K140" s="224" t="s">
        <v>302</v>
      </c>
      <c r="L140" s="46"/>
      <c r="M140" s="229" t="s">
        <v>28</v>
      </c>
      <c r="N140" s="230" t="s">
        <v>45</v>
      </c>
      <c r="O140" s="86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3" t="s">
        <v>303</v>
      </c>
      <c r="AT140" s="233" t="s">
        <v>298</v>
      </c>
      <c r="AU140" s="233" t="s">
        <v>84</v>
      </c>
      <c r="AY140" s="19" t="s">
        <v>296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9" t="s">
        <v>82</v>
      </c>
      <c r="BK140" s="234">
        <f>ROUND(I140*H140,2)</f>
        <v>0</v>
      </c>
      <c r="BL140" s="19" t="s">
        <v>303</v>
      </c>
      <c r="BM140" s="233" t="s">
        <v>350</v>
      </c>
    </row>
    <row r="141" spans="1:51" s="14" customFormat="1" ht="12">
      <c r="A141" s="14"/>
      <c r="B141" s="246"/>
      <c r="C141" s="247"/>
      <c r="D141" s="237" t="s">
        <v>305</v>
      </c>
      <c r="E141" s="248" t="s">
        <v>28</v>
      </c>
      <c r="F141" s="249" t="s">
        <v>237</v>
      </c>
      <c r="G141" s="247"/>
      <c r="H141" s="250">
        <v>2.197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305</v>
      </c>
      <c r="AU141" s="256" t="s">
        <v>84</v>
      </c>
      <c r="AV141" s="14" t="s">
        <v>84</v>
      </c>
      <c r="AW141" s="14" t="s">
        <v>35</v>
      </c>
      <c r="AX141" s="14" t="s">
        <v>82</v>
      </c>
      <c r="AY141" s="256" t="s">
        <v>296</v>
      </c>
    </row>
    <row r="142" spans="1:65" s="2" customFormat="1" ht="24" customHeight="1">
      <c r="A142" s="40"/>
      <c r="B142" s="41"/>
      <c r="C142" s="222" t="s">
        <v>351</v>
      </c>
      <c r="D142" s="222" t="s">
        <v>298</v>
      </c>
      <c r="E142" s="223" t="s">
        <v>352</v>
      </c>
      <c r="F142" s="224" t="s">
        <v>353</v>
      </c>
      <c r="G142" s="225" t="s">
        <v>301</v>
      </c>
      <c r="H142" s="226">
        <v>2.197</v>
      </c>
      <c r="I142" s="227"/>
      <c r="J142" s="228">
        <f>ROUND(I142*H142,2)</f>
        <v>0</v>
      </c>
      <c r="K142" s="224" t="s">
        <v>302</v>
      </c>
      <c r="L142" s="46"/>
      <c r="M142" s="229" t="s">
        <v>28</v>
      </c>
      <c r="N142" s="230" t="s">
        <v>45</v>
      </c>
      <c r="O142" s="86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3" t="s">
        <v>303</v>
      </c>
      <c r="AT142" s="233" t="s">
        <v>298</v>
      </c>
      <c r="AU142" s="233" t="s">
        <v>84</v>
      </c>
      <c r="AY142" s="19" t="s">
        <v>296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9" t="s">
        <v>82</v>
      </c>
      <c r="BK142" s="234">
        <f>ROUND(I142*H142,2)</f>
        <v>0</v>
      </c>
      <c r="BL142" s="19" t="s">
        <v>303</v>
      </c>
      <c r="BM142" s="233" t="s">
        <v>354</v>
      </c>
    </row>
    <row r="143" spans="1:51" s="14" customFormat="1" ht="12">
      <c r="A143" s="14"/>
      <c r="B143" s="246"/>
      <c r="C143" s="247"/>
      <c r="D143" s="237" t="s">
        <v>305</v>
      </c>
      <c r="E143" s="248" t="s">
        <v>28</v>
      </c>
      <c r="F143" s="249" t="s">
        <v>237</v>
      </c>
      <c r="G143" s="247"/>
      <c r="H143" s="250">
        <v>2.197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305</v>
      </c>
      <c r="AU143" s="256" t="s">
        <v>84</v>
      </c>
      <c r="AV143" s="14" t="s">
        <v>84</v>
      </c>
      <c r="AW143" s="14" t="s">
        <v>35</v>
      </c>
      <c r="AX143" s="14" t="s">
        <v>82</v>
      </c>
      <c r="AY143" s="256" t="s">
        <v>296</v>
      </c>
    </row>
    <row r="144" spans="1:65" s="2" customFormat="1" ht="24" customHeight="1">
      <c r="A144" s="40"/>
      <c r="B144" s="41"/>
      <c r="C144" s="222" t="s">
        <v>355</v>
      </c>
      <c r="D144" s="222" t="s">
        <v>298</v>
      </c>
      <c r="E144" s="223" t="s">
        <v>356</v>
      </c>
      <c r="F144" s="224" t="s">
        <v>357</v>
      </c>
      <c r="G144" s="225" t="s">
        <v>301</v>
      </c>
      <c r="H144" s="226">
        <v>2.197</v>
      </c>
      <c r="I144" s="227"/>
      <c r="J144" s="228">
        <f>ROUND(I144*H144,2)</f>
        <v>0</v>
      </c>
      <c r="K144" s="224" t="s">
        <v>302</v>
      </c>
      <c r="L144" s="46"/>
      <c r="M144" s="229" t="s">
        <v>28</v>
      </c>
      <c r="N144" s="230" t="s">
        <v>45</v>
      </c>
      <c r="O144" s="86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3" t="s">
        <v>303</v>
      </c>
      <c r="AT144" s="233" t="s">
        <v>298</v>
      </c>
      <c r="AU144" s="233" t="s">
        <v>84</v>
      </c>
      <c r="AY144" s="19" t="s">
        <v>296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9" t="s">
        <v>82</v>
      </c>
      <c r="BK144" s="234">
        <f>ROUND(I144*H144,2)</f>
        <v>0</v>
      </c>
      <c r="BL144" s="19" t="s">
        <v>303</v>
      </c>
      <c r="BM144" s="233" t="s">
        <v>358</v>
      </c>
    </row>
    <row r="145" spans="1:51" s="14" customFormat="1" ht="12">
      <c r="A145" s="14"/>
      <c r="B145" s="246"/>
      <c r="C145" s="247"/>
      <c r="D145" s="237" t="s">
        <v>305</v>
      </c>
      <c r="E145" s="248" t="s">
        <v>28</v>
      </c>
      <c r="F145" s="249" t="s">
        <v>237</v>
      </c>
      <c r="G145" s="247"/>
      <c r="H145" s="250">
        <v>2.197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305</v>
      </c>
      <c r="AU145" s="256" t="s">
        <v>84</v>
      </c>
      <c r="AV145" s="14" t="s">
        <v>84</v>
      </c>
      <c r="AW145" s="14" t="s">
        <v>35</v>
      </c>
      <c r="AX145" s="14" t="s">
        <v>82</v>
      </c>
      <c r="AY145" s="256" t="s">
        <v>296</v>
      </c>
    </row>
    <row r="146" spans="1:65" s="2" customFormat="1" ht="16.5" customHeight="1">
      <c r="A146" s="40"/>
      <c r="B146" s="41"/>
      <c r="C146" s="222" t="s">
        <v>359</v>
      </c>
      <c r="D146" s="222" t="s">
        <v>298</v>
      </c>
      <c r="E146" s="223" t="s">
        <v>360</v>
      </c>
      <c r="F146" s="224" t="s">
        <v>361</v>
      </c>
      <c r="G146" s="225" t="s">
        <v>362</v>
      </c>
      <c r="H146" s="226">
        <v>213.18</v>
      </c>
      <c r="I146" s="227"/>
      <c r="J146" s="228">
        <f>ROUND(I146*H146,2)</f>
        <v>0</v>
      </c>
      <c r="K146" s="224" t="s">
        <v>302</v>
      </c>
      <c r="L146" s="46"/>
      <c r="M146" s="229" t="s">
        <v>28</v>
      </c>
      <c r="N146" s="230" t="s">
        <v>45</v>
      </c>
      <c r="O146" s="86"/>
      <c r="P146" s="231">
        <f>O146*H146</f>
        <v>0</v>
      </c>
      <c r="Q146" s="231">
        <v>0.0007</v>
      </c>
      <c r="R146" s="231">
        <f>Q146*H146</f>
        <v>0.149226</v>
      </c>
      <c r="S146" s="231">
        <v>0</v>
      </c>
      <c r="T146" s="232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3" t="s">
        <v>303</v>
      </c>
      <c r="AT146" s="233" t="s">
        <v>298</v>
      </c>
      <c r="AU146" s="233" t="s">
        <v>84</v>
      </c>
      <c r="AY146" s="19" t="s">
        <v>296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9" t="s">
        <v>82</v>
      </c>
      <c r="BK146" s="234">
        <f>ROUND(I146*H146,2)</f>
        <v>0</v>
      </c>
      <c r="BL146" s="19" t="s">
        <v>303</v>
      </c>
      <c r="BM146" s="233" t="s">
        <v>363</v>
      </c>
    </row>
    <row r="147" spans="1:51" s="13" customFormat="1" ht="12">
      <c r="A147" s="13"/>
      <c r="B147" s="235"/>
      <c r="C147" s="236"/>
      <c r="D147" s="237" t="s">
        <v>305</v>
      </c>
      <c r="E147" s="238" t="s">
        <v>28</v>
      </c>
      <c r="F147" s="239" t="s">
        <v>306</v>
      </c>
      <c r="G147" s="236"/>
      <c r="H147" s="238" t="s">
        <v>28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305</v>
      </c>
      <c r="AU147" s="245" t="s">
        <v>84</v>
      </c>
      <c r="AV147" s="13" t="s">
        <v>82</v>
      </c>
      <c r="AW147" s="13" t="s">
        <v>35</v>
      </c>
      <c r="AX147" s="13" t="s">
        <v>74</v>
      </c>
      <c r="AY147" s="245" t="s">
        <v>296</v>
      </c>
    </row>
    <row r="148" spans="1:51" s="14" customFormat="1" ht="12">
      <c r="A148" s="14"/>
      <c r="B148" s="246"/>
      <c r="C148" s="247"/>
      <c r="D148" s="237" t="s">
        <v>305</v>
      </c>
      <c r="E148" s="248" t="s">
        <v>28</v>
      </c>
      <c r="F148" s="249" t="s">
        <v>364</v>
      </c>
      <c r="G148" s="247"/>
      <c r="H148" s="250">
        <v>203.94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305</v>
      </c>
      <c r="AU148" s="256" t="s">
        <v>84</v>
      </c>
      <c r="AV148" s="14" t="s">
        <v>84</v>
      </c>
      <c r="AW148" s="14" t="s">
        <v>35</v>
      </c>
      <c r="AX148" s="14" t="s">
        <v>74</v>
      </c>
      <c r="AY148" s="256" t="s">
        <v>296</v>
      </c>
    </row>
    <row r="149" spans="1:51" s="14" customFormat="1" ht="12">
      <c r="A149" s="14"/>
      <c r="B149" s="246"/>
      <c r="C149" s="247"/>
      <c r="D149" s="237" t="s">
        <v>305</v>
      </c>
      <c r="E149" s="248" t="s">
        <v>28</v>
      </c>
      <c r="F149" s="249" t="s">
        <v>365</v>
      </c>
      <c r="G149" s="247"/>
      <c r="H149" s="250">
        <v>9.24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305</v>
      </c>
      <c r="AU149" s="256" t="s">
        <v>84</v>
      </c>
      <c r="AV149" s="14" t="s">
        <v>84</v>
      </c>
      <c r="AW149" s="14" t="s">
        <v>35</v>
      </c>
      <c r="AX149" s="14" t="s">
        <v>74</v>
      </c>
      <c r="AY149" s="256" t="s">
        <v>296</v>
      </c>
    </row>
    <row r="150" spans="1:51" s="15" customFormat="1" ht="12">
      <c r="A150" s="15"/>
      <c r="B150" s="257"/>
      <c r="C150" s="258"/>
      <c r="D150" s="237" t="s">
        <v>305</v>
      </c>
      <c r="E150" s="259" t="s">
        <v>196</v>
      </c>
      <c r="F150" s="260" t="s">
        <v>310</v>
      </c>
      <c r="G150" s="258"/>
      <c r="H150" s="261">
        <v>213.18</v>
      </c>
      <c r="I150" s="262"/>
      <c r="J150" s="258"/>
      <c r="K150" s="258"/>
      <c r="L150" s="263"/>
      <c r="M150" s="264"/>
      <c r="N150" s="265"/>
      <c r="O150" s="265"/>
      <c r="P150" s="265"/>
      <c r="Q150" s="265"/>
      <c r="R150" s="265"/>
      <c r="S150" s="265"/>
      <c r="T150" s="26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7" t="s">
        <v>305</v>
      </c>
      <c r="AU150" s="267" t="s">
        <v>84</v>
      </c>
      <c r="AV150" s="15" t="s">
        <v>303</v>
      </c>
      <c r="AW150" s="15" t="s">
        <v>35</v>
      </c>
      <c r="AX150" s="15" t="s">
        <v>82</v>
      </c>
      <c r="AY150" s="267" t="s">
        <v>296</v>
      </c>
    </row>
    <row r="151" spans="1:65" s="2" customFormat="1" ht="24" customHeight="1">
      <c r="A151" s="40"/>
      <c r="B151" s="41"/>
      <c r="C151" s="222" t="s">
        <v>366</v>
      </c>
      <c r="D151" s="222" t="s">
        <v>298</v>
      </c>
      <c r="E151" s="223" t="s">
        <v>367</v>
      </c>
      <c r="F151" s="224" t="s">
        <v>368</v>
      </c>
      <c r="G151" s="225" t="s">
        <v>362</v>
      </c>
      <c r="H151" s="226">
        <v>213.18</v>
      </c>
      <c r="I151" s="227"/>
      <c r="J151" s="228">
        <f>ROUND(I151*H151,2)</f>
        <v>0</v>
      </c>
      <c r="K151" s="224" t="s">
        <v>302</v>
      </c>
      <c r="L151" s="46"/>
      <c r="M151" s="229" t="s">
        <v>28</v>
      </c>
      <c r="N151" s="230" t="s">
        <v>45</v>
      </c>
      <c r="O151" s="86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3" t="s">
        <v>303</v>
      </c>
      <c r="AT151" s="233" t="s">
        <v>298</v>
      </c>
      <c r="AU151" s="233" t="s">
        <v>84</v>
      </c>
      <c r="AY151" s="19" t="s">
        <v>296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9" t="s">
        <v>82</v>
      </c>
      <c r="BK151" s="234">
        <f>ROUND(I151*H151,2)</f>
        <v>0</v>
      </c>
      <c r="BL151" s="19" t="s">
        <v>303</v>
      </c>
      <c r="BM151" s="233" t="s">
        <v>369</v>
      </c>
    </row>
    <row r="152" spans="1:51" s="14" customFormat="1" ht="12">
      <c r="A152" s="14"/>
      <c r="B152" s="246"/>
      <c r="C152" s="247"/>
      <c r="D152" s="237" t="s">
        <v>305</v>
      </c>
      <c r="E152" s="248" t="s">
        <v>28</v>
      </c>
      <c r="F152" s="249" t="s">
        <v>196</v>
      </c>
      <c r="G152" s="247"/>
      <c r="H152" s="250">
        <v>213.18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305</v>
      </c>
      <c r="AU152" s="256" t="s">
        <v>84</v>
      </c>
      <c r="AV152" s="14" t="s">
        <v>84</v>
      </c>
      <c r="AW152" s="14" t="s">
        <v>35</v>
      </c>
      <c r="AX152" s="14" t="s">
        <v>82</v>
      </c>
      <c r="AY152" s="256" t="s">
        <v>296</v>
      </c>
    </row>
    <row r="153" spans="1:65" s="2" customFormat="1" ht="16.5" customHeight="1">
      <c r="A153" s="40"/>
      <c r="B153" s="41"/>
      <c r="C153" s="222" t="s">
        <v>8</v>
      </c>
      <c r="D153" s="222" t="s">
        <v>298</v>
      </c>
      <c r="E153" s="223" t="s">
        <v>370</v>
      </c>
      <c r="F153" s="224" t="s">
        <v>371</v>
      </c>
      <c r="G153" s="225" t="s">
        <v>301</v>
      </c>
      <c r="H153" s="226">
        <v>149.226</v>
      </c>
      <c r="I153" s="227"/>
      <c r="J153" s="228">
        <f>ROUND(I153*H153,2)</f>
        <v>0</v>
      </c>
      <c r="K153" s="224" t="s">
        <v>302</v>
      </c>
      <c r="L153" s="46"/>
      <c r="M153" s="229" t="s">
        <v>28</v>
      </c>
      <c r="N153" s="230" t="s">
        <v>45</v>
      </c>
      <c r="O153" s="86"/>
      <c r="P153" s="231">
        <f>O153*H153</f>
        <v>0</v>
      </c>
      <c r="Q153" s="231">
        <v>0.00046</v>
      </c>
      <c r="R153" s="231">
        <f>Q153*H153</f>
        <v>0.06864396</v>
      </c>
      <c r="S153" s="231">
        <v>0</v>
      </c>
      <c r="T153" s="232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3" t="s">
        <v>303</v>
      </c>
      <c r="AT153" s="233" t="s">
        <v>298</v>
      </c>
      <c r="AU153" s="233" t="s">
        <v>84</v>
      </c>
      <c r="AY153" s="19" t="s">
        <v>296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9" t="s">
        <v>82</v>
      </c>
      <c r="BK153" s="234">
        <f>ROUND(I153*H153,2)</f>
        <v>0</v>
      </c>
      <c r="BL153" s="19" t="s">
        <v>303</v>
      </c>
      <c r="BM153" s="233" t="s">
        <v>372</v>
      </c>
    </row>
    <row r="154" spans="1:51" s="14" customFormat="1" ht="12">
      <c r="A154" s="14"/>
      <c r="B154" s="246"/>
      <c r="C154" s="247"/>
      <c r="D154" s="237" t="s">
        <v>305</v>
      </c>
      <c r="E154" s="248" t="s">
        <v>198</v>
      </c>
      <c r="F154" s="249" t="s">
        <v>373</v>
      </c>
      <c r="G154" s="247"/>
      <c r="H154" s="250">
        <v>149.226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305</v>
      </c>
      <c r="AU154" s="256" t="s">
        <v>84</v>
      </c>
      <c r="AV154" s="14" t="s">
        <v>84</v>
      </c>
      <c r="AW154" s="14" t="s">
        <v>35</v>
      </c>
      <c r="AX154" s="14" t="s">
        <v>82</v>
      </c>
      <c r="AY154" s="256" t="s">
        <v>296</v>
      </c>
    </row>
    <row r="155" spans="1:65" s="2" customFormat="1" ht="24" customHeight="1">
      <c r="A155" s="40"/>
      <c r="B155" s="41"/>
      <c r="C155" s="222" t="s">
        <v>374</v>
      </c>
      <c r="D155" s="222" t="s">
        <v>298</v>
      </c>
      <c r="E155" s="223" t="s">
        <v>375</v>
      </c>
      <c r="F155" s="224" t="s">
        <v>376</v>
      </c>
      <c r="G155" s="225" t="s">
        <v>301</v>
      </c>
      <c r="H155" s="226">
        <v>149.226</v>
      </c>
      <c r="I155" s="227"/>
      <c r="J155" s="228">
        <f>ROUND(I155*H155,2)</f>
        <v>0</v>
      </c>
      <c r="K155" s="224" t="s">
        <v>302</v>
      </c>
      <c r="L155" s="46"/>
      <c r="M155" s="229" t="s">
        <v>28</v>
      </c>
      <c r="N155" s="230" t="s">
        <v>45</v>
      </c>
      <c r="O155" s="86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3" t="s">
        <v>303</v>
      </c>
      <c r="AT155" s="233" t="s">
        <v>298</v>
      </c>
      <c r="AU155" s="233" t="s">
        <v>84</v>
      </c>
      <c r="AY155" s="19" t="s">
        <v>296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9" t="s">
        <v>82</v>
      </c>
      <c r="BK155" s="234">
        <f>ROUND(I155*H155,2)</f>
        <v>0</v>
      </c>
      <c r="BL155" s="19" t="s">
        <v>303</v>
      </c>
      <c r="BM155" s="233" t="s">
        <v>377</v>
      </c>
    </row>
    <row r="156" spans="1:51" s="14" customFormat="1" ht="12">
      <c r="A156" s="14"/>
      <c r="B156" s="246"/>
      <c r="C156" s="247"/>
      <c r="D156" s="237" t="s">
        <v>305</v>
      </c>
      <c r="E156" s="248" t="s">
        <v>28</v>
      </c>
      <c r="F156" s="249" t="s">
        <v>198</v>
      </c>
      <c r="G156" s="247"/>
      <c r="H156" s="250">
        <v>149.226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305</v>
      </c>
      <c r="AU156" s="256" t="s">
        <v>84</v>
      </c>
      <c r="AV156" s="14" t="s">
        <v>84</v>
      </c>
      <c r="AW156" s="14" t="s">
        <v>35</v>
      </c>
      <c r="AX156" s="14" t="s">
        <v>82</v>
      </c>
      <c r="AY156" s="256" t="s">
        <v>296</v>
      </c>
    </row>
    <row r="157" spans="1:65" s="2" customFormat="1" ht="16.5" customHeight="1">
      <c r="A157" s="40"/>
      <c r="B157" s="41"/>
      <c r="C157" s="222" t="s">
        <v>378</v>
      </c>
      <c r="D157" s="222" t="s">
        <v>298</v>
      </c>
      <c r="E157" s="223" t="s">
        <v>379</v>
      </c>
      <c r="F157" s="224" t="s">
        <v>380</v>
      </c>
      <c r="G157" s="225" t="s">
        <v>301</v>
      </c>
      <c r="H157" s="226">
        <v>149.226</v>
      </c>
      <c r="I157" s="227"/>
      <c r="J157" s="228">
        <f>ROUND(I157*H157,2)</f>
        <v>0</v>
      </c>
      <c r="K157" s="224" t="s">
        <v>302</v>
      </c>
      <c r="L157" s="46"/>
      <c r="M157" s="229" t="s">
        <v>28</v>
      </c>
      <c r="N157" s="230" t="s">
        <v>45</v>
      </c>
      <c r="O157" s="86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3" t="s">
        <v>303</v>
      </c>
      <c r="AT157" s="233" t="s">
        <v>298</v>
      </c>
      <c r="AU157" s="233" t="s">
        <v>84</v>
      </c>
      <c r="AY157" s="19" t="s">
        <v>296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9" t="s">
        <v>82</v>
      </c>
      <c r="BK157" s="234">
        <f>ROUND(I157*H157,2)</f>
        <v>0</v>
      </c>
      <c r="BL157" s="19" t="s">
        <v>303</v>
      </c>
      <c r="BM157" s="233" t="s">
        <v>381</v>
      </c>
    </row>
    <row r="158" spans="1:51" s="14" customFormat="1" ht="12">
      <c r="A158" s="14"/>
      <c r="B158" s="246"/>
      <c r="C158" s="247"/>
      <c r="D158" s="237" t="s">
        <v>305</v>
      </c>
      <c r="E158" s="248" t="s">
        <v>28</v>
      </c>
      <c r="F158" s="249" t="s">
        <v>198</v>
      </c>
      <c r="G158" s="247"/>
      <c r="H158" s="250">
        <v>149.226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305</v>
      </c>
      <c r="AU158" s="256" t="s">
        <v>84</v>
      </c>
      <c r="AV158" s="14" t="s">
        <v>84</v>
      </c>
      <c r="AW158" s="14" t="s">
        <v>35</v>
      </c>
      <c r="AX158" s="14" t="s">
        <v>82</v>
      </c>
      <c r="AY158" s="256" t="s">
        <v>296</v>
      </c>
    </row>
    <row r="159" spans="1:65" s="2" customFormat="1" ht="24" customHeight="1">
      <c r="A159" s="40"/>
      <c r="B159" s="41"/>
      <c r="C159" s="222" t="s">
        <v>382</v>
      </c>
      <c r="D159" s="222" t="s">
        <v>298</v>
      </c>
      <c r="E159" s="223" t="s">
        <v>383</v>
      </c>
      <c r="F159" s="224" t="s">
        <v>384</v>
      </c>
      <c r="G159" s="225" t="s">
        <v>301</v>
      </c>
      <c r="H159" s="226">
        <v>432.366</v>
      </c>
      <c r="I159" s="227"/>
      <c r="J159" s="228">
        <f>ROUND(I159*H159,2)</f>
        <v>0</v>
      </c>
      <c r="K159" s="224" t="s">
        <v>302</v>
      </c>
      <c r="L159" s="46"/>
      <c r="M159" s="229" t="s">
        <v>28</v>
      </c>
      <c r="N159" s="230" t="s">
        <v>45</v>
      </c>
      <c r="O159" s="86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3" t="s">
        <v>303</v>
      </c>
      <c r="AT159" s="233" t="s">
        <v>298</v>
      </c>
      <c r="AU159" s="233" t="s">
        <v>84</v>
      </c>
      <c r="AY159" s="19" t="s">
        <v>296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9" t="s">
        <v>82</v>
      </c>
      <c r="BK159" s="234">
        <f>ROUND(I159*H159,2)</f>
        <v>0</v>
      </c>
      <c r="BL159" s="19" t="s">
        <v>303</v>
      </c>
      <c r="BM159" s="233" t="s">
        <v>385</v>
      </c>
    </row>
    <row r="160" spans="1:51" s="14" customFormat="1" ht="12">
      <c r="A160" s="14"/>
      <c r="B160" s="246"/>
      <c r="C160" s="247"/>
      <c r="D160" s="237" t="s">
        <v>305</v>
      </c>
      <c r="E160" s="248" t="s">
        <v>28</v>
      </c>
      <c r="F160" s="249" t="s">
        <v>386</v>
      </c>
      <c r="G160" s="247"/>
      <c r="H160" s="250">
        <v>255.614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305</v>
      </c>
      <c r="AU160" s="256" t="s">
        <v>84</v>
      </c>
      <c r="AV160" s="14" t="s">
        <v>84</v>
      </c>
      <c r="AW160" s="14" t="s">
        <v>35</v>
      </c>
      <c r="AX160" s="14" t="s">
        <v>74</v>
      </c>
      <c r="AY160" s="256" t="s">
        <v>296</v>
      </c>
    </row>
    <row r="161" spans="1:51" s="14" customFormat="1" ht="12">
      <c r="A161" s="14"/>
      <c r="B161" s="246"/>
      <c r="C161" s="247"/>
      <c r="D161" s="237" t="s">
        <v>305</v>
      </c>
      <c r="E161" s="248" t="s">
        <v>28</v>
      </c>
      <c r="F161" s="249" t="s">
        <v>387</v>
      </c>
      <c r="G161" s="247"/>
      <c r="H161" s="250">
        <v>172.358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6" t="s">
        <v>305</v>
      </c>
      <c r="AU161" s="256" t="s">
        <v>84</v>
      </c>
      <c r="AV161" s="14" t="s">
        <v>84</v>
      </c>
      <c r="AW161" s="14" t="s">
        <v>35</v>
      </c>
      <c r="AX161" s="14" t="s">
        <v>74</v>
      </c>
      <c r="AY161" s="256" t="s">
        <v>296</v>
      </c>
    </row>
    <row r="162" spans="1:51" s="14" customFormat="1" ht="12">
      <c r="A162" s="14"/>
      <c r="B162" s="246"/>
      <c r="C162" s="247"/>
      <c r="D162" s="237" t="s">
        <v>305</v>
      </c>
      <c r="E162" s="248" t="s">
        <v>28</v>
      </c>
      <c r="F162" s="249" t="s">
        <v>388</v>
      </c>
      <c r="G162" s="247"/>
      <c r="H162" s="250">
        <v>4.394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305</v>
      </c>
      <c r="AU162" s="256" t="s">
        <v>84</v>
      </c>
      <c r="AV162" s="14" t="s">
        <v>84</v>
      </c>
      <c r="AW162" s="14" t="s">
        <v>35</v>
      </c>
      <c r="AX162" s="14" t="s">
        <v>74</v>
      </c>
      <c r="AY162" s="256" t="s">
        <v>296</v>
      </c>
    </row>
    <row r="163" spans="1:51" s="15" customFormat="1" ht="12">
      <c r="A163" s="15"/>
      <c r="B163" s="257"/>
      <c r="C163" s="258"/>
      <c r="D163" s="237" t="s">
        <v>305</v>
      </c>
      <c r="E163" s="259" t="s">
        <v>233</v>
      </c>
      <c r="F163" s="260" t="s">
        <v>310</v>
      </c>
      <c r="G163" s="258"/>
      <c r="H163" s="261">
        <v>432.366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7" t="s">
        <v>305</v>
      </c>
      <c r="AU163" s="267" t="s">
        <v>84</v>
      </c>
      <c r="AV163" s="15" t="s">
        <v>303</v>
      </c>
      <c r="AW163" s="15" t="s">
        <v>35</v>
      </c>
      <c r="AX163" s="15" t="s">
        <v>82</v>
      </c>
      <c r="AY163" s="267" t="s">
        <v>296</v>
      </c>
    </row>
    <row r="164" spans="1:65" s="2" customFormat="1" ht="24" customHeight="1">
      <c r="A164" s="40"/>
      <c r="B164" s="41"/>
      <c r="C164" s="222" t="s">
        <v>389</v>
      </c>
      <c r="D164" s="222" t="s">
        <v>298</v>
      </c>
      <c r="E164" s="223" t="s">
        <v>390</v>
      </c>
      <c r="F164" s="224" t="s">
        <v>391</v>
      </c>
      <c r="G164" s="225" t="s">
        <v>301</v>
      </c>
      <c r="H164" s="226">
        <v>432.366</v>
      </c>
      <c r="I164" s="227"/>
      <c r="J164" s="228">
        <f>ROUND(I164*H164,2)</f>
        <v>0</v>
      </c>
      <c r="K164" s="224" t="s">
        <v>302</v>
      </c>
      <c r="L164" s="46"/>
      <c r="M164" s="229" t="s">
        <v>28</v>
      </c>
      <c r="N164" s="230" t="s">
        <v>45</v>
      </c>
      <c r="O164" s="86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3" t="s">
        <v>303</v>
      </c>
      <c r="AT164" s="233" t="s">
        <v>298</v>
      </c>
      <c r="AU164" s="233" t="s">
        <v>84</v>
      </c>
      <c r="AY164" s="19" t="s">
        <v>296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9" t="s">
        <v>82</v>
      </c>
      <c r="BK164" s="234">
        <f>ROUND(I164*H164,2)</f>
        <v>0</v>
      </c>
      <c r="BL164" s="19" t="s">
        <v>303</v>
      </c>
      <c r="BM164" s="233" t="s">
        <v>392</v>
      </c>
    </row>
    <row r="165" spans="1:51" s="14" customFormat="1" ht="12">
      <c r="A165" s="14"/>
      <c r="B165" s="246"/>
      <c r="C165" s="247"/>
      <c r="D165" s="237" t="s">
        <v>305</v>
      </c>
      <c r="E165" s="248" t="s">
        <v>28</v>
      </c>
      <c r="F165" s="249" t="s">
        <v>233</v>
      </c>
      <c r="G165" s="247"/>
      <c r="H165" s="250">
        <v>432.366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305</v>
      </c>
      <c r="AU165" s="256" t="s">
        <v>84</v>
      </c>
      <c r="AV165" s="14" t="s">
        <v>84</v>
      </c>
      <c r="AW165" s="14" t="s">
        <v>35</v>
      </c>
      <c r="AX165" s="14" t="s">
        <v>82</v>
      </c>
      <c r="AY165" s="256" t="s">
        <v>296</v>
      </c>
    </row>
    <row r="166" spans="1:65" s="2" customFormat="1" ht="16.5" customHeight="1">
      <c r="A166" s="40"/>
      <c r="B166" s="41"/>
      <c r="C166" s="222" t="s">
        <v>393</v>
      </c>
      <c r="D166" s="222" t="s">
        <v>298</v>
      </c>
      <c r="E166" s="223" t="s">
        <v>394</v>
      </c>
      <c r="F166" s="224" t="s">
        <v>395</v>
      </c>
      <c r="G166" s="225" t="s">
        <v>301</v>
      </c>
      <c r="H166" s="226">
        <v>432.366</v>
      </c>
      <c r="I166" s="227"/>
      <c r="J166" s="228">
        <f>ROUND(I166*H166,2)</f>
        <v>0</v>
      </c>
      <c r="K166" s="224" t="s">
        <v>302</v>
      </c>
      <c r="L166" s="46"/>
      <c r="M166" s="229" t="s">
        <v>28</v>
      </c>
      <c r="N166" s="230" t="s">
        <v>45</v>
      </c>
      <c r="O166" s="86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3" t="s">
        <v>303</v>
      </c>
      <c r="AT166" s="233" t="s">
        <v>298</v>
      </c>
      <c r="AU166" s="233" t="s">
        <v>84</v>
      </c>
      <c r="AY166" s="19" t="s">
        <v>296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9" t="s">
        <v>82</v>
      </c>
      <c r="BK166" s="234">
        <f>ROUND(I166*H166,2)</f>
        <v>0</v>
      </c>
      <c r="BL166" s="19" t="s">
        <v>303</v>
      </c>
      <c r="BM166" s="233" t="s">
        <v>396</v>
      </c>
    </row>
    <row r="167" spans="1:51" s="14" customFormat="1" ht="12">
      <c r="A167" s="14"/>
      <c r="B167" s="246"/>
      <c r="C167" s="247"/>
      <c r="D167" s="237" t="s">
        <v>305</v>
      </c>
      <c r="E167" s="248" t="s">
        <v>28</v>
      </c>
      <c r="F167" s="249" t="s">
        <v>233</v>
      </c>
      <c r="G167" s="247"/>
      <c r="H167" s="250">
        <v>432.366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305</v>
      </c>
      <c r="AU167" s="256" t="s">
        <v>84</v>
      </c>
      <c r="AV167" s="14" t="s">
        <v>84</v>
      </c>
      <c r="AW167" s="14" t="s">
        <v>35</v>
      </c>
      <c r="AX167" s="14" t="s">
        <v>82</v>
      </c>
      <c r="AY167" s="256" t="s">
        <v>296</v>
      </c>
    </row>
    <row r="168" spans="1:65" s="2" customFormat="1" ht="24" customHeight="1">
      <c r="A168" s="40"/>
      <c r="B168" s="41"/>
      <c r="C168" s="222" t="s">
        <v>7</v>
      </c>
      <c r="D168" s="222" t="s">
        <v>298</v>
      </c>
      <c r="E168" s="223" t="s">
        <v>397</v>
      </c>
      <c r="F168" s="224" t="s">
        <v>398</v>
      </c>
      <c r="G168" s="225" t="s">
        <v>301</v>
      </c>
      <c r="H168" s="226">
        <v>85.064</v>
      </c>
      <c r="I168" s="227"/>
      <c r="J168" s="228">
        <f>ROUND(I168*H168,2)</f>
        <v>0</v>
      </c>
      <c r="K168" s="224" t="s">
        <v>302</v>
      </c>
      <c r="L168" s="46"/>
      <c r="M168" s="229" t="s">
        <v>28</v>
      </c>
      <c r="N168" s="230" t="s">
        <v>45</v>
      </c>
      <c r="O168" s="86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3" t="s">
        <v>303</v>
      </c>
      <c r="AT168" s="233" t="s">
        <v>298</v>
      </c>
      <c r="AU168" s="233" t="s">
        <v>84</v>
      </c>
      <c r="AY168" s="19" t="s">
        <v>296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9" t="s">
        <v>82</v>
      </c>
      <c r="BK168" s="234">
        <f>ROUND(I168*H168,2)</f>
        <v>0</v>
      </c>
      <c r="BL168" s="19" t="s">
        <v>303</v>
      </c>
      <c r="BM168" s="233" t="s">
        <v>399</v>
      </c>
    </row>
    <row r="169" spans="1:51" s="14" customFormat="1" ht="12">
      <c r="A169" s="14"/>
      <c r="B169" s="246"/>
      <c r="C169" s="247"/>
      <c r="D169" s="237" t="s">
        <v>305</v>
      </c>
      <c r="E169" s="248" t="s">
        <v>28</v>
      </c>
      <c r="F169" s="249" t="s">
        <v>400</v>
      </c>
      <c r="G169" s="247"/>
      <c r="H169" s="250">
        <v>100.978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305</v>
      </c>
      <c r="AU169" s="256" t="s">
        <v>84</v>
      </c>
      <c r="AV169" s="14" t="s">
        <v>84</v>
      </c>
      <c r="AW169" s="14" t="s">
        <v>35</v>
      </c>
      <c r="AX169" s="14" t="s">
        <v>74</v>
      </c>
      <c r="AY169" s="256" t="s">
        <v>296</v>
      </c>
    </row>
    <row r="170" spans="1:51" s="14" customFormat="1" ht="12">
      <c r="A170" s="14"/>
      <c r="B170" s="246"/>
      <c r="C170" s="247"/>
      <c r="D170" s="237" t="s">
        <v>305</v>
      </c>
      <c r="E170" s="248" t="s">
        <v>28</v>
      </c>
      <c r="F170" s="249" t="s">
        <v>401</v>
      </c>
      <c r="G170" s="247"/>
      <c r="H170" s="250">
        <v>-18.54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6" t="s">
        <v>305</v>
      </c>
      <c r="AU170" s="256" t="s">
        <v>84</v>
      </c>
      <c r="AV170" s="14" t="s">
        <v>84</v>
      </c>
      <c r="AW170" s="14" t="s">
        <v>35</v>
      </c>
      <c r="AX170" s="14" t="s">
        <v>74</v>
      </c>
      <c r="AY170" s="256" t="s">
        <v>296</v>
      </c>
    </row>
    <row r="171" spans="1:51" s="14" customFormat="1" ht="12">
      <c r="A171" s="14"/>
      <c r="B171" s="246"/>
      <c r="C171" s="247"/>
      <c r="D171" s="237" t="s">
        <v>305</v>
      </c>
      <c r="E171" s="248" t="s">
        <v>28</v>
      </c>
      <c r="F171" s="249" t="s">
        <v>402</v>
      </c>
      <c r="G171" s="247"/>
      <c r="H171" s="250">
        <v>2.776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305</v>
      </c>
      <c r="AU171" s="256" t="s">
        <v>84</v>
      </c>
      <c r="AV171" s="14" t="s">
        <v>84</v>
      </c>
      <c r="AW171" s="14" t="s">
        <v>35</v>
      </c>
      <c r="AX171" s="14" t="s">
        <v>74</v>
      </c>
      <c r="AY171" s="256" t="s">
        <v>296</v>
      </c>
    </row>
    <row r="172" spans="1:51" s="14" customFormat="1" ht="12">
      <c r="A172" s="14"/>
      <c r="B172" s="246"/>
      <c r="C172" s="247"/>
      <c r="D172" s="237" t="s">
        <v>305</v>
      </c>
      <c r="E172" s="248" t="s">
        <v>28</v>
      </c>
      <c r="F172" s="249" t="s">
        <v>403</v>
      </c>
      <c r="G172" s="247"/>
      <c r="H172" s="250">
        <v>-0.15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305</v>
      </c>
      <c r="AU172" s="256" t="s">
        <v>84</v>
      </c>
      <c r="AV172" s="14" t="s">
        <v>84</v>
      </c>
      <c r="AW172" s="14" t="s">
        <v>35</v>
      </c>
      <c r="AX172" s="14" t="s">
        <v>74</v>
      </c>
      <c r="AY172" s="256" t="s">
        <v>296</v>
      </c>
    </row>
    <row r="173" spans="1:51" s="15" customFormat="1" ht="12">
      <c r="A173" s="15"/>
      <c r="B173" s="257"/>
      <c r="C173" s="258"/>
      <c r="D173" s="237" t="s">
        <v>305</v>
      </c>
      <c r="E173" s="259" t="s">
        <v>249</v>
      </c>
      <c r="F173" s="260" t="s">
        <v>310</v>
      </c>
      <c r="G173" s="258"/>
      <c r="H173" s="261">
        <v>85.064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7" t="s">
        <v>305</v>
      </c>
      <c r="AU173" s="267" t="s">
        <v>84</v>
      </c>
      <c r="AV173" s="15" t="s">
        <v>303</v>
      </c>
      <c r="AW173" s="15" t="s">
        <v>35</v>
      </c>
      <c r="AX173" s="15" t="s">
        <v>82</v>
      </c>
      <c r="AY173" s="267" t="s">
        <v>296</v>
      </c>
    </row>
    <row r="174" spans="1:65" s="2" customFormat="1" ht="16.5" customHeight="1">
      <c r="A174" s="40"/>
      <c r="B174" s="41"/>
      <c r="C174" s="279" t="s">
        <v>404</v>
      </c>
      <c r="D174" s="279" t="s">
        <v>405</v>
      </c>
      <c r="E174" s="280" t="s">
        <v>406</v>
      </c>
      <c r="F174" s="281" t="s">
        <v>407</v>
      </c>
      <c r="G174" s="282" t="s">
        <v>408</v>
      </c>
      <c r="H174" s="283">
        <v>170.128</v>
      </c>
      <c r="I174" s="284"/>
      <c r="J174" s="285">
        <f>ROUND(I174*H174,2)</f>
        <v>0</v>
      </c>
      <c r="K174" s="281" t="s">
        <v>302</v>
      </c>
      <c r="L174" s="286"/>
      <c r="M174" s="287" t="s">
        <v>28</v>
      </c>
      <c r="N174" s="288" t="s">
        <v>45</v>
      </c>
      <c r="O174" s="86"/>
      <c r="P174" s="231">
        <f>O174*H174</f>
        <v>0</v>
      </c>
      <c r="Q174" s="231">
        <v>1</v>
      </c>
      <c r="R174" s="231">
        <f>Q174*H174</f>
        <v>170.128</v>
      </c>
      <c r="S174" s="231">
        <v>0</v>
      </c>
      <c r="T174" s="232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3" t="s">
        <v>337</v>
      </c>
      <c r="AT174" s="233" t="s">
        <v>405</v>
      </c>
      <c r="AU174" s="233" t="s">
        <v>84</v>
      </c>
      <c r="AY174" s="19" t="s">
        <v>296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9" t="s">
        <v>82</v>
      </c>
      <c r="BK174" s="234">
        <f>ROUND(I174*H174,2)</f>
        <v>0</v>
      </c>
      <c r="BL174" s="19" t="s">
        <v>303</v>
      </c>
      <c r="BM174" s="233" t="s">
        <v>409</v>
      </c>
    </row>
    <row r="175" spans="1:51" s="14" customFormat="1" ht="12">
      <c r="A175" s="14"/>
      <c r="B175" s="246"/>
      <c r="C175" s="247"/>
      <c r="D175" s="237" t="s">
        <v>305</v>
      </c>
      <c r="E175" s="248" t="s">
        <v>28</v>
      </c>
      <c r="F175" s="249" t="s">
        <v>410</v>
      </c>
      <c r="G175" s="247"/>
      <c r="H175" s="250">
        <v>170.128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305</v>
      </c>
      <c r="AU175" s="256" t="s">
        <v>84</v>
      </c>
      <c r="AV175" s="14" t="s">
        <v>84</v>
      </c>
      <c r="AW175" s="14" t="s">
        <v>35</v>
      </c>
      <c r="AX175" s="14" t="s">
        <v>82</v>
      </c>
      <c r="AY175" s="256" t="s">
        <v>296</v>
      </c>
    </row>
    <row r="176" spans="1:65" s="2" customFormat="1" ht="16.5" customHeight="1">
      <c r="A176" s="40"/>
      <c r="B176" s="41"/>
      <c r="C176" s="222" t="s">
        <v>172</v>
      </c>
      <c r="D176" s="222" t="s">
        <v>298</v>
      </c>
      <c r="E176" s="223" t="s">
        <v>411</v>
      </c>
      <c r="F176" s="224" t="s">
        <v>412</v>
      </c>
      <c r="G176" s="225" t="s">
        <v>362</v>
      </c>
      <c r="H176" s="226">
        <v>300.672</v>
      </c>
      <c r="I176" s="227"/>
      <c r="J176" s="228">
        <f>ROUND(I176*H176,2)</f>
        <v>0</v>
      </c>
      <c r="K176" s="224" t="s">
        <v>302</v>
      </c>
      <c r="L176" s="46"/>
      <c r="M176" s="229" t="s">
        <v>28</v>
      </c>
      <c r="N176" s="230" t="s">
        <v>45</v>
      </c>
      <c r="O176" s="86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3" t="s">
        <v>303</v>
      </c>
      <c r="AT176" s="233" t="s">
        <v>298</v>
      </c>
      <c r="AU176" s="233" t="s">
        <v>84</v>
      </c>
      <c r="AY176" s="19" t="s">
        <v>296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9" t="s">
        <v>82</v>
      </c>
      <c r="BK176" s="234">
        <f>ROUND(I176*H176,2)</f>
        <v>0</v>
      </c>
      <c r="BL176" s="19" t="s">
        <v>303</v>
      </c>
      <c r="BM176" s="233" t="s">
        <v>413</v>
      </c>
    </row>
    <row r="177" spans="1:51" s="13" customFormat="1" ht="12">
      <c r="A177" s="13"/>
      <c r="B177" s="235"/>
      <c r="C177" s="236"/>
      <c r="D177" s="237" t="s">
        <v>305</v>
      </c>
      <c r="E177" s="238" t="s">
        <v>28</v>
      </c>
      <c r="F177" s="239" t="s">
        <v>306</v>
      </c>
      <c r="G177" s="236"/>
      <c r="H177" s="238" t="s">
        <v>28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305</v>
      </c>
      <c r="AU177" s="245" t="s">
        <v>84</v>
      </c>
      <c r="AV177" s="13" t="s">
        <v>82</v>
      </c>
      <c r="AW177" s="13" t="s">
        <v>35</v>
      </c>
      <c r="AX177" s="13" t="s">
        <v>74</v>
      </c>
      <c r="AY177" s="245" t="s">
        <v>296</v>
      </c>
    </row>
    <row r="178" spans="1:51" s="14" customFormat="1" ht="12">
      <c r="A178" s="14"/>
      <c r="B178" s="246"/>
      <c r="C178" s="247"/>
      <c r="D178" s="237" t="s">
        <v>305</v>
      </c>
      <c r="E178" s="248" t="s">
        <v>28</v>
      </c>
      <c r="F178" s="249" t="s">
        <v>414</v>
      </c>
      <c r="G178" s="247"/>
      <c r="H178" s="250">
        <v>261.902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305</v>
      </c>
      <c r="AU178" s="256" t="s">
        <v>84</v>
      </c>
      <c r="AV178" s="14" t="s">
        <v>84</v>
      </c>
      <c r="AW178" s="14" t="s">
        <v>35</v>
      </c>
      <c r="AX178" s="14" t="s">
        <v>74</v>
      </c>
      <c r="AY178" s="256" t="s">
        <v>296</v>
      </c>
    </row>
    <row r="179" spans="1:51" s="14" customFormat="1" ht="12">
      <c r="A179" s="14"/>
      <c r="B179" s="246"/>
      <c r="C179" s="247"/>
      <c r="D179" s="237" t="s">
        <v>305</v>
      </c>
      <c r="E179" s="248" t="s">
        <v>202</v>
      </c>
      <c r="F179" s="249" t="s">
        <v>415</v>
      </c>
      <c r="G179" s="247"/>
      <c r="H179" s="250">
        <v>38.77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6" t="s">
        <v>305</v>
      </c>
      <c r="AU179" s="256" t="s">
        <v>84</v>
      </c>
      <c r="AV179" s="14" t="s">
        <v>84</v>
      </c>
      <c r="AW179" s="14" t="s">
        <v>35</v>
      </c>
      <c r="AX179" s="14" t="s">
        <v>74</v>
      </c>
      <c r="AY179" s="256" t="s">
        <v>296</v>
      </c>
    </row>
    <row r="180" spans="1:51" s="15" customFormat="1" ht="12">
      <c r="A180" s="15"/>
      <c r="B180" s="257"/>
      <c r="C180" s="258"/>
      <c r="D180" s="237" t="s">
        <v>305</v>
      </c>
      <c r="E180" s="259" t="s">
        <v>200</v>
      </c>
      <c r="F180" s="260" t="s">
        <v>310</v>
      </c>
      <c r="G180" s="258"/>
      <c r="H180" s="261">
        <v>300.672</v>
      </c>
      <c r="I180" s="262"/>
      <c r="J180" s="258"/>
      <c r="K180" s="258"/>
      <c r="L180" s="263"/>
      <c r="M180" s="264"/>
      <c r="N180" s="265"/>
      <c r="O180" s="265"/>
      <c r="P180" s="265"/>
      <c r="Q180" s="265"/>
      <c r="R180" s="265"/>
      <c r="S180" s="265"/>
      <c r="T180" s="26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7" t="s">
        <v>305</v>
      </c>
      <c r="AU180" s="267" t="s">
        <v>84</v>
      </c>
      <c r="AV180" s="15" t="s">
        <v>303</v>
      </c>
      <c r="AW180" s="15" t="s">
        <v>35</v>
      </c>
      <c r="AX180" s="15" t="s">
        <v>82</v>
      </c>
      <c r="AY180" s="267" t="s">
        <v>296</v>
      </c>
    </row>
    <row r="181" spans="1:63" s="12" customFormat="1" ht="22.8" customHeight="1">
      <c r="A181" s="12"/>
      <c r="B181" s="206"/>
      <c r="C181" s="207"/>
      <c r="D181" s="208" t="s">
        <v>73</v>
      </c>
      <c r="E181" s="220" t="s">
        <v>84</v>
      </c>
      <c r="F181" s="220" t="s">
        <v>416</v>
      </c>
      <c r="G181" s="207"/>
      <c r="H181" s="207"/>
      <c r="I181" s="210"/>
      <c r="J181" s="221">
        <f>BK181</f>
        <v>0</v>
      </c>
      <c r="K181" s="207"/>
      <c r="L181" s="212"/>
      <c r="M181" s="213"/>
      <c r="N181" s="214"/>
      <c r="O181" s="214"/>
      <c r="P181" s="215">
        <f>SUM(P182:P245)</f>
        <v>0</v>
      </c>
      <c r="Q181" s="214"/>
      <c r="R181" s="215">
        <f>SUM(R182:R245)</f>
        <v>549.29751849</v>
      </c>
      <c r="S181" s="214"/>
      <c r="T181" s="216">
        <f>SUM(T182:T245)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7" t="s">
        <v>82</v>
      </c>
      <c r="AT181" s="218" t="s">
        <v>73</v>
      </c>
      <c r="AU181" s="218" t="s">
        <v>82</v>
      </c>
      <c r="AY181" s="217" t="s">
        <v>296</v>
      </c>
      <c r="BK181" s="219">
        <f>SUM(BK182:BK245)</f>
        <v>0</v>
      </c>
    </row>
    <row r="182" spans="1:65" s="2" customFormat="1" ht="16.5" customHeight="1">
      <c r="A182" s="40"/>
      <c r="B182" s="41"/>
      <c r="C182" s="222" t="s">
        <v>417</v>
      </c>
      <c r="D182" s="222" t="s">
        <v>298</v>
      </c>
      <c r="E182" s="223" t="s">
        <v>418</v>
      </c>
      <c r="F182" s="224" t="s">
        <v>419</v>
      </c>
      <c r="G182" s="225" t="s">
        <v>301</v>
      </c>
      <c r="H182" s="226">
        <v>4.476</v>
      </c>
      <c r="I182" s="227"/>
      <c r="J182" s="228">
        <f>ROUND(I182*H182,2)</f>
        <v>0</v>
      </c>
      <c r="K182" s="224" t="s">
        <v>302</v>
      </c>
      <c r="L182" s="46"/>
      <c r="M182" s="229" t="s">
        <v>28</v>
      </c>
      <c r="N182" s="230" t="s">
        <v>45</v>
      </c>
      <c r="O182" s="86"/>
      <c r="P182" s="231">
        <f>O182*H182</f>
        <v>0</v>
      </c>
      <c r="Q182" s="231">
        <v>1.9205</v>
      </c>
      <c r="R182" s="231">
        <f>Q182*H182</f>
        <v>8.596158</v>
      </c>
      <c r="S182" s="231">
        <v>0</v>
      </c>
      <c r="T182" s="232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3" t="s">
        <v>303</v>
      </c>
      <c r="AT182" s="233" t="s">
        <v>298</v>
      </c>
      <c r="AU182" s="233" t="s">
        <v>84</v>
      </c>
      <c r="AY182" s="19" t="s">
        <v>296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9" t="s">
        <v>82</v>
      </c>
      <c r="BK182" s="234">
        <f>ROUND(I182*H182,2)</f>
        <v>0</v>
      </c>
      <c r="BL182" s="19" t="s">
        <v>303</v>
      </c>
      <c r="BM182" s="233" t="s">
        <v>420</v>
      </c>
    </row>
    <row r="183" spans="1:51" s="14" customFormat="1" ht="12">
      <c r="A183" s="14"/>
      <c r="B183" s="246"/>
      <c r="C183" s="247"/>
      <c r="D183" s="237" t="s">
        <v>305</v>
      </c>
      <c r="E183" s="248" t="s">
        <v>28</v>
      </c>
      <c r="F183" s="249" t="s">
        <v>421</v>
      </c>
      <c r="G183" s="247"/>
      <c r="H183" s="250">
        <v>4.476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305</v>
      </c>
      <c r="AU183" s="256" t="s">
        <v>84</v>
      </c>
      <c r="AV183" s="14" t="s">
        <v>84</v>
      </c>
      <c r="AW183" s="14" t="s">
        <v>35</v>
      </c>
      <c r="AX183" s="14" t="s">
        <v>82</v>
      </c>
      <c r="AY183" s="256" t="s">
        <v>296</v>
      </c>
    </row>
    <row r="184" spans="1:65" s="2" customFormat="1" ht="24" customHeight="1">
      <c r="A184" s="40"/>
      <c r="B184" s="41"/>
      <c r="C184" s="222" t="s">
        <v>242</v>
      </c>
      <c r="D184" s="222" t="s">
        <v>298</v>
      </c>
      <c r="E184" s="223" t="s">
        <v>422</v>
      </c>
      <c r="F184" s="224" t="s">
        <v>423</v>
      </c>
      <c r="G184" s="225" t="s">
        <v>424</v>
      </c>
      <c r="H184" s="226">
        <v>132.222</v>
      </c>
      <c r="I184" s="227"/>
      <c r="J184" s="228">
        <f>ROUND(I184*H184,2)</f>
        <v>0</v>
      </c>
      <c r="K184" s="224" t="s">
        <v>302</v>
      </c>
      <c r="L184" s="46"/>
      <c r="M184" s="229" t="s">
        <v>28</v>
      </c>
      <c r="N184" s="230" t="s">
        <v>45</v>
      </c>
      <c r="O184" s="86"/>
      <c r="P184" s="231">
        <f>O184*H184</f>
        <v>0</v>
      </c>
      <c r="Q184" s="231">
        <v>0.22657</v>
      </c>
      <c r="R184" s="231">
        <f>Q184*H184</f>
        <v>29.95753854</v>
      </c>
      <c r="S184" s="231">
        <v>0</v>
      </c>
      <c r="T184" s="232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3" t="s">
        <v>303</v>
      </c>
      <c r="AT184" s="233" t="s">
        <v>298</v>
      </c>
      <c r="AU184" s="233" t="s">
        <v>84</v>
      </c>
      <c r="AY184" s="19" t="s">
        <v>296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9" t="s">
        <v>82</v>
      </c>
      <c r="BK184" s="234">
        <f>ROUND(I184*H184,2)</f>
        <v>0</v>
      </c>
      <c r="BL184" s="19" t="s">
        <v>303</v>
      </c>
      <c r="BM184" s="233" t="s">
        <v>425</v>
      </c>
    </row>
    <row r="185" spans="1:51" s="13" customFormat="1" ht="12">
      <c r="A185" s="13"/>
      <c r="B185" s="235"/>
      <c r="C185" s="236"/>
      <c r="D185" s="237" t="s">
        <v>305</v>
      </c>
      <c r="E185" s="238" t="s">
        <v>28</v>
      </c>
      <c r="F185" s="239" t="s">
        <v>426</v>
      </c>
      <c r="G185" s="236"/>
      <c r="H185" s="238" t="s">
        <v>28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305</v>
      </c>
      <c r="AU185" s="245" t="s">
        <v>84</v>
      </c>
      <c r="AV185" s="13" t="s">
        <v>82</v>
      </c>
      <c r="AW185" s="13" t="s">
        <v>35</v>
      </c>
      <c r="AX185" s="13" t="s">
        <v>74</v>
      </c>
      <c r="AY185" s="245" t="s">
        <v>296</v>
      </c>
    </row>
    <row r="186" spans="1:51" s="14" customFormat="1" ht="12">
      <c r="A186" s="14"/>
      <c r="B186" s="246"/>
      <c r="C186" s="247"/>
      <c r="D186" s="237" t="s">
        <v>305</v>
      </c>
      <c r="E186" s="248" t="s">
        <v>28</v>
      </c>
      <c r="F186" s="249" t="s">
        <v>427</v>
      </c>
      <c r="G186" s="247"/>
      <c r="H186" s="250">
        <v>69.424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305</v>
      </c>
      <c r="AU186" s="256" t="s">
        <v>84</v>
      </c>
      <c r="AV186" s="14" t="s">
        <v>84</v>
      </c>
      <c r="AW186" s="14" t="s">
        <v>35</v>
      </c>
      <c r="AX186" s="14" t="s">
        <v>74</v>
      </c>
      <c r="AY186" s="256" t="s">
        <v>296</v>
      </c>
    </row>
    <row r="187" spans="1:51" s="14" customFormat="1" ht="12">
      <c r="A187" s="14"/>
      <c r="B187" s="246"/>
      <c r="C187" s="247"/>
      <c r="D187" s="237" t="s">
        <v>305</v>
      </c>
      <c r="E187" s="248" t="s">
        <v>28</v>
      </c>
      <c r="F187" s="249" t="s">
        <v>428</v>
      </c>
      <c r="G187" s="247"/>
      <c r="H187" s="250">
        <v>62.798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6" t="s">
        <v>305</v>
      </c>
      <c r="AU187" s="256" t="s">
        <v>84</v>
      </c>
      <c r="AV187" s="14" t="s">
        <v>84</v>
      </c>
      <c r="AW187" s="14" t="s">
        <v>35</v>
      </c>
      <c r="AX187" s="14" t="s">
        <v>74</v>
      </c>
      <c r="AY187" s="256" t="s">
        <v>296</v>
      </c>
    </row>
    <row r="188" spans="1:51" s="15" customFormat="1" ht="12">
      <c r="A188" s="15"/>
      <c r="B188" s="257"/>
      <c r="C188" s="258"/>
      <c r="D188" s="237" t="s">
        <v>305</v>
      </c>
      <c r="E188" s="259" t="s">
        <v>28</v>
      </c>
      <c r="F188" s="260" t="s">
        <v>310</v>
      </c>
      <c r="G188" s="258"/>
      <c r="H188" s="261">
        <v>132.222</v>
      </c>
      <c r="I188" s="262"/>
      <c r="J188" s="258"/>
      <c r="K188" s="258"/>
      <c r="L188" s="263"/>
      <c r="M188" s="264"/>
      <c r="N188" s="265"/>
      <c r="O188" s="265"/>
      <c r="P188" s="265"/>
      <c r="Q188" s="265"/>
      <c r="R188" s="265"/>
      <c r="S188" s="265"/>
      <c r="T188" s="26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7" t="s">
        <v>305</v>
      </c>
      <c r="AU188" s="267" t="s">
        <v>84</v>
      </c>
      <c r="AV188" s="15" t="s">
        <v>303</v>
      </c>
      <c r="AW188" s="15" t="s">
        <v>35</v>
      </c>
      <c r="AX188" s="15" t="s">
        <v>82</v>
      </c>
      <c r="AY188" s="267" t="s">
        <v>296</v>
      </c>
    </row>
    <row r="189" spans="1:65" s="2" customFormat="1" ht="16.5" customHeight="1">
      <c r="A189" s="40"/>
      <c r="B189" s="41"/>
      <c r="C189" s="222" t="s">
        <v>429</v>
      </c>
      <c r="D189" s="222" t="s">
        <v>298</v>
      </c>
      <c r="E189" s="223" t="s">
        <v>430</v>
      </c>
      <c r="F189" s="224" t="s">
        <v>431</v>
      </c>
      <c r="G189" s="225" t="s">
        <v>424</v>
      </c>
      <c r="H189" s="226">
        <v>89.52</v>
      </c>
      <c r="I189" s="227"/>
      <c r="J189" s="228">
        <f>ROUND(I189*H189,2)</f>
        <v>0</v>
      </c>
      <c r="K189" s="224" t="s">
        <v>302</v>
      </c>
      <c r="L189" s="46"/>
      <c r="M189" s="229" t="s">
        <v>28</v>
      </c>
      <c r="N189" s="230" t="s">
        <v>45</v>
      </c>
      <c r="O189" s="86"/>
      <c r="P189" s="231">
        <f>O189*H189</f>
        <v>0</v>
      </c>
      <c r="Q189" s="231">
        <v>0.00116</v>
      </c>
      <c r="R189" s="231">
        <f>Q189*H189</f>
        <v>0.1038432</v>
      </c>
      <c r="S189" s="231">
        <v>0</v>
      </c>
      <c r="T189" s="232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3" t="s">
        <v>303</v>
      </c>
      <c r="AT189" s="233" t="s">
        <v>298</v>
      </c>
      <c r="AU189" s="233" t="s">
        <v>84</v>
      </c>
      <c r="AY189" s="19" t="s">
        <v>296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9" t="s">
        <v>82</v>
      </c>
      <c r="BK189" s="234">
        <f>ROUND(I189*H189,2)</f>
        <v>0</v>
      </c>
      <c r="BL189" s="19" t="s">
        <v>303</v>
      </c>
      <c r="BM189" s="233" t="s">
        <v>432</v>
      </c>
    </row>
    <row r="190" spans="1:51" s="13" customFormat="1" ht="12">
      <c r="A190" s="13"/>
      <c r="B190" s="235"/>
      <c r="C190" s="236"/>
      <c r="D190" s="237" t="s">
        <v>305</v>
      </c>
      <c r="E190" s="238" t="s">
        <v>28</v>
      </c>
      <c r="F190" s="239" t="s">
        <v>306</v>
      </c>
      <c r="G190" s="236"/>
      <c r="H190" s="238" t="s">
        <v>28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305</v>
      </c>
      <c r="AU190" s="245" t="s">
        <v>84</v>
      </c>
      <c r="AV190" s="13" t="s">
        <v>82</v>
      </c>
      <c r="AW190" s="13" t="s">
        <v>35</v>
      </c>
      <c r="AX190" s="13" t="s">
        <v>74</v>
      </c>
      <c r="AY190" s="245" t="s">
        <v>296</v>
      </c>
    </row>
    <row r="191" spans="1:51" s="14" customFormat="1" ht="12">
      <c r="A191" s="14"/>
      <c r="B191" s="246"/>
      <c r="C191" s="247"/>
      <c r="D191" s="237" t="s">
        <v>305</v>
      </c>
      <c r="E191" s="248" t="s">
        <v>28</v>
      </c>
      <c r="F191" s="249" t="s">
        <v>433</v>
      </c>
      <c r="G191" s="247"/>
      <c r="H191" s="250">
        <v>89.52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305</v>
      </c>
      <c r="AU191" s="256" t="s">
        <v>84</v>
      </c>
      <c r="AV191" s="14" t="s">
        <v>84</v>
      </c>
      <c r="AW191" s="14" t="s">
        <v>35</v>
      </c>
      <c r="AX191" s="14" t="s">
        <v>74</v>
      </c>
      <c r="AY191" s="256" t="s">
        <v>296</v>
      </c>
    </row>
    <row r="192" spans="1:51" s="15" customFormat="1" ht="12">
      <c r="A192" s="15"/>
      <c r="B192" s="257"/>
      <c r="C192" s="258"/>
      <c r="D192" s="237" t="s">
        <v>305</v>
      </c>
      <c r="E192" s="259" t="s">
        <v>142</v>
      </c>
      <c r="F192" s="260" t="s">
        <v>310</v>
      </c>
      <c r="G192" s="258"/>
      <c r="H192" s="261">
        <v>89.52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7" t="s">
        <v>305</v>
      </c>
      <c r="AU192" s="267" t="s">
        <v>84</v>
      </c>
      <c r="AV192" s="15" t="s">
        <v>303</v>
      </c>
      <c r="AW192" s="15" t="s">
        <v>35</v>
      </c>
      <c r="AX192" s="15" t="s">
        <v>82</v>
      </c>
      <c r="AY192" s="267" t="s">
        <v>296</v>
      </c>
    </row>
    <row r="193" spans="1:65" s="2" customFormat="1" ht="16.5" customHeight="1">
      <c r="A193" s="40"/>
      <c r="B193" s="41"/>
      <c r="C193" s="222" t="s">
        <v>434</v>
      </c>
      <c r="D193" s="222" t="s">
        <v>298</v>
      </c>
      <c r="E193" s="223" t="s">
        <v>435</v>
      </c>
      <c r="F193" s="224" t="s">
        <v>436</v>
      </c>
      <c r="G193" s="225" t="s">
        <v>424</v>
      </c>
      <c r="H193" s="226">
        <v>89.52</v>
      </c>
      <c r="I193" s="227"/>
      <c r="J193" s="228">
        <f>ROUND(I193*H193,2)</f>
        <v>0</v>
      </c>
      <c r="K193" s="224" t="s">
        <v>302</v>
      </c>
      <c r="L193" s="46"/>
      <c r="M193" s="229" t="s">
        <v>28</v>
      </c>
      <c r="N193" s="230" t="s">
        <v>45</v>
      </c>
      <c r="O193" s="86"/>
      <c r="P193" s="231">
        <f>O193*H193</f>
        <v>0</v>
      </c>
      <c r="Q193" s="231">
        <v>0.00016</v>
      </c>
      <c r="R193" s="231">
        <f>Q193*H193</f>
        <v>0.014323200000000001</v>
      </c>
      <c r="S193" s="231">
        <v>0</v>
      </c>
      <c r="T193" s="232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3" t="s">
        <v>303</v>
      </c>
      <c r="AT193" s="233" t="s">
        <v>298</v>
      </c>
      <c r="AU193" s="233" t="s">
        <v>84</v>
      </c>
      <c r="AY193" s="19" t="s">
        <v>296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9" t="s">
        <v>82</v>
      </c>
      <c r="BK193" s="234">
        <f>ROUND(I193*H193,2)</f>
        <v>0</v>
      </c>
      <c r="BL193" s="19" t="s">
        <v>303</v>
      </c>
      <c r="BM193" s="233" t="s">
        <v>437</v>
      </c>
    </row>
    <row r="194" spans="1:51" s="14" customFormat="1" ht="12">
      <c r="A194" s="14"/>
      <c r="B194" s="246"/>
      <c r="C194" s="247"/>
      <c r="D194" s="237" t="s">
        <v>305</v>
      </c>
      <c r="E194" s="248" t="s">
        <v>28</v>
      </c>
      <c r="F194" s="249" t="s">
        <v>142</v>
      </c>
      <c r="G194" s="247"/>
      <c r="H194" s="250">
        <v>89.52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305</v>
      </c>
      <c r="AU194" s="256" t="s">
        <v>84</v>
      </c>
      <c r="AV194" s="14" t="s">
        <v>84</v>
      </c>
      <c r="AW194" s="14" t="s">
        <v>35</v>
      </c>
      <c r="AX194" s="14" t="s">
        <v>82</v>
      </c>
      <c r="AY194" s="256" t="s">
        <v>296</v>
      </c>
    </row>
    <row r="195" spans="1:65" s="2" customFormat="1" ht="24" customHeight="1">
      <c r="A195" s="40"/>
      <c r="B195" s="41"/>
      <c r="C195" s="222" t="s">
        <v>438</v>
      </c>
      <c r="D195" s="222" t="s">
        <v>298</v>
      </c>
      <c r="E195" s="223" t="s">
        <v>439</v>
      </c>
      <c r="F195" s="224" t="s">
        <v>440</v>
      </c>
      <c r="G195" s="225" t="s">
        <v>424</v>
      </c>
      <c r="H195" s="226">
        <v>89.52</v>
      </c>
      <c r="I195" s="227"/>
      <c r="J195" s="228">
        <f>ROUND(I195*H195,2)</f>
        <v>0</v>
      </c>
      <c r="K195" s="224" t="s">
        <v>302</v>
      </c>
      <c r="L195" s="46"/>
      <c r="M195" s="229" t="s">
        <v>28</v>
      </c>
      <c r="N195" s="230" t="s">
        <v>45</v>
      </c>
      <c r="O195" s="86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3" t="s">
        <v>303</v>
      </c>
      <c r="AT195" s="233" t="s">
        <v>298</v>
      </c>
      <c r="AU195" s="233" t="s">
        <v>84</v>
      </c>
      <c r="AY195" s="19" t="s">
        <v>296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9" t="s">
        <v>82</v>
      </c>
      <c r="BK195" s="234">
        <f>ROUND(I195*H195,2)</f>
        <v>0</v>
      </c>
      <c r="BL195" s="19" t="s">
        <v>303</v>
      </c>
      <c r="BM195" s="233" t="s">
        <v>441</v>
      </c>
    </row>
    <row r="196" spans="1:51" s="14" customFormat="1" ht="12">
      <c r="A196" s="14"/>
      <c r="B196" s="246"/>
      <c r="C196" s="247"/>
      <c r="D196" s="237" t="s">
        <v>305</v>
      </c>
      <c r="E196" s="248" t="s">
        <v>28</v>
      </c>
      <c r="F196" s="249" t="s">
        <v>142</v>
      </c>
      <c r="G196" s="247"/>
      <c r="H196" s="250">
        <v>89.52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305</v>
      </c>
      <c r="AU196" s="256" t="s">
        <v>84</v>
      </c>
      <c r="AV196" s="14" t="s">
        <v>84</v>
      </c>
      <c r="AW196" s="14" t="s">
        <v>35</v>
      </c>
      <c r="AX196" s="14" t="s">
        <v>82</v>
      </c>
      <c r="AY196" s="256" t="s">
        <v>296</v>
      </c>
    </row>
    <row r="197" spans="1:65" s="2" customFormat="1" ht="16.5" customHeight="1">
      <c r="A197" s="40"/>
      <c r="B197" s="41"/>
      <c r="C197" s="279" t="s">
        <v>442</v>
      </c>
      <c r="D197" s="279" t="s">
        <v>405</v>
      </c>
      <c r="E197" s="280" t="s">
        <v>443</v>
      </c>
      <c r="F197" s="281" t="s">
        <v>444</v>
      </c>
      <c r="G197" s="282" t="s">
        <v>408</v>
      </c>
      <c r="H197" s="283">
        <v>44.76</v>
      </c>
      <c r="I197" s="284"/>
      <c r="J197" s="285">
        <f>ROUND(I197*H197,2)</f>
        <v>0</v>
      </c>
      <c r="K197" s="281" t="s">
        <v>28</v>
      </c>
      <c r="L197" s="286"/>
      <c r="M197" s="287" t="s">
        <v>28</v>
      </c>
      <c r="N197" s="288" t="s">
        <v>45</v>
      </c>
      <c r="O197" s="86"/>
      <c r="P197" s="231">
        <f>O197*H197</f>
        <v>0</v>
      </c>
      <c r="Q197" s="231">
        <v>1</v>
      </c>
      <c r="R197" s="231">
        <f>Q197*H197</f>
        <v>44.76</v>
      </c>
      <c r="S197" s="231">
        <v>0</v>
      </c>
      <c r="T197" s="232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3" t="s">
        <v>337</v>
      </c>
      <c r="AT197" s="233" t="s">
        <v>405</v>
      </c>
      <c r="AU197" s="233" t="s">
        <v>84</v>
      </c>
      <c r="AY197" s="19" t="s">
        <v>296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9" t="s">
        <v>82</v>
      </c>
      <c r="BK197" s="234">
        <f>ROUND(I197*H197,2)</f>
        <v>0</v>
      </c>
      <c r="BL197" s="19" t="s">
        <v>303</v>
      </c>
      <c r="BM197" s="233" t="s">
        <v>445</v>
      </c>
    </row>
    <row r="198" spans="1:51" s="14" customFormat="1" ht="12">
      <c r="A198" s="14"/>
      <c r="B198" s="246"/>
      <c r="C198" s="247"/>
      <c r="D198" s="237" t="s">
        <v>305</v>
      </c>
      <c r="E198" s="248" t="s">
        <v>28</v>
      </c>
      <c r="F198" s="249" t="s">
        <v>446</v>
      </c>
      <c r="G198" s="247"/>
      <c r="H198" s="250">
        <v>44.76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6" t="s">
        <v>305</v>
      </c>
      <c r="AU198" s="256" t="s">
        <v>84</v>
      </c>
      <c r="AV198" s="14" t="s">
        <v>84</v>
      </c>
      <c r="AW198" s="14" t="s">
        <v>35</v>
      </c>
      <c r="AX198" s="14" t="s">
        <v>82</v>
      </c>
      <c r="AY198" s="256" t="s">
        <v>296</v>
      </c>
    </row>
    <row r="199" spans="1:65" s="2" customFormat="1" ht="16.5" customHeight="1">
      <c r="A199" s="40"/>
      <c r="B199" s="41"/>
      <c r="C199" s="222" t="s">
        <v>447</v>
      </c>
      <c r="D199" s="222" t="s">
        <v>298</v>
      </c>
      <c r="E199" s="223" t="s">
        <v>448</v>
      </c>
      <c r="F199" s="224" t="s">
        <v>449</v>
      </c>
      <c r="G199" s="225" t="s">
        <v>301</v>
      </c>
      <c r="H199" s="226">
        <v>52.38</v>
      </c>
      <c r="I199" s="227"/>
      <c r="J199" s="228">
        <f>ROUND(I199*H199,2)</f>
        <v>0</v>
      </c>
      <c r="K199" s="224" t="s">
        <v>302</v>
      </c>
      <c r="L199" s="46"/>
      <c r="M199" s="229" t="s">
        <v>28</v>
      </c>
      <c r="N199" s="230" t="s">
        <v>45</v>
      </c>
      <c r="O199" s="86"/>
      <c r="P199" s="231">
        <f>O199*H199</f>
        <v>0</v>
      </c>
      <c r="Q199" s="231">
        <v>2.16</v>
      </c>
      <c r="R199" s="231">
        <f>Q199*H199</f>
        <v>113.14080000000001</v>
      </c>
      <c r="S199" s="231">
        <v>0</v>
      </c>
      <c r="T199" s="232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3" t="s">
        <v>303</v>
      </c>
      <c r="AT199" s="233" t="s">
        <v>298</v>
      </c>
      <c r="AU199" s="233" t="s">
        <v>84</v>
      </c>
      <c r="AY199" s="19" t="s">
        <v>296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9" t="s">
        <v>82</v>
      </c>
      <c r="BK199" s="234">
        <f>ROUND(I199*H199,2)</f>
        <v>0</v>
      </c>
      <c r="BL199" s="19" t="s">
        <v>303</v>
      </c>
      <c r="BM199" s="233" t="s">
        <v>450</v>
      </c>
    </row>
    <row r="200" spans="1:51" s="14" customFormat="1" ht="12">
      <c r="A200" s="14"/>
      <c r="B200" s="246"/>
      <c r="C200" s="247"/>
      <c r="D200" s="237" t="s">
        <v>305</v>
      </c>
      <c r="E200" s="248" t="s">
        <v>28</v>
      </c>
      <c r="F200" s="249" t="s">
        <v>451</v>
      </c>
      <c r="G200" s="247"/>
      <c r="H200" s="250">
        <v>60.134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305</v>
      </c>
      <c r="AU200" s="256" t="s">
        <v>84</v>
      </c>
      <c r="AV200" s="14" t="s">
        <v>84</v>
      </c>
      <c r="AW200" s="14" t="s">
        <v>35</v>
      </c>
      <c r="AX200" s="14" t="s">
        <v>74</v>
      </c>
      <c r="AY200" s="256" t="s">
        <v>296</v>
      </c>
    </row>
    <row r="201" spans="1:51" s="14" customFormat="1" ht="12">
      <c r="A201" s="14"/>
      <c r="B201" s="246"/>
      <c r="C201" s="247"/>
      <c r="D201" s="237" t="s">
        <v>305</v>
      </c>
      <c r="E201" s="248" t="s">
        <v>28</v>
      </c>
      <c r="F201" s="249" t="s">
        <v>452</v>
      </c>
      <c r="G201" s="247"/>
      <c r="H201" s="250">
        <v>-7.754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305</v>
      </c>
      <c r="AU201" s="256" t="s">
        <v>84</v>
      </c>
      <c r="AV201" s="14" t="s">
        <v>84</v>
      </c>
      <c r="AW201" s="14" t="s">
        <v>35</v>
      </c>
      <c r="AX201" s="14" t="s">
        <v>74</v>
      </c>
      <c r="AY201" s="256" t="s">
        <v>296</v>
      </c>
    </row>
    <row r="202" spans="1:51" s="15" customFormat="1" ht="12">
      <c r="A202" s="15"/>
      <c r="B202" s="257"/>
      <c r="C202" s="258"/>
      <c r="D202" s="237" t="s">
        <v>305</v>
      </c>
      <c r="E202" s="259" t="s">
        <v>28</v>
      </c>
      <c r="F202" s="260" t="s">
        <v>310</v>
      </c>
      <c r="G202" s="258"/>
      <c r="H202" s="261">
        <v>52.38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7" t="s">
        <v>305</v>
      </c>
      <c r="AU202" s="267" t="s">
        <v>84</v>
      </c>
      <c r="AV202" s="15" t="s">
        <v>303</v>
      </c>
      <c r="AW202" s="15" t="s">
        <v>35</v>
      </c>
      <c r="AX202" s="15" t="s">
        <v>82</v>
      </c>
      <c r="AY202" s="267" t="s">
        <v>296</v>
      </c>
    </row>
    <row r="203" spans="1:65" s="2" customFormat="1" ht="16.5" customHeight="1">
      <c r="A203" s="40"/>
      <c r="B203" s="41"/>
      <c r="C203" s="222" t="s">
        <v>453</v>
      </c>
      <c r="D203" s="222" t="s">
        <v>298</v>
      </c>
      <c r="E203" s="223" t="s">
        <v>454</v>
      </c>
      <c r="F203" s="224" t="s">
        <v>455</v>
      </c>
      <c r="G203" s="225" t="s">
        <v>301</v>
      </c>
      <c r="H203" s="226">
        <v>47.205</v>
      </c>
      <c r="I203" s="227"/>
      <c r="J203" s="228">
        <f>ROUND(I203*H203,2)</f>
        <v>0</v>
      </c>
      <c r="K203" s="224" t="s">
        <v>302</v>
      </c>
      <c r="L203" s="46"/>
      <c r="M203" s="229" t="s">
        <v>28</v>
      </c>
      <c r="N203" s="230" t="s">
        <v>45</v>
      </c>
      <c r="O203" s="86"/>
      <c r="P203" s="231">
        <f>O203*H203</f>
        <v>0</v>
      </c>
      <c r="Q203" s="231">
        <v>2.45329</v>
      </c>
      <c r="R203" s="231">
        <f>Q203*H203</f>
        <v>115.80755445</v>
      </c>
      <c r="S203" s="231">
        <v>0</v>
      </c>
      <c r="T203" s="232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3" t="s">
        <v>303</v>
      </c>
      <c r="AT203" s="233" t="s">
        <v>298</v>
      </c>
      <c r="AU203" s="233" t="s">
        <v>84</v>
      </c>
      <c r="AY203" s="19" t="s">
        <v>296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9" t="s">
        <v>82</v>
      </c>
      <c r="BK203" s="234">
        <f>ROUND(I203*H203,2)</f>
        <v>0</v>
      </c>
      <c r="BL203" s="19" t="s">
        <v>303</v>
      </c>
      <c r="BM203" s="233" t="s">
        <v>456</v>
      </c>
    </row>
    <row r="204" spans="1:51" s="13" customFormat="1" ht="12">
      <c r="A204" s="13"/>
      <c r="B204" s="235"/>
      <c r="C204" s="236"/>
      <c r="D204" s="237" t="s">
        <v>305</v>
      </c>
      <c r="E204" s="238" t="s">
        <v>28</v>
      </c>
      <c r="F204" s="239" t="s">
        <v>306</v>
      </c>
      <c r="G204" s="236"/>
      <c r="H204" s="238" t="s">
        <v>28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305</v>
      </c>
      <c r="AU204" s="245" t="s">
        <v>84</v>
      </c>
      <c r="AV204" s="13" t="s">
        <v>82</v>
      </c>
      <c r="AW204" s="13" t="s">
        <v>35</v>
      </c>
      <c r="AX204" s="13" t="s">
        <v>74</v>
      </c>
      <c r="AY204" s="245" t="s">
        <v>296</v>
      </c>
    </row>
    <row r="205" spans="1:51" s="14" customFormat="1" ht="12">
      <c r="A205" s="14"/>
      <c r="B205" s="246"/>
      <c r="C205" s="247"/>
      <c r="D205" s="237" t="s">
        <v>305</v>
      </c>
      <c r="E205" s="248" t="s">
        <v>28</v>
      </c>
      <c r="F205" s="249" t="s">
        <v>457</v>
      </c>
      <c r="G205" s="247"/>
      <c r="H205" s="250">
        <v>11.861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6" t="s">
        <v>305</v>
      </c>
      <c r="AU205" s="256" t="s">
        <v>84</v>
      </c>
      <c r="AV205" s="14" t="s">
        <v>84</v>
      </c>
      <c r="AW205" s="14" t="s">
        <v>35</v>
      </c>
      <c r="AX205" s="14" t="s">
        <v>74</v>
      </c>
      <c r="AY205" s="256" t="s">
        <v>296</v>
      </c>
    </row>
    <row r="206" spans="1:51" s="14" customFormat="1" ht="12">
      <c r="A206" s="14"/>
      <c r="B206" s="246"/>
      <c r="C206" s="247"/>
      <c r="D206" s="237" t="s">
        <v>305</v>
      </c>
      <c r="E206" s="248" t="s">
        <v>28</v>
      </c>
      <c r="F206" s="249" t="s">
        <v>458</v>
      </c>
      <c r="G206" s="247"/>
      <c r="H206" s="250">
        <v>17.639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6" t="s">
        <v>305</v>
      </c>
      <c r="AU206" s="256" t="s">
        <v>84</v>
      </c>
      <c r="AV206" s="14" t="s">
        <v>84</v>
      </c>
      <c r="AW206" s="14" t="s">
        <v>35</v>
      </c>
      <c r="AX206" s="14" t="s">
        <v>74</v>
      </c>
      <c r="AY206" s="256" t="s">
        <v>296</v>
      </c>
    </row>
    <row r="207" spans="1:51" s="14" customFormat="1" ht="12">
      <c r="A207" s="14"/>
      <c r="B207" s="246"/>
      <c r="C207" s="247"/>
      <c r="D207" s="237" t="s">
        <v>305</v>
      </c>
      <c r="E207" s="248" t="s">
        <v>28</v>
      </c>
      <c r="F207" s="249" t="s">
        <v>459</v>
      </c>
      <c r="G207" s="247"/>
      <c r="H207" s="250">
        <v>3.7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305</v>
      </c>
      <c r="AU207" s="256" t="s">
        <v>84</v>
      </c>
      <c r="AV207" s="14" t="s">
        <v>84</v>
      </c>
      <c r="AW207" s="14" t="s">
        <v>35</v>
      </c>
      <c r="AX207" s="14" t="s">
        <v>74</v>
      </c>
      <c r="AY207" s="256" t="s">
        <v>296</v>
      </c>
    </row>
    <row r="208" spans="1:51" s="14" customFormat="1" ht="12">
      <c r="A208" s="14"/>
      <c r="B208" s="246"/>
      <c r="C208" s="247"/>
      <c r="D208" s="237" t="s">
        <v>305</v>
      </c>
      <c r="E208" s="248" t="s">
        <v>28</v>
      </c>
      <c r="F208" s="249" t="s">
        <v>460</v>
      </c>
      <c r="G208" s="247"/>
      <c r="H208" s="250">
        <v>14.005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305</v>
      </c>
      <c r="AU208" s="256" t="s">
        <v>84</v>
      </c>
      <c r="AV208" s="14" t="s">
        <v>84</v>
      </c>
      <c r="AW208" s="14" t="s">
        <v>35</v>
      </c>
      <c r="AX208" s="14" t="s">
        <v>74</v>
      </c>
      <c r="AY208" s="256" t="s">
        <v>296</v>
      </c>
    </row>
    <row r="209" spans="1:51" s="15" customFormat="1" ht="12">
      <c r="A209" s="15"/>
      <c r="B209" s="257"/>
      <c r="C209" s="258"/>
      <c r="D209" s="237" t="s">
        <v>305</v>
      </c>
      <c r="E209" s="259" t="s">
        <v>28</v>
      </c>
      <c r="F209" s="260" t="s">
        <v>310</v>
      </c>
      <c r="G209" s="258"/>
      <c r="H209" s="261">
        <v>47.205</v>
      </c>
      <c r="I209" s="262"/>
      <c r="J209" s="258"/>
      <c r="K209" s="258"/>
      <c r="L209" s="263"/>
      <c r="M209" s="264"/>
      <c r="N209" s="265"/>
      <c r="O209" s="265"/>
      <c r="P209" s="265"/>
      <c r="Q209" s="265"/>
      <c r="R209" s="265"/>
      <c r="S209" s="265"/>
      <c r="T209" s="26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7" t="s">
        <v>305</v>
      </c>
      <c r="AU209" s="267" t="s">
        <v>84</v>
      </c>
      <c r="AV209" s="15" t="s">
        <v>303</v>
      </c>
      <c r="AW209" s="15" t="s">
        <v>35</v>
      </c>
      <c r="AX209" s="15" t="s">
        <v>82</v>
      </c>
      <c r="AY209" s="267" t="s">
        <v>296</v>
      </c>
    </row>
    <row r="210" spans="1:65" s="2" customFormat="1" ht="16.5" customHeight="1">
      <c r="A210" s="40"/>
      <c r="B210" s="41"/>
      <c r="C210" s="222" t="s">
        <v>461</v>
      </c>
      <c r="D210" s="222" t="s">
        <v>298</v>
      </c>
      <c r="E210" s="223" t="s">
        <v>462</v>
      </c>
      <c r="F210" s="224" t="s">
        <v>463</v>
      </c>
      <c r="G210" s="225" t="s">
        <v>362</v>
      </c>
      <c r="H210" s="226">
        <v>12.678</v>
      </c>
      <c r="I210" s="227"/>
      <c r="J210" s="228">
        <f>ROUND(I210*H210,2)</f>
        <v>0</v>
      </c>
      <c r="K210" s="224" t="s">
        <v>302</v>
      </c>
      <c r="L210" s="46"/>
      <c r="M210" s="229" t="s">
        <v>28</v>
      </c>
      <c r="N210" s="230" t="s">
        <v>45</v>
      </c>
      <c r="O210" s="86"/>
      <c r="P210" s="231">
        <f>O210*H210</f>
        <v>0</v>
      </c>
      <c r="Q210" s="231">
        <v>0.00247</v>
      </c>
      <c r="R210" s="231">
        <f>Q210*H210</f>
        <v>0.03131466</v>
      </c>
      <c r="S210" s="231">
        <v>0</v>
      </c>
      <c r="T210" s="232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3" t="s">
        <v>303</v>
      </c>
      <c r="AT210" s="233" t="s">
        <v>298</v>
      </c>
      <c r="AU210" s="233" t="s">
        <v>84</v>
      </c>
      <c r="AY210" s="19" t="s">
        <v>296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9" t="s">
        <v>82</v>
      </c>
      <c r="BK210" s="234">
        <f>ROUND(I210*H210,2)</f>
        <v>0</v>
      </c>
      <c r="BL210" s="19" t="s">
        <v>303</v>
      </c>
      <c r="BM210" s="233" t="s">
        <v>464</v>
      </c>
    </row>
    <row r="211" spans="1:51" s="13" customFormat="1" ht="12">
      <c r="A211" s="13"/>
      <c r="B211" s="235"/>
      <c r="C211" s="236"/>
      <c r="D211" s="237" t="s">
        <v>305</v>
      </c>
      <c r="E211" s="238" t="s">
        <v>28</v>
      </c>
      <c r="F211" s="239" t="s">
        <v>306</v>
      </c>
      <c r="G211" s="236"/>
      <c r="H211" s="238" t="s">
        <v>28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305</v>
      </c>
      <c r="AU211" s="245" t="s">
        <v>84</v>
      </c>
      <c r="AV211" s="13" t="s">
        <v>82</v>
      </c>
      <c r="AW211" s="13" t="s">
        <v>35</v>
      </c>
      <c r="AX211" s="13" t="s">
        <v>74</v>
      </c>
      <c r="AY211" s="245" t="s">
        <v>296</v>
      </c>
    </row>
    <row r="212" spans="1:51" s="14" customFormat="1" ht="12">
      <c r="A212" s="14"/>
      <c r="B212" s="246"/>
      <c r="C212" s="247"/>
      <c r="D212" s="237" t="s">
        <v>305</v>
      </c>
      <c r="E212" s="248" t="s">
        <v>137</v>
      </c>
      <c r="F212" s="249" t="s">
        <v>465</v>
      </c>
      <c r="G212" s="247"/>
      <c r="H212" s="250">
        <v>12.678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305</v>
      </c>
      <c r="AU212" s="256" t="s">
        <v>84</v>
      </c>
      <c r="AV212" s="14" t="s">
        <v>84</v>
      </c>
      <c r="AW212" s="14" t="s">
        <v>35</v>
      </c>
      <c r="AX212" s="14" t="s">
        <v>82</v>
      </c>
      <c r="AY212" s="256" t="s">
        <v>296</v>
      </c>
    </row>
    <row r="213" spans="1:65" s="2" customFormat="1" ht="16.5" customHeight="1">
      <c r="A213" s="40"/>
      <c r="B213" s="41"/>
      <c r="C213" s="222" t="s">
        <v>466</v>
      </c>
      <c r="D213" s="222" t="s">
        <v>298</v>
      </c>
      <c r="E213" s="223" t="s">
        <v>467</v>
      </c>
      <c r="F213" s="224" t="s">
        <v>468</v>
      </c>
      <c r="G213" s="225" t="s">
        <v>362</v>
      </c>
      <c r="H213" s="226">
        <v>12.678</v>
      </c>
      <c r="I213" s="227"/>
      <c r="J213" s="228">
        <f>ROUND(I213*H213,2)</f>
        <v>0</v>
      </c>
      <c r="K213" s="224" t="s">
        <v>302</v>
      </c>
      <c r="L213" s="46"/>
      <c r="M213" s="229" t="s">
        <v>28</v>
      </c>
      <c r="N213" s="230" t="s">
        <v>45</v>
      </c>
      <c r="O213" s="86"/>
      <c r="P213" s="231">
        <f>O213*H213</f>
        <v>0</v>
      </c>
      <c r="Q213" s="231">
        <v>0</v>
      </c>
      <c r="R213" s="231">
        <f>Q213*H213</f>
        <v>0</v>
      </c>
      <c r="S213" s="231">
        <v>0</v>
      </c>
      <c r="T213" s="232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3" t="s">
        <v>303</v>
      </c>
      <c r="AT213" s="233" t="s">
        <v>298</v>
      </c>
      <c r="AU213" s="233" t="s">
        <v>84</v>
      </c>
      <c r="AY213" s="19" t="s">
        <v>296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9" t="s">
        <v>82</v>
      </c>
      <c r="BK213" s="234">
        <f>ROUND(I213*H213,2)</f>
        <v>0</v>
      </c>
      <c r="BL213" s="19" t="s">
        <v>303</v>
      </c>
      <c r="BM213" s="233" t="s">
        <v>469</v>
      </c>
    </row>
    <row r="214" spans="1:51" s="14" customFormat="1" ht="12">
      <c r="A214" s="14"/>
      <c r="B214" s="246"/>
      <c r="C214" s="247"/>
      <c r="D214" s="237" t="s">
        <v>305</v>
      </c>
      <c r="E214" s="248" t="s">
        <v>28</v>
      </c>
      <c r="F214" s="249" t="s">
        <v>137</v>
      </c>
      <c r="G214" s="247"/>
      <c r="H214" s="250">
        <v>12.678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6" t="s">
        <v>305</v>
      </c>
      <c r="AU214" s="256" t="s">
        <v>84</v>
      </c>
      <c r="AV214" s="14" t="s">
        <v>84</v>
      </c>
      <c r="AW214" s="14" t="s">
        <v>35</v>
      </c>
      <c r="AX214" s="14" t="s">
        <v>82</v>
      </c>
      <c r="AY214" s="256" t="s">
        <v>296</v>
      </c>
    </row>
    <row r="215" spans="1:65" s="2" customFormat="1" ht="16.5" customHeight="1">
      <c r="A215" s="40"/>
      <c r="B215" s="41"/>
      <c r="C215" s="222" t="s">
        <v>470</v>
      </c>
      <c r="D215" s="222" t="s">
        <v>298</v>
      </c>
      <c r="E215" s="223" t="s">
        <v>471</v>
      </c>
      <c r="F215" s="224" t="s">
        <v>472</v>
      </c>
      <c r="G215" s="225" t="s">
        <v>408</v>
      </c>
      <c r="H215" s="226">
        <v>2.683</v>
      </c>
      <c r="I215" s="227"/>
      <c r="J215" s="228">
        <f>ROUND(I215*H215,2)</f>
        <v>0</v>
      </c>
      <c r="K215" s="224" t="s">
        <v>302</v>
      </c>
      <c r="L215" s="46"/>
      <c r="M215" s="229" t="s">
        <v>28</v>
      </c>
      <c r="N215" s="230" t="s">
        <v>45</v>
      </c>
      <c r="O215" s="86"/>
      <c r="P215" s="231">
        <f>O215*H215</f>
        <v>0</v>
      </c>
      <c r="Q215" s="231">
        <v>1.06277</v>
      </c>
      <c r="R215" s="231">
        <f>Q215*H215</f>
        <v>2.85141191</v>
      </c>
      <c r="S215" s="231">
        <v>0</v>
      </c>
      <c r="T215" s="232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3" t="s">
        <v>303</v>
      </c>
      <c r="AT215" s="233" t="s">
        <v>298</v>
      </c>
      <c r="AU215" s="233" t="s">
        <v>84</v>
      </c>
      <c r="AY215" s="19" t="s">
        <v>296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9" t="s">
        <v>82</v>
      </c>
      <c r="BK215" s="234">
        <f>ROUND(I215*H215,2)</f>
        <v>0</v>
      </c>
      <c r="BL215" s="19" t="s">
        <v>303</v>
      </c>
      <c r="BM215" s="233" t="s">
        <v>473</v>
      </c>
    </row>
    <row r="216" spans="1:51" s="14" customFormat="1" ht="12">
      <c r="A216" s="14"/>
      <c r="B216" s="246"/>
      <c r="C216" s="247"/>
      <c r="D216" s="237" t="s">
        <v>305</v>
      </c>
      <c r="E216" s="248" t="s">
        <v>28</v>
      </c>
      <c r="F216" s="249" t="s">
        <v>474</v>
      </c>
      <c r="G216" s="247"/>
      <c r="H216" s="250">
        <v>2.683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305</v>
      </c>
      <c r="AU216" s="256" t="s">
        <v>84</v>
      </c>
      <c r="AV216" s="14" t="s">
        <v>84</v>
      </c>
      <c r="AW216" s="14" t="s">
        <v>35</v>
      </c>
      <c r="AX216" s="14" t="s">
        <v>82</v>
      </c>
      <c r="AY216" s="256" t="s">
        <v>296</v>
      </c>
    </row>
    <row r="217" spans="1:65" s="2" customFormat="1" ht="16.5" customHeight="1">
      <c r="A217" s="40"/>
      <c r="B217" s="41"/>
      <c r="C217" s="222" t="s">
        <v>475</v>
      </c>
      <c r="D217" s="222" t="s">
        <v>298</v>
      </c>
      <c r="E217" s="223" t="s">
        <v>476</v>
      </c>
      <c r="F217" s="224" t="s">
        <v>477</v>
      </c>
      <c r="G217" s="225" t="s">
        <v>301</v>
      </c>
      <c r="H217" s="226">
        <v>73.877</v>
      </c>
      <c r="I217" s="227"/>
      <c r="J217" s="228">
        <f>ROUND(I217*H217,2)</f>
        <v>0</v>
      </c>
      <c r="K217" s="224" t="s">
        <v>302</v>
      </c>
      <c r="L217" s="46"/>
      <c r="M217" s="229" t="s">
        <v>28</v>
      </c>
      <c r="N217" s="230" t="s">
        <v>45</v>
      </c>
      <c r="O217" s="86"/>
      <c r="P217" s="231">
        <f>O217*H217</f>
        <v>0</v>
      </c>
      <c r="Q217" s="231">
        <v>2.45329</v>
      </c>
      <c r="R217" s="231">
        <f>Q217*H217</f>
        <v>181.24170532999997</v>
      </c>
      <c r="S217" s="231">
        <v>0</v>
      </c>
      <c r="T217" s="232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3" t="s">
        <v>303</v>
      </c>
      <c r="AT217" s="233" t="s">
        <v>298</v>
      </c>
      <c r="AU217" s="233" t="s">
        <v>84</v>
      </c>
      <c r="AY217" s="19" t="s">
        <v>296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9" t="s">
        <v>82</v>
      </c>
      <c r="BK217" s="234">
        <f>ROUND(I217*H217,2)</f>
        <v>0</v>
      </c>
      <c r="BL217" s="19" t="s">
        <v>303</v>
      </c>
      <c r="BM217" s="233" t="s">
        <v>478</v>
      </c>
    </row>
    <row r="218" spans="1:51" s="13" customFormat="1" ht="12">
      <c r="A218" s="13"/>
      <c r="B218" s="235"/>
      <c r="C218" s="236"/>
      <c r="D218" s="237" t="s">
        <v>305</v>
      </c>
      <c r="E218" s="238" t="s">
        <v>28</v>
      </c>
      <c r="F218" s="239" t="s">
        <v>306</v>
      </c>
      <c r="G218" s="236"/>
      <c r="H218" s="238" t="s">
        <v>28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305</v>
      </c>
      <c r="AU218" s="245" t="s">
        <v>84</v>
      </c>
      <c r="AV218" s="13" t="s">
        <v>82</v>
      </c>
      <c r="AW218" s="13" t="s">
        <v>35</v>
      </c>
      <c r="AX218" s="13" t="s">
        <v>74</v>
      </c>
      <c r="AY218" s="245" t="s">
        <v>296</v>
      </c>
    </row>
    <row r="219" spans="1:51" s="14" customFormat="1" ht="12">
      <c r="A219" s="14"/>
      <c r="B219" s="246"/>
      <c r="C219" s="247"/>
      <c r="D219" s="237" t="s">
        <v>305</v>
      </c>
      <c r="E219" s="248" t="s">
        <v>28</v>
      </c>
      <c r="F219" s="249" t="s">
        <v>479</v>
      </c>
      <c r="G219" s="247"/>
      <c r="H219" s="250">
        <v>73.877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305</v>
      </c>
      <c r="AU219" s="256" t="s">
        <v>84</v>
      </c>
      <c r="AV219" s="14" t="s">
        <v>84</v>
      </c>
      <c r="AW219" s="14" t="s">
        <v>35</v>
      </c>
      <c r="AX219" s="14" t="s">
        <v>82</v>
      </c>
      <c r="AY219" s="256" t="s">
        <v>296</v>
      </c>
    </row>
    <row r="220" spans="1:65" s="2" customFormat="1" ht="16.5" customHeight="1">
      <c r="A220" s="40"/>
      <c r="B220" s="41"/>
      <c r="C220" s="222" t="s">
        <v>480</v>
      </c>
      <c r="D220" s="222" t="s">
        <v>298</v>
      </c>
      <c r="E220" s="223" t="s">
        <v>481</v>
      </c>
      <c r="F220" s="224" t="s">
        <v>482</v>
      </c>
      <c r="G220" s="225" t="s">
        <v>362</v>
      </c>
      <c r="H220" s="226">
        <v>22.074</v>
      </c>
      <c r="I220" s="227"/>
      <c r="J220" s="228">
        <f>ROUND(I220*H220,2)</f>
        <v>0</v>
      </c>
      <c r="K220" s="224" t="s">
        <v>302</v>
      </c>
      <c r="L220" s="46"/>
      <c r="M220" s="229" t="s">
        <v>28</v>
      </c>
      <c r="N220" s="230" t="s">
        <v>45</v>
      </c>
      <c r="O220" s="86"/>
      <c r="P220" s="231">
        <f>O220*H220</f>
        <v>0</v>
      </c>
      <c r="Q220" s="231">
        <v>0.0351</v>
      </c>
      <c r="R220" s="231">
        <f>Q220*H220</f>
        <v>0.7747974000000001</v>
      </c>
      <c r="S220" s="231">
        <v>0</v>
      </c>
      <c r="T220" s="232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3" t="s">
        <v>303</v>
      </c>
      <c r="AT220" s="233" t="s">
        <v>298</v>
      </c>
      <c r="AU220" s="233" t="s">
        <v>84</v>
      </c>
      <c r="AY220" s="19" t="s">
        <v>296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9" t="s">
        <v>82</v>
      </c>
      <c r="BK220" s="234">
        <f>ROUND(I220*H220,2)</f>
        <v>0</v>
      </c>
      <c r="BL220" s="19" t="s">
        <v>303</v>
      </c>
      <c r="BM220" s="233" t="s">
        <v>483</v>
      </c>
    </row>
    <row r="221" spans="1:51" s="13" customFormat="1" ht="12">
      <c r="A221" s="13"/>
      <c r="B221" s="235"/>
      <c r="C221" s="236"/>
      <c r="D221" s="237" t="s">
        <v>305</v>
      </c>
      <c r="E221" s="238" t="s">
        <v>28</v>
      </c>
      <c r="F221" s="239" t="s">
        <v>306</v>
      </c>
      <c r="G221" s="236"/>
      <c r="H221" s="238" t="s">
        <v>28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305</v>
      </c>
      <c r="AU221" s="245" t="s">
        <v>84</v>
      </c>
      <c r="AV221" s="13" t="s">
        <v>82</v>
      </c>
      <c r="AW221" s="13" t="s">
        <v>35</v>
      </c>
      <c r="AX221" s="13" t="s">
        <v>74</v>
      </c>
      <c r="AY221" s="245" t="s">
        <v>296</v>
      </c>
    </row>
    <row r="222" spans="1:51" s="14" customFormat="1" ht="12">
      <c r="A222" s="14"/>
      <c r="B222" s="246"/>
      <c r="C222" s="247"/>
      <c r="D222" s="237" t="s">
        <v>305</v>
      </c>
      <c r="E222" s="248" t="s">
        <v>28</v>
      </c>
      <c r="F222" s="249" t="s">
        <v>484</v>
      </c>
      <c r="G222" s="247"/>
      <c r="H222" s="250">
        <v>12.618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6" t="s">
        <v>305</v>
      </c>
      <c r="AU222" s="256" t="s">
        <v>84</v>
      </c>
      <c r="AV222" s="14" t="s">
        <v>84</v>
      </c>
      <c r="AW222" s="14" t="s">
        <v>35</v>
      </c>
      <c r="AX222" s="14" t="s">
        <v>74</v>
      </c>
      <c r="AY222" s="256" t="s">
        <v>296</v>
      </c>
    </row>
    <row r="223" spans="1:51" s="14" customFormat="1" ht="12">
      <c r="A223" s="14"/>
      <c r="B223" s="246"/>
      <c r="C223" s="247"/>
      <c r="D223" s="237" t="s">
        <v>305</v>
      </c>
      <c r="E223" s="248" t="s">
        <v>28</v>
      </c>
      <c r="F223" s="249" t="s">
        <v>485</v>
      </c>
      <c r="G223" s="247"/>
      <c r="H223" s="250">
        <v>8.346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305</v>
      </c>
      <c r="AU223" s="256" t="s">
        <v>84</v>
      </c>
      <c r="AV223" s="14" t="s">
        <v>84</v>
      </c>
      <c r="AW223" s="14" t="s">
        <v>35</v>
      </c>
      <c r="AX223" s="14" t="s">
        <v>74</v>
      </c>
      <c r="AY223" s="256" t="s">
        <v>296</v>
      </c>
    </row>
    <row r="224" spans="1:51" s="14" customFormat="1" ht="12">
      <c r="A224" s="14"/>
      <c r="B224" s="246"/>
      <c r="C224" s="247"/>
      <c r="D224" s="237" t="s">
        <v>305</v>
      </c>
      <c r="E224" s="248" t="s">
        <v>28</v>
      </c>
      <c r="F224" s="249" t="s">
        <v>486</v>
      </c>
      <c r="G224" s="247"/>
      <c r="H224" s="250">
        <v>1.11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6" t="s">
        <v>305</v>
      </c>
      <c r="AU224" s="256" t="s">
        <v>84</v>
      </c>
      <c r="AV224" s="14" t="s">
        <v>84</v>
      </c>
      <c r="AW224" s="14" t="s">
        <v>35</v>
      </c>
      <c r="AX224" s="14" t="s">
        <v>74</v>
      </c>
      <c r="AY224" s="256" t="s">
        <v>296</v>
      </c>
    </row>
    <row r="225" spans="1:51" s="15" customFormat="1" ht="12">
      <c r="A225" s="15"/>
      <c r="B225" s="257"/>
      <c r="C225" s="258"/>
      <c r="D225" s="237" t="s">
        <v>305</v>
      </c>
      <c r="E225" s="259" t="s">
        <v>487</v>
      </c>
      <c r="F225" s="260" t="s">
        <v>310</v>
      </c>
      <c r="G225" s="258"/>
      <c r="H225" s="261">
        <v>22.074</v>
      </c>
      <c r="I225" s="262"/>
      <c r="J225" s="258"/>
      <c r="K225" s="258"/>
      <c r="L225" s="263"/>
      <c r="M225" s="264"/>
      <c r="N225" s="265"/>
      <c r="O225" s="265"/>
      <c r="P225" s="265"/>
      <c r="Q225" s="265"/>
      <c r="R225" s="265"/>
      <c r="S225" s="265"/>
      <c r="T225" s="26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7" t="s">
        <v>305</v>
      </c>
      <c r="AU225" s="267" t="s">
        <v>84</v>
      </c>
      <c r="AV225" s="15" t="s">
        <v>303</v>
      </c>
      <c r="AW225" s="15" t="s">
        <v>35</v>
      </c>
      <c r="AX225" s="15" t="s">
        <v>82</v>
      </c>
      <c r="AY225" s="267" t="s">
        <v>296</v>
      </c>
    </row>
    <row r="226" spans="1:65" s="2" customFormat="1" ht="24" customHeight="1">
      <c r="A226" s="40"/>
      <c r="B226" s="41"/>
      <c r="C226" s="222" t="s">
        <v>488</v>
      </c>
      <c r="D226" s="222" t="s">
        <v>298</v>
      </c>
      <c r="E226" s="223" t="s">
        <v>489</v>
      </c>
      <c r="F226" s="224" t="s">
        <v>490</v>
      </c>
      <c r="G226" s="225" t="s">
        <v>491</v>
      </c>
      <c r="H226" s="226">
        <v>1</v>
      </c>
      <c r="I226" s="227"/>
      <c r="J226" s="228">
        <f>ROUND(I226*H226,2)</f>
        <v>0</v>
      </c>
      <c r="K226" s="224" t="s">
        <v>302</v>
      </c>
      <c r="L226" s="46"/>
      <c r="M226" s="229" t="s">
        <v>28</v>
      </c>
      <c r="N226" s="230" t="s">
        <v>45</v>
      </c>
      <c r="O226" s="86"/>
      <c r="P226" s="231">
        <f>O226*H226</f>
        <v>0</v>
      </c>
      <c r="Q226" s="231">
        <v>0.01351</v>
      </c>
      <c r="R226" s="231">
        <f>Q226*H226</f>
        <v>0.01351</v>
      </c>
      <c r="S226" s="231">
        <v>0</v>
      </c>
      <c r="T226" s="232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3" t="s">
        <v>303</v>
      </c>
      <c r="AT226" s="233" t="s">
        <v>298</v>
      </c>
      <c r="AU226" s="233" t="s">
        <v>84</v>
      </c>
      <c r="AY226" s="19" t="s">
        <v>296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9" t="s">
        <v>82</v>
      </c>
      <c r="BK226" s="234">
        <f>ROUND(I226*H226,2)</f>
        <v>0</v>
      </c>
      <c r="BL226" s="19" t="s">
        <v>303</v>
      </c>
      <c r="BM226" s="233" t="s">
        <v>492</v>
      </c>
    </row>
    <row r="227" spans="1:51" s="13" customFormat="1" ht="12">
      <c r="A227" s="13"/>
      <c r="B227" s="235"/>
      <c r="C227" s="236"/>
      <c r="D227" s="237" t="s">
        <v>305</v>
      </c>
      <c r="E227" s="238" t="s">
        <v>28</v>
      </c>
      <c r="F227" s="239" t="s">
        <v>493</v>
      </c>
      <c r="G227" s="236"/>
      <c r="H227" s="238" t="s">
        <v>28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305</v>
      </c>
      <c r="AU227" s="245" t="s">
        <v>84</v>
      </c>
      <c r="AV227" s="13" t="s">
        <v>82</v>
      </c>
      <c r="AW227" s="13" t="s">
        <v>35</v>
      </c>
      <c r="AX227" s="13" t="s">
        <v>74</v>
      </c>
      <c r="AY227" s="245" t="s">
        <v>296</v>
      </c>
    </row>
    <row r="228" spans="1:51" s="14" customFormat="1" ht="12">
      <c r="A228" s="14"/>
      <c r="B228" s="246"/>
      <c r="C228" s="247"/>
      <c r="D228" s="237" t="s">
        <v>305</v>
      </c>
      <c r="E228" s="248" t="s">
        <v>28</v>
      </c>
      <c r="F228" s="249" t="s">
        <v>82</v>
      </c>
      <c r="G228" s="247"/>
      <c r="H228" s="250">
        <v>1</v>
      </c>
      <c r="I228" s="251"/>
      <c r="J228" s="247"/>
      <c r="K228" s="247"/>
      <c r="L228" s="252"/>
      <c r="M228" s="253"/>
      <c r="N228" s="254"/>
      <c r="O228" s="254"/>
      <c r="P228" s="254"/>
      <c r="Q228" s="254"/>
      <c r="R228" s="254"/>
      <c r="S228" s="254"/>
      <c r="T228" s="25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6" t="s">
        <v>305</v>
      </c>
      <c r="AU228" s="256" t="s">
        <v>84</v>
      </c>
      <c r="AV228" s="14" t="s">
        <v>84</v>
      </c>
      <c r="AW228" s="14" t="s">
        <v>35</v>
      </c>
      <c r="AX228" s="14" t="s">
        <v>82</v>
      </c>
      <c r="AY228" s="256" t="s">
        <v>296</v>
      </c>
    </row>
    <row r="229" spans="1:65" s="2" customFormat="1" ht="16.5" customHeight="1">
      <c r="A229" s="40"/>
      <c r="B229" s="41"/>
      <c r="C229" s="222" t="s">
        <v>494</v>
      </c>
      <c r="D229" s="222" t="s">
        <v>298</v>
      </c>
      <c r="E229" s="223" t="s">
        <v>495</v>
      </c>
      <c r="F229" s="224" t="s">
        <v>496</v>
      </c>
      <c r="G229" s="225" t="s">
        <v>408</v>
      </c>
      <c r="H229" s="226">
        <v>2.582</v>
      </c>
      <c r="I229" s="227"/>
      <c r="J229" s="228">
        <f>ROUND(I229*H229,2)</f>
        <v>0</v>
      </c>
      <c r="K229" s="224" t="s">
        <v>302</v>
      </c>
      <c r="L229" s="46"/>
      <c r="M229" s="229" t="s">
        <v>28</v>
      </c>
      <c r="N229" s="230" t="s">
        <v>45</v>
      </c>
      <c r="O229" s="86"/>
      <c r="P229" s="231">
        <f>O229*H229</f>
        <v>0</v>
      </c>
      <c r="Q229" s="231">
        <v>1.06017</v>
      </c>
      <c r="R229" s="231">
        <f>Q229*H229</f>
        <v>2.73735894</v>
      </c>
      <c r="S229" s="231">
        <v>0</v>
      </c>
      <c r="T229" s="232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3" t="s">
        <v>303</v>
      </c>
      <c r="AT229" s="233" t="s">
        <v>298</v>
      </c>
      <c r="AU229" s="233" t="s">
        <v>84</v>
      </c>
      <c r="AY229" s="19" t="s">
        <v>296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9" t="s">
        <v>82</v>
      </c>
      <c r="BK229" s="234">
        <f>ROUND(I229*H229,2)</f>
        <v>0</v>
      </c>
      <c r="BL229" s="19" t="s">
        <v>303</v>
      </c>
      <c r="BM229" s="233" t="s">
        <v>497</v>
      </c>
    </row>
    <row r="230" spans="1:51" s="13" customFormat="1" ht="12">
      <c r="A230" s="13"/>
      <c r="B230" s="235"/>
      <c r="C230" s="236"/>
      <c r="D230" s="237" t="s">
        <v>305</v>
      </c>
      <c r="E230" s="238" t="s">
        <v>28</v>
      </c>
      <c r="F230" s="239" t="s">
        <v>498</v>
      </c>
      <c r="G230" s="236"/>
      <c r="H230" s="238" t="s">
        <v>28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305</v>
      </c>
      <c r="AU230" s="245" t="s">
        <v>84</v>
      </c>
      <c r="AV230" s="13" t="s">
        <v>82</v>
      </c>
      <c r="AW230" s="13" t="s">
        <v>35</v>
      </c>
      <c r="AX230" s="13" t="s">
        <v>74</v>
      </c>
      <c r="AY230" s="245" t="s">
        <v>296</v>
      </c>
    </row>
    <row r="231" spans="1:51" s="14" customFormat="1" ht="12">
      <c r="A231" s="14"/>
      <c r="B231" s="246"/>
      <c r="C231" s="247"/>
      <c r="D231" s="237" t="s">
        <v>305</v>
      </c>
      <c r="E231" s="248" t="s">
        <v>28</v>
      </c>
      <c r="F231" s="249" t="s">
        <v>499</v>
      </c>
      <c r="G231" s="247"/>
      <c r="H231" s="250">
        <v>3.02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305</v>
      </c>
      <c r="AU231" s="256" t="s">
        <v>84</v>
      </c>
      <c r="AV231" s="14" t="s">
        <v>84</v>
      </c>
      <c r="AW231" s="14" t="s">
        <v>35</v>
      </c>
      <c r="AX231" s="14" t="s">
        <v>74</v>
      </c>
      <c r="AY231" s="256" t="s">
        <v>296</v>
      </c>
    </row>
    <row r="232" spans="1:51" s="14" customFormat="1" ht="12">
      <c r="A232" s="14"/>
      <c r="B232" s="246"/>
      <c r="C232" s="247"/>
      <c r="D232" s="237" t="s">
        <v>305</v>
      </c>
      <c r="E232" s="248" t="s">
        <v>28</v>
      </c>
      <c r="F232" s="249" t="s">
        <v>500</v>
      </c>
      <c r="G232" s="247"/>
      <c r="H232" s="250">
        <v>-0.459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6" t="s">
        <v>305</v>
      </c>
      <c r="AU232" s="256" t="s">
        <v>84</v>
      </c>
      <c r="AV232" s="14" t="s">
        <v>84</v>
      </c>
      <c r="AW232" s="14" t="s">
        <v>35</v>
      </c>
      <c r="AX232" s="14" t="s">
        <v>74</v>
      </c>
      <c r="AY232" s="256" t="s">
        <v>296</v>
      </c>
    </row>
    <row r="233" spans="1:51" s="14" customFormat="1" ht="12">
      <c r="A233" s="14"/>
      <c r="B233" s="246"/>
      <c r="C233" s="247"/>
      <c r="D233" s="237" t="s">
        <v>305</v>
      </c>
      <c r="E233" s="248" t="s">
        <v>28</v>
      </c>
      <c r="F233" s="249" t="s">
        <v>501</v>
      </c>
      <c r="G233" s="247"/>
      <c r="H233" s="250">
        <v>0.021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6" t="s">
        <v>305</v>
      </c>
      <c r="AU233" s="256" t="s">
        <v>84</v>
      </c>
      <c r="AV233" s="14" t="s">
        <v>84</v>
      </c>
      <c r="AW233" s="14" t="s">
        <v>35</v>
      </c>
      <c r="AX233" s="14" t="s">
        <v>74</v>
      </c>
      <c r="AY233" s="256" t="s">
        <v>296</v>
      </c>
    </row>
    <row r="234" spans="1:51" s="15" customFormat="1" ht="12">
      <c r="A234" s="15"/>
      <c r="B234" s="257"/>
      <c r="C234" s="258"/>
      <c r="D234" s="237" t="s">
        <v>305</v>
      </c>
      <c r="E234" s="259" t="s">
        <v>28</v>
      </c>
      <c r="F234" s="260" t="s">
        <v>310</v>
      </c>
      <c r="G234" s="258"/>
      <c r="H234" s="261">
        <v>2.582</v>
      </c>
      <c r="I234" s="262"/>
      <c r="J234" s="258"/>
      <c r="K234" s="258"/>
      <c r="L234" s="263"/>
      <c r="M234" s="264"/>
      <c r="N234" s="265"/>
      <c r="O234" s="265"/>
      <c r="P234" s="265"/>
      <c r="Q234" s="265"/>
      <c r="R234" s="265"/>
      <c r="S234" s="265"/>
      <c r="T234" s="26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7" t="s">
        <v>305</v>
      </c>
      <c r="AU234" s="267" t="s">
        <v>84</v>
      </c>
      <c r="AV234" s="15" t="s">
        <v>303</v>
      </c>
      <c r="AW234" s="15" t="s">
        <v>35</v>
      </c>
      <c r="AX234" s="15" t="s">
        <v>82</v>
      </c>
      <c r="AY234" s="267" t="s">
        <v>296</v>
      </c>
    </row>
    <row r="235" spans="1:65" s="2" customFormat="1" ht="16.5" customHeight="1">
      <c r="A235" s="40"/>
      <c r="B235" s="41"/>
      <c r="C235" s="222" t="s">
        <v>502</v>
      </c>
      <c r="D235" s="222" t="s">
        <v>298</v>
      </c>
      <c r="E235" s="223" t="s">
        <v>503</v>
      </c>
      <c r="F235" s="224" t="s">
        <v>504</v>
      </c>
      <c r="G235" s="225" t="s">
        <v>301</v>
      </c>
      <c r="H235" s="226">
        <v>1.674</v>
      </c>
      <c r="I235" s="227"/>
      <c r="J235" s="228">
        <f>ROUND(I235*H235,2)</f>
        <v>0</v>
      </c>
      <c r="K235" s="224" t="s">
        <v>302</v>
      </c>
      <c r="L235" s="46"/>
      <c r="M235" s="229" t="s">
        <v>28</v>
      </c>
      <c r="N235" s="230" t="s">
        <v>45</v>
      </c>
      <c r="O235" s="86"/>
      <c r="P235" s="231">
        <f>O235*H235</f>
        <v>0</v>
      </c>
      <c r="Q235" s="231">
        <v>2.45329</v>
      </c>
      <c r="R235" s="231">
        <f>Q235*H235</f>
        <v>4.10680746</v>
      </c>
      <c r="S235" s="231">
        <v>0</v>
      </c>
      <c r="T235" s="232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3" t="s">
        <v>303</v>
      </c>
      <c r="AT235" s="233" t="s">
        <v>298</v>
      </c>
      <c r="AU235" s="233" t="s">
        <v>84</v>
      </c>
      <c r="AY235" s="19" t="s">
        <v>296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9" t="s">
        <v>82</v>
      </c>
      <c r="BK235" s="234">
        <f>ROUND(I235*H235,2)</f>
        <v>0</v>
      </c>
      <c r="BL235" s="19" t="s">
        <v>303</v>
      </c>
      <c r="BM235" s="233" t="s">
        <v>505</v>
      </c>
    </row>
    <row r="236" spans="1:51" s="13" customFormat="1" ht="12">
      <c r="A236" s="13"/>
      <c r="B236" s="235"/>
      <c r="C236" s="236"/>
      <c r="D236" s="237" t="s">
        <v>305</v>
      </c>
      <c r="E236" s="238" t="s">
        <v>28</v>
      </c>
      <c r="F236" s="239" t="s">
        <v>306</v>
      </c>
      <c r="G236" s="236"/>
      <c r="H236" s="238" t="s">
        <v>28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305</v>
      </c>
      <c r="AU236" s="245" t="s">
        <v>84</v>
      </c>
      <c r="AV236" s="13" t="s">
        <v>82</v>
      </c>
      <c r="AW236" s="13" t="s">
        <v>35</v>
      </c>
      <c r="AX236" s="13" t="s">
        <v>74</v>
      </c>
      <c r="AY236" s="245" t="s">
        <v>296</v>
      </c>
    </row>
    <row r="237" spans="1:51" s="14" customFormat="1" ht="12">
      <c r="A237" s="14"/>
      <c r="B237" s="246"/>
      <c r="C237" s="247"/>
      <c r="D237" s="237" t="s">
        <v>305</v>
      </c>
      <c r="E237" s="248" t="s">
        <v>28</v>
      </c>
      <c r="F237" s="249" t="s">
        <v>506</v>
      </c>
      <c r="G237" s="247"/>
      <c r="H237" s="250">
        <v>1.674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305</v>
      </c>
      <c r="AU237" s="256" t="s">
        <v>84</v>
      </c>
      <c r="AV237" s="14" t="s">
        <v>84</v>
      </c>
      <c r="AW237" s="14" t="s">
        <v>35</v>
      </c>
      <c r="AX237" s="14" t="s">
        <v>82</v>
      </c>
      <c r="AY237" s="256" t="s">
        <v>296</v>
      </c>
    </row>
    <row r="238" spans="1:65" s="2" customFormat="1" ht="24" customHeight="1">
      <c r="A238" s="40"/>
      <c r="B238" s="41"/>
      <c r="C238" s="222" t="s">
        <v>507</v>
      </c>
      <c r="D238" s="222" t="s">
        <v>298</v>
      </c>
      <c r="E238" s="223" t="s">
        <v>508</v>
      </c>
      <c r="F238" s="224" t="s">
        <v>509</v>
      </c>
      <c r="G238" s="225" t="s">
        <v>362</v>
      </c>
      <c r="H238" s="226">
        <v>46.24</v>
      </c>
      <c r="I238" s="227"/>
      <c r="J238" s="228">
        <f>ROUND(I238*H238,2)</f>
        <v>0</v>
      </c>
      <c r="K238" s="224" t="s">
        <v>302</v>
      </c>
      <c r="L238" s="46"/>
      <c r="M238" s="229" t="s">
        <v>28</v>
      </c>
      <c r="N238" s="230" t="s">
        <v>45</v>
      </c>
      <c r="O238" s="86"/>
      <c r="P238" s="231">
        <f>O238*H238</f>
        <v>0</v>
      </c>
      <c r="Q238" s="231">
        <v>0.96612</v>
      </c>
      <c r="R238" s="231">
        <f>Q238*H238</f>
        <v>44.6733888</v>
      </c>
      <c r="S238" s="231">
        <v>0</v>
      </c>
      <c r="T238" s="232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3" t="s">
        <v>303</v>
      </c>
      <c r="AT238" s="233" t="s">
        <v>298</v>
      </c>
      <c r="AU238" s="233" t="s">
        <v>84</v>
      </c>
      <c r="AY238" s="19" t="s">
        <v>296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9" t="s">
        <v>82</v>
      </c>
      <c r="BK238" s="234">
        <f>ROUND(I238*H238,2)</f>
        <v>0</v>
      </c>
      <c r="BL238" s="19" t="s">
        <v>303</v>
      </c>
      <c r="BM238" s="233" t="s">
        <v>510</v>
      </c>
    </row>
    <row r="239" spans="1:51" s="13" customFormat="1" ht="12">
      <c r="A239" s="13"/>
      <c r="B239" s="235"/>
      <c r="C239" s="236"/>
      <c r="D239" s="237" t="s">
        <v>305</v>
      </c>
      <c r="E239" s="238" t="s">
        <v>28</v>
      </c>
      <c r="F239" s="239" t="s">
        <v>306</v>
      </c>
      <c r="G239" s="236"/>
      <c r="H239" s="238" t="s">
        <v>28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305</v>
      </c>
      <c r="AU239" s="245" t="s">
        <v>84</v>
      </c>
      <c r="AV239" s="13" t="s">
        <v>82</v>
      </c>
      <c r="AW239" s="13" t="s">
        <v>35</v>
      </c>
      <c r="AX239" s="13" t="s">
        <v>74</v>
      </c>
      <c r="AY239" s="245" t="s">
        <v>296</v>
      </c>
    </row>
    <row r="240" spans="1:51" s="14" customFormat="1" ht="12">
      <c r="A240" s="14"/>
      <c r="B240" s="246"/>
      <c r="C240" s="247"/>
      <c r="D240" s="237" t="s">
        <v>305</v>
      </c>
      <c r="E240" s="248" t="s">
        <v>28</v>
      </c>
      <c r="F240" s="249" t="s">
        <v>511</v>
      </c>
      <c r="G240" s="247"/>
      <c r="H240" s="250">
        <v>45.79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6" t="s">
        <v>305</v>
      </c>
      <c r="AU240" s="256" t="s">
        <v>84</v>
      </c>
      <c r="AV240" s="14" t="s">
        <v>84</v>
      </c>
      <c r="AW240" s="14" t="s">
        <v>35</v>
      </c>
      <c r="AX240" s="14" t="s">
        <v>74</v>
      </c>
      <c r="AY240" s="256" t="s">
        <v>296</v>
      </c>
    </row>
    <row r="241" spans="1:51" s="14" customFormat="1" ht="12">
      <c r="A241" s="14"/>
      <c r="B241" s="246"/>
      <c r="C241" s="247"/>
      <c r="D241" s="237" t="s">
        <v>305</v>
      </c>
      <c r="E241" s="248" t="s">
        <v>28</v>
      </c>
      <c r="F241" s="249" t="s">
        <v>512</v>
      </c>
      <c r="G241" s="247"/>
      <c r="H241" s="250">
        <v>0.45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6" t="s">
        <v>305</v>
      </c>
      <c r="AU241" s="256" t="s">
        <v>84</v>
      </c>
      <c r="AV241" s="14" t="s">
        <v>84</v>
      </c>
      <c r="AW241" s="14" t="s">
        <v>35</v>
      </c>
      <c r="AX241" s="14" t="s">
        <v>74</v>
      </c>
      <c r="AY241" s="256" t="s">
        <v>296</v>
      </c>
    </row>
    <row r="242" spans="1:51" s="15" customFormat="1" ht="12">
      <c r="A242" s="15"/>
      <c r="B242" s="257"/>
      <c r="C242" s="258"/>
      <c r="D242" s="237" t="s">
        <v>305</v>
      </c>
      <c r="E242" s="259" t="s">
        <v>28</v>
      </c>
      <c r="F242" s="260" t="s">
        <v>310</v>
      </c>
      <c r="G242" s="258"/>
      <c r="H242" s="261">
        <v>46.24</v>
      </c>
      <c r="I242" s="262"/>
      <c r="J242" s="258"/>
      <c r="K242" s="258"/>
      <c r="L242" s="263"/>
      <c r="M242" s="264"/>
      <c r="N242" s="265"/>
      <c r="O242" s="265"/>
      <c r="P242" s="265"/>
      <c r="Q242" s="265"/>
      <c r="R242" s="265"/>
      <c r="S242" s="265"/>
      <c r="T242" s="266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7" t="s">
        <v>305</v>
      </c>
      <c r="AU242" s="267" t="s">
        <v>84</v>
      </c>
      <c r="AV242" s="15" t="s">
        <v>303</v>
      </c>
      <c r="AW242" s="15" t="s">
        <v>35</v>
      </c>
      <c r="AX242" s="15" t="s">
        <v>82</v>
      </c>
      <c r="AY242" s="267" t="s">
        <v>296</v>
      </c>
    </row>
    <row r="243" spans="1:65" s="2" customFormat="1" ht="24" customHeight="1">
      <c r="A243" s="40"/>
      <c r="B243" s="41"/>
      <c r="C243" s="222" t="s">
        <v>513</v>
      </c>
      <c r="D243" s="222" t="s">
        <v>298</v>
      </c>
      <c r="E243" s="223" t="s">
        <v>514</v>
      </c>
      <c r="F243" s="224" t="s">
        <v>515</v>
      </c>
      <c r="G243" s="225" t="s">
        <v>408</v>
      </c>
      <c r="H243" s="226">
        <v>0.46</v>
      </c>
      <c r="I243" s="227"/>
      <c r="J243" s="228">
        <f>ROUND(I243*H243,2)</f>
        <v>0</v>
      </c>
      <c r="K243" s="224" t="s">
        <v>302</v>
      </c>
      <c r="L243" s="46"/>
      <c r="M243" s="229" t="s">
        <v>28</v>
      </c>
      <c r="N243" s="230" t="s">
        <v>45</v>
      </c>
      <c r="O243" s="86"/>
      <c r="P243" s="231">
        <f>O243*H243</f>
        <v>0</v>
      </c>
      <c r="Q243" s="231">
        <v>1.05871</v>
      </c>
      <c r="R243" s="231">
        <f>Q243*H243</f>
        <v>0.48700660000000007</v>
      </c>
      <c r="S243" s="231">
        <v>0</v>
      </c>
      <c r="T243" s="232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3" t="s">
        <v>303</v>
      </c>
      <c r="AT243" s="233" t="s">
        <v>298</v>
      </c>
      <c r="AU243" s="233" t="s">
        <v>84</v>
      </c>
      <c r="AY243" s="19" t="s">
        <v>296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9" t="s">
        <v>82</v>
      </c>
      <c r="BK243" s="234">
        <f>ROUND(I243*H243,2)</f>
        <v>0</v>
      </c>
      <c r="BL243" s="19" t="s">
        <v>303</v>
      </c>
      <c r="BM243" s="233" t="s">
        <v>516</v>
      </c>
    </row>
    <row r="244" spans="1:51" s="13" customFormat="1" ht="12">
      <c r="A244" s="13"/>
      <c r="B244" s="235"/>
      <c r="C244" s="236"/>
      <c r="D244" s="237" t="s">
        <v>305</v>
      </c>
      <c r="E244" s="238" t="s">
        <v>28</v>
      </c>
      <c r="F244" s="239" t="s">
        <v>498</v>
      </c>
      <c r="G244" s="236"/>
      <c r="H244" s="238" t="s">
        <v>28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305</v>
      </c>
      <c r="AU244" s="245" t="s">
        <v>84</v>
      </c>
      <c r="AV244" s="13" t="s">
        <v>82</v>
      </c>
      <c r="AW244" s="13" t="s">
        <v>35</v>
      </c>
      <c r="AX244" s="13" t="s">
        <v>74</v>
      </c>
      <c r="AY244" s="245" t="s">
        <v>296</v>
      </c>
    </row>
    <row r="245" spans="1:51" s="14" customFormat="1" ht="12">
      <c r="A245" s="14"/>
      <c r="B245" s="246"/>
      <c r="C245" s="247"/>
      <c r="D245" s="237" t="s">
        <v>305</v>
      </c>
      <c r="E245" s="248" t="s">
        <v>28</v>
      </c>
      <c r="F245" s="249" t="s">
        <v>517</v>
      </c>
      <c r="G245" s="247"/>
      <c r="H245" s="250">
        <v>0.46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305</v>
      </c>
      <c r="AU245" s="256" t="s">
        <v>84</v>
      </c>
      <c r="AV245" s="14" t="s">
        <v>84</v>
      </c>
      <c r="AW245" s="14" t="s">
        <v>35</v>
      </c>
      <c r="AX245" s="14" t="s">
        <v>82</v>
      </c>
      <c r="AY245" s="256" t="s">
        <v>296</v>
      </c>
    </row>
    <row r="246" spans="1:63" s="12" customFormat="1" ht="22.8" customHeight="1">
      <c r="A246" s="12"/>
      <c r="B246" s="206"/>
      <c r="C246" s="207"/>
      <c r="D246" s="208" t="s">
        <v>73</v>
      </c>
      <c r="E246" s="220" t="s">
        <v>314</v>
      </c>
      <c r="F246" s="220" t="s">
        <v>518</v>
      </c>
      <c r="G246" s="207"/>
      <c r="H246" s="207"/>
      <c r="I246" s="210"/>
      <c r="J246" s="221">
        <f>BK246</f>
        <v>0</v>
      </c>
      <c r="K246" s="207"/>
      <c r="L246" s="212"/>
      <c r="M246" s="213"/>
      <c r="N246" s="214"/>
      <c r="O246" s="214"/>
      <c r="P246" s="215">
        <f>SUM(P247:P340)</f>
        <v>0</v>
      </c>
      <c r="Q246" s="214"/>
      <c r="R246" s="215">
        <f>SUM(R247:R340)</f>
        <v>92.53192130000002</v>
      </c>
      <c r="S246" s="214"/>
      <c r="T246" s="216">
        <f>SUM(T247:T340)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7" t="s">
        <v>82</v>
      </c>
      <c r="AT246" s="218" t="s">
        <v>73</v>
      </c>
      <c r="AU246" s="218" t="s">
        <v>82</v>
      </c>
      <c r="AY246" s="217" t="s">
        <v>296</v>
      </c>
      <c r="BK246" s="219">
        <f>SUM(BK247:BK340)</f>
        <v>0</v>
      </c>
    </row>
    <row r="247" spans="1:65" s="2" customFormat="1" ht="24" customHeight="1">
      <c r="A247" s="40"/>
      <c r="B247" s="41"/>
      <c r="C247" s="222" t="s">
        <v>519</v>
      </c>
      <c r="D247" s="222" t="s">
        <v>298</v>
      </c>
      <c r="E247" s="223" t="s">
        <v>520</v>
      </c>
      <c r="F247" s="224" t="s">
        <v>521</v>
      </c>
      <c r="G247" s="225" t="s">
        <v>362</v>
      </c>
      <c r="H247" s="226">
        <v>25.98</v>
      </c>
      <c r="I247" s="227"/>
      <c r="J247" s="228">
        <f>ROUND(I247*H247,2)</f>
        <v>0</v>
      </c>
      <c r="K247" s="224" t="s">
        <v>302</v>
      </c>
      <c r="L247" s="46"/>
      <c r="M247" s="229" t="s">
        <v>28</v>
      </c>
      <c r="N247" s="230" t="s">
        <v>45</v>
      </c>
      <c r="O247" s="86"/>
      <c r="P247" s="231">
        <f>O247*H247</f>
        <v>0</v>
      </c>
      <c r="Q247" s="231">
        <v>0.2309</v>
      </c>
      <c r="R247" s="231">
        <f>Q247*H247</f>
        <v>5.998782</v>
      </c>
      <c r="S247" s="231">
        <v>0</v>
      </c>
      <c r="T247" s="232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3" t="s">
        <v>303</v>
      </c>
      <c r="AT247" s="233" t="s">
        <v>298</v>
      </c>
      <c r="AU247" s="233" t="s">
        <v>84</v>
      </c>
      <c r="AY247" s="19" t="s">
        <v>296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9" t="s">
        <v>82</v>
      </c>
      <c r="BK247" s="234">
        <f>ROUND(I247*H247,2)</f>
        <v>0</v>
      </c>
      <c r="BL247" s="19" t="s">
        <v>303</v>
      </c>
      <c r="BM247" s="233" t="s">
        <v>522</v>
      </c>
    </row>
    <row r="248" spans="1:51" s="13" customFormat="1" ht="12">
      <c r="A248" s="13"/>
      <c r="B248" s="235"/>
      <c r="C248" s="236"/>
      <c r="D248" s="237" t="s">
        <v>305</v>
      </c>
      <c r="E248" s="238" t="s">
        <v>28</v>
      </c>
      <c r="F248" s="239" t="s">
        <v>523</v>
      </c>
      <c r="G248" s="236"/>
      <c r="H248" s="238" t="s">
        <v>28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305</v>
      </c>
      <c r="AU248" s="245" t="s">
        <v>84</v>
      </c>
      <c r="AV248" s="13" t="s">
        <v>82</v>
      </c>
      <c r="AW248" s="13" t="s">
        <v>35</v>
      </c>
      <c r="AX248" s="13" t="s">
        <v>74</v>
      </c>
      <c r="AY248" s="245" t="s">
        <v>296</v>
      </c>
    </row>
    <row r="249" spans="1:51" s="14" customFormat="1" ht="12">
      <c r="A249" s="14"/>
      <c r="B249" s="246"/>
      <c r="C249" s="247"/>
      <c r="D249" s="237" t="s">
        <v>305</v>
      </c>
      <c r="E249" s="248" t="s">
        <v>28</v>
      </c>
      <c r="F249" s="249" t="s">
        <v>524</v>
      </c>
      <c r="G249" s="247"/>
      <c r="H249" s="250">
        <v>28.98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6" t="s">
        <v>305</v>
      </c>
      <c r="AU249" s="256" t="s">
        <v>84</v>
      </c>
      <c r="AV249" s="14" t="s">
        <v>84</v>
      </c>
      <c r="AW249" s="14" t="s">
        <v>35</v>
      </c>
      <c r="AX249" s="14" t="s">
        <v>74</v>
      </c>
      <c r="AY249" s="256" t="s">
        <v>296</v>
      </c>
    </row>
    <row r="250" spans="1:51" s="14" customFormat="1" ht="12">
      <c r="A250" s="14"/>
      <c r="B250" s="246"/>
      <c r="C250" s="247"/>
      <c r="D250" s="237" t="s">
        <v>305</v>
      </c>
      <c r="E250" s="248" t="s">
        <v>28</v>
      </c>
      <c r="F250" s="249" t="s">
        <v>525</v>
      </c>
      <c r="G250" s="247"/>
      <c r="H250" s="250">
        <v>-3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305</v>
      </c>
      <c r="AU250" s="256" t="s">
        <v>84</v>
      </c>
      <c r="AV250" s="14" t="s">
        <v>84</v>
      </c>
      <c r="AW250" s="14" t="s">
        <v>35</v>
      </c>
      <c r="AX250" s="14" t="s">
        <v>74</v>
      </c>
      <c r="AY250" s="256" t="s">
        <v>296</v>
      </c>
    </row>
    <row r="251" spans="1:51" s="15" customFormat="1" ht="12">
      <c r="A251" s="15"/>
      <c r="B251" s="257"/>
      <c r="C251" s="258"/>
      <c r="D251" s="237" t="s">
        <v>305</v>
      </c>
      <c r="E251" s="259" t="s">
        <v>28</v>
      </c>
      <c r="F251" s="260" t="s">
        <v>310</v>
      </c>
      <c r="G251" s="258"/>
      <c r="H251" s="261">
        <v>25.98</v>
      </c>
      <c r="I251" s="262"/>
      <c r="J251" s="258"/>
      <c r="K251" s="258"/>
      <c r="L251" s="263"/>
      <c r="M251" s="264"/>
      <c r="N251" s="265"/>
      <c r="O251" s="265"/>
      <c r="P251" s="265"/>
      <c r="Q251" s="265"/>
      <c r="R251" s="265"/>
      <c r="S251" s="265"/>
      <c r="T251" s="26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7" t="s">
        <v>305</v>
      </c>
      <c r="AU251" s="267" t="s">
        <v>84</v>
      </c>
      <c r="AV251" s="15" t="s">
        <v>303</v>
      </c>
      <c r="AW251" s="15" t="s">
        <v>35</v>
      </c>
      <c r="AX251" s="15" t="s">
        <v>82</v>
      </c>
      <c r="AY251" s="267" t="s">
        <v>296</v>
      </c>
    </row>
    <row r="252" spans="1:65" s="2" customFormat="1" ht="24" customHeight="1">
      <c r="A252" s="40"/>
      <c r="B252" s="41"/>
      <c r="C252" s="222" t="s">
        <v>526</v>
      </c>
      <c r="D252" s="222" t="s">
        <v>298</v>
      </c>
      <c r="E252" s="223" t="s">
        <v>527</v>
      </c>
      <c r="F252" s="224" t="s">
        <v>528</v>
      </c>
      <c r="G252" s="225" t="s">
        <v>362</v>
      </c>
      <c r="H252" s="226">
        <v>34</v>
      </c>
      <c r="I252" s="227"/>
      <c r="J252" s="228">
        <f>ROUND(I252*H252,2)</f>
        <v>0</v>
      </c>
      <c r="K252" s="224" t="s">
        <v>302</v>
      </c>
      <c r="L252" s="46"/>
      <c r="M252" s="229" t="s">
        <v>28</v>
      </c>
      <c r="N252" s="230" t="s">
        <v>45</v>
      </c>
      <c r="O252" s="86"/>
      <c r="P252" s="231">
        <f>O252*H252</f>
        <v>0</v>
      </c>
      <c r="Q252" s="231">
        <v>0.25076</v>
      </c>
      <c r="R252" s="231">
        <f>Q252*H252</f>
        <v>8.525839999999999</v>
      </c>
      <c r="S252" s="231">
        <v>0</v>
      </c>
      <c r="T252" s="232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3" t="s">
        <v>303</v>
      </c>
      <c r="AT252" s="233" t="s">
        <v>298</v>
      </c>
      <c r="AU252" s="233" t="s">
        <v>84</v>
      </c>
      <c r="AY252" s="19" t="s">
        <v>296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9" t="s">
        <v>82</v>
      </c>
      <c r="BK252" s="234">
        <f>ROUND(I252*H252,2)</f>
        <v>0</v>
      </c>
      <c r="BL252" s="19" t="s">
        <v>303</v>
      </c>
      <c r="BM252" s="233" t="s">
        <v>529</v>
      </c>
    </row>
    <row r="253" spans="1:51" s="13" customFormat="1" ht="12">
      <c r="A253" s="13"/>
      <c r="B253" s="235"/>
      <c r="C253" s="236"/>
      <c r="D253" s="237" t="s">
        <v>305</v>
      </c>
      <c r="E253" s="238" t="s">
        <v>28</v>
      </c>
      <c r="F253" s="239" t="s">
        <v>523</v>
      </c>
      <c r="G253" s="236"/>
      <c r="H253" s="238" t="s">
        <v>28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305</v>
      </c>
      <c r="AU253" s="245" t="s">
        <v>84</v>
      </c>
      <c r="AV253" s="13" t="s">
        <v>82</v>
      </c>
      <c r="AW253" s="13" t="s">
        <v>35</v>
      </c>
      <c r="AX253" s="13" t="s">
        <v>74</v>
      </c>
      <c r="AY253" s="245" t="s">
        <v>296</v>
      </c>
    </row>
    <row r="254" spans="1:51" s="14" customFormat="1" ht="12">
      <c r="A254" s="14"/>
      <c r="B254" s="246"/>
      <c r="C254" s="247"/>
      <c r="D254" s="237" t="s">
        <v>305</v>
      </c>
      <c r="E254" s="248" t="s">
        <v>28</v>
      </c>
      <c r="F254" s="249" t="s">
        <v>530</v>
      </c>
      <c r="G254" s="247"/>
      <c r="H254" s="250">
        <v>34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305</v>
      </c>
      <c r="AU254" s="256" t="s">
        <v>84</v>
      </c>
      <c r="AV254" s="14" t="s">
        <v>84</v>
      </c>
      <c r="AW254" s="14" t="s">
        <v>35</v>
      </c>
      <c r="AX254" s="14" t="s">
        <v>82</v>
      </c>
      <c r="AY254" s="256" t="s">
        <v>296</v>
      </c>
    </row>
    <row r="255" spans="1:65" s="2" customFormat="1" ht="24" customHeight="1">
      <c r="A255" s="40"/>
      <c r="B255" s="41"/>
      <c r="C255" s="222" t="s">
        <v>531</v>
      </c>
      <c r="D255" s="222" t="s">
        <v>298</v>
      </c>
      <c r="E255" s="223" t="s">
        <v>532</v>
      </c>
      <c r="F255" s="224" t="s">
        <v>533</v>
      </c>
      <c r="G255" s="225" t="s">
        <v>362</v>
      </c>
      <c r="H255" s="226">
        <v>125.502</v>
      </c>
      <c r="I255" s="227"/>
      <c r="J255" s="228">
        <f>ROUND(I255*H255,2)</f>
        <v>0</v>
      </c>
      <c r="K255" s="224" t="s">
        <v>302</v>
      </c>
      <c r="L255" s="46"/>
      <c r="M255" s="229" t="s">
        <v>28</v>
      </c>
      <c r="N255" s="230" t="s">
        <v>45</v>
      </c>
      <c r="O255" s="86"/>
      <c r="P255" s="231">
        <f>O255*H255</f>
        <v>0</v>
      </c>
      <c r="Q255" s="231">
        <v>0.32</v>
      </c>
      <c r="R255" s="231">
        <f>Q255*H255</f>
        <v>40.16064</v>
      </c>
      <c r="S255" s="231">
        <v>0</v>
      </c>
      <c r="T255" s="232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3" t="s">
        <v>303</v>
      </c>
      <c r="AT255" s="233" t="s">
        <v>298</v>
      </c>
      <c r="AU255" s="233" t="s">
        <v>84</v>
      </c>
      <c r="AY255" s="19" t="s">
        <v>296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9" t="s">
        <v>82</v>
      </c>
      <c r="BK255" s="234">
        <f>ROUND(I255*H255,2)</f>
        <v>0</v>
      </c>
      <c r="BL255" s="19" t="s">
        <v>303</v>
      </c>
      <c r="BM255" s="233" t="s">
        <v>534</v>
      </c>
    </row>
    <row r="256" spans="1:51" s="13" customFormat="1" ht="12">
      <c r="A256" s="13"/>
      <c r="B256" s="235"/>
      <c r="C256" s="236"/>
      <c r="D256" s="237" t="s">
        <v>305</v>
      </c>
      <c r="E256" s="238" t="s">
        <v>28</v>
      </c>
      <c r="F256" s="239" t="s">
        <v>523</v>
      </c>
      <c r="G256" s="236"/>
      <c r="H256" s="238" t="s">
        <v>28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305</v>
      </c>
      <c r="AU256" s="245" t="s">
        <v>84</v>
      </c>
      <c r="AV256" s="13" t="s">
        <v>82</v>
      </c>
      <c r="AW256" s="13" t="s">
        <v>35</v>
      </c>
      <c r="AX256" s="13" t="s">
        <v>74</v>
      </c>
      <c r="AY256" s="245" t="s">
        <v>296</v>
      </c>
    </row>
    <row r="257" spans="1:51" s="14" customFormat="1" ht="12">
      <c r="A257" s="14"/>
      <c r="B257" s="246"/>
      <c r="C257" s="247"/>
      <c r="D257" s="237" t="s">
        <v>305</v>
      </c>
      <c r="E257" s="248" t="s">
        <v>28</v>
      </c>
      <c r="F257" s="249" t="s">
        <v>535</v>
      </c>
      <c r="G257" s="247"/>
      <c r="H257" s="250">
        <v>176.392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6" t="s">
        <v>305</v>
      </c>
      <c r="AU257" s="256" t="s">
        <v>84</v>
      </c>
      <c r="AV257" s="14" t="s">
        <v>84</v>
      </c>
      <c r="AW257" s="14" t="s">
        <v>35</v>
      </c>
      <c r="AX257" s="14" t="s">
        <v>74</v>
      </c>
      <c r="AY257" s="256" t="s">
        <v>296</v>
      </c>
    </row>
    <row r="258" spans="1:51" s="14" customFormat="1" ht="12">
      <c r="A258" s="14"/>
      <c r="B258" s="246"/>
      <c r="C258" s="247"/>
      <c r="D258" s="237" t="s">
        <v>305</v>
      </c>
      <c r="E258" s="248" t="s">
        <v>251</v>
      </c>
      <c r="F258" s="249" t="s">
        <v>536</v>
      </c>
      <c r="G258" s="247"/>
      <c r="H258" s="250">
        <v>-50.89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6" t="s">
        <v>305</v>
      </c>
      <c r="AU258" s="256" t="s">
        <v>84</v>
      </c>
      <c r="AV258" s="14" t="s">
        <v>84</v>
      </c>
      <c r="AW258" s="14" t="s">
        <v>35</v>
      </c>
      <c r="AX258" s="14" t="s">
        <v>74</v>
      </c>
      <c r="AY258" s="256" t="s">
        <v>296</v>
      </c>
    </row>
    <row r="259" spans="1:51" s="15" customFormat="1" ht="12">
      <c r="A259" s="15"/>
      <c r="B259" s="257"/>
      <c r="C259" s="258"/>
      <c r="D259" s="237" t="s">
        <v>305</v>
      </c>
      <c r="E259" s="259" t="s">
        <v>28</v>
      </c>
      <c r="F259" s="260" t="s">
        <v>310</v>
      </c>
      <c r="G259" s="258"/>
      <c r="H259" s="261">
        <v>125.502</v>
      </c>
      <c r="I259" s="262"/>
      <c r="J259" s="258"/>
      <c r="K259" s="258"/>
      <c r="L259" s="263"/>
      <c r="M259" s="264"/>
      <c r="N259" s="265"/>
      <c r="O259" s="265"/>
      <c r="P259" s="265"/>
      <c r="Q259" s="265"/>
      <c r="R259" s="265"/>
      <c r="S259" s="265"/>
      <c r="T259" s="26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7" t="s">
        <v>305</v>
      </c>
      <c r="AU259" s="267" t="s">
        <v>84</v>
      </c>
      <c r="AV259" s="15" t="s">
        <v>303</v>
      </c>
      <c r="AW259" s="15" t="s">
        <v>35</v>
      </c>
      <c r="AX259" s="15" t="s">
        <v>82</v>
      </c>
      <c r="AY259" s="267" t="s">
        <v>296</v>
      </c>
    </row>
    <row r="260" spans="1:65" s="2" customFormat="1" ht="16.5" customHeight="1">
      <c r="A260" s="40"/>
      <c r="B260" s="41"/>
      <c r="C260" s="222" t="s">
        <v>537</v>
      </c>
      <c r="D260" s="222" t="s">
        <v>298</v>
      </c>
      <c r="E260" s="223" t="s">
        <v>538</v>
      </c>
      <c r="F260" s="224" t="s">
        <v>539</v>
      </c>
      <c r="G260" s="225" t="s">
        <v>424</v>
      </c>
      <c r="H260" s="226">
        <v>54.42</v>
      </c>
      <c r="I260" s="227"/>
      <c r="J260" s="228">
        <f>ROUND(I260*H260,2)</f>
        <v>0</v>
      </c>
      <c r="K260" s="224" t="s">
        <v>302</v>
      </c>
      <c r="L260" s="46"/>
      <c r="M260" s="229" t="s">
        <v>28</v>
      </c>
      <c r="N260" s="230" t="s">
        <v>45</v>
      </c>
      <c r="O260" s="86"/>
      <c r="P260" s="231">
        <f>O260*H260</f>
        <v>0</v>
      </c>
      <c r="Q260" s="231">
        <v>0.00144</v>
      </c>
      <c r="R260" s="231">
        <f>Q260*H260</f>
        <v>0.07836480000000001</v>
      </c>
      <c r="S260" s="231">
        <v>0</v>
      </c>
      <c r="T260" s="232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3" t="s">
        <v>303</v>
      </c>
      <c r="AT260" s="233" t="s">
        <v>298</v>
      </c>
      <c r="AU260" s="233" t="s">
        <v>84</v>
      </c>
      <c r="AY260" s="19" t="s">
        <v>296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9" t="s">
        <v>82</v>
      </c>
      <c r="BK260" s="234">
        <f>ROUND(I260*H260,2)</f>
        <v>0</v>
      </c>
      <c r="BL260" s="19" t="s">
        <v>303</v>
      </c>
      <c r="BM260" s="233" t="s">
        <v>540</v>
      </c>
    </row>
    <row r="261" spans="1:51" s="13" customFormat="1" ht="12">
      <c r="A261" s="13"/>
      <c r="B261" s="235"/>
      <c r="C261" s="236"/>
      <c r="D261" s="237" t="s">
        <v>305</v>
      </c>
      <c r="E261" s="238" t="s">
        <v>28</v>
      </c>
      <c r="F261" s="239" t="s">
        <v>523</v>
      </c>
      <c r="G261" s="236"/>
      <c r="H261" s="238" t="s">
        <v>28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305</v>
      </c>
      <c r="AU261" s="245" t="s">
        <v>84</v>
      </c>
      <c r="AV261" s="13" t="s">
        <v>82</v>
      </c>
      <c r="AW261" s="13" t="s">
        <v>35</v>
      </c>
      <c r="AX261" s="13" t="s">
        <v>74</v>
      </c>
      <c r="AY261" s="245" t="s">
        <v>296</v>
      </c>
    </row>
    <row r="262" spans="1:51" s="14" customFormat="1" ht="12">
      <c r="A262" s="14"/>
      <c r="B262" s="246"/>
      <c r="C262" s="247"/>
      <c r="D262" s="237" t="s">
        <v>305</v>
      </c>
      <c r="E262" s="248" t="s">
        <v>28</v>
      </c>
      <c r="F262" s="249" t="s">
        <v>541</v>
      </c>
      <c r="G262" s="247"/>
      <c r="H262" s="250">
        <v>54.42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6" t="s">
        <v>305</v>
      </c>
      <c r="AU262" s="256" t="s">
        <v>84</v>
      </c>
      <c r="AV262" s="14" t="s">
        <v>84</v>
      </c>
      <c r="AW262" s="14" t="s">
        <v>35</v>
      </c>
      <c r="AX262" s="14" t="s">
        <v>74</v>
      </c>
      <c r="AY262" s="256" t="s">
        <v>296</v>
      </c>
    </row>
    <row r="263" spans="1:51" s="15" customFormat="1" ht="12">
      <c r="A263" s="15"/>
      <c r="B263" s="257"/>
      <c r="C263" s="258"/>
      <c r="D263" s="237" t="s">
        <v>305</v>
      </c>
      <c r="E263" s="259" t="s">
        <v>28</v>
      </c>
      <c r="F263" s="260" t="s">
        <v>310</v>
      </c>
      <c r="G263" s="258"/>
      <c r="H263" s="261">
        <v>54.42</v>
      </c>
      <c r="I263" s="262"/>
      <c r="J263" s="258"/>
      <c r="K263" s="258"/>
      <c r="L263" s="263"/>
      <c r="M263" s="264"/>
      <c r="N263" s="265"/>
      <c r="O263" s="265"/>
      <c r="P263" s="265"/>
      <c r="Q263" s="265"/>
      <c r="R263" s="265"/>
      <c r="S263" s="265"/>
      <c r="T263" s="26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7" t="s">
        <v>305</v>
      </c>
      <c r="AU263" s="267" t="s">
        <v>84</v>
      </c>
      <c r="AV263" s="15" t="s">
        <v>303</v>
      </c>
      <c r="AW263" s="15" t="s">
        <v>35</v>
      </c>
      <c r="AX263" s="15" t="s">
        <v>82</v>
      </c>
      <c r="AY263" s="267" t="s">
        <v>296</v>
      </c>
    </row>
    <row r="264" spans="1:65" s="2" customFormat="1" ht="16.5" customHeight="1">
      <c r="A264" s="40"/>
      <c r="B264" s="41"/>
      <c r="C264" s="222" t="s">
        <v>542</v>
      </c>
      <c r="D264" s="222" t="s">
        <v>298</v>
      </c>
      <c r="E264" s="223" t="s">
        <v>543</v>
      </c>
      <c r="F264" s="224" t="s">
        <v>544</v>
      </c>
      <c r="G264" s="225" t="s">
        <v>424</v>
      </c>
      <c r="H264" s="226">
        <v>136</v>
      </c>
      <c r="I264" s="227"/>
      <c r="J264" s="228">
        <f>ROUND(I264*H264,2)</f>
        <v>0</v>
      </c>
      <c r="K264" s="224" t="s">
        <v>302</v>
      </c>
      <c r="L264" s="46"/>
      <c r="M264" s="229" t="s">
        <v>28</v>
      </c>
      <c r="N264" s="230" t="s">
        <v>45</v>
      </c>
      <c r="O264" s="86"/>
      <c r="P264" s="231">
        <f>O264*H264</f>
        <v>0</v>
      </c>
      <c r="Q264" s="231">
        <v>0.00869</v>
      </c>
      <c r="R264" s="231">
        <f>Q264*H264</f>
        <v>1.18184</v>
      </c>
      <c r="S264" s="231">
        <v>0</v>
      </c>
      <c r="T264" s="232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3" t="s">
        <v>303</v>
      </c>
      <c r="AT264" s="233" t="s">
        <v>298</v>
      </c>
      <c r="AU264" s="233" t="s">
        <v>84</v>
      </c>
      <c r="AY264" s="19" t="s">
        <v>296</v>
      </c>
      <c r="BE264" s="234">
        <f>IF(N264="základní",J264,0)</f>
        <v>0</v>
      </c>
      <c r="BF264" s="234">
        <f>IF(N264="snížená",J264,0)</f>
        <v>0</v>
      </c>
      <c r="BG264" s="234">
        <f>IF(N264="zákl. přenesená",J264,0)</f>
        <v>0</v>
      </c>
      <c r="BH264" s="234">
        <f>IF(N264="sníž. přenesená",J264,0)</f>
        <v>0</v>
      </c>
      <c r="BI264" s="234">
        <f>IF(N264="nulová",J264,0)</f>
        <v>0</v>
      </c>
      <c r="BJ264" s="19" t="s">
        <v>82</v>
      </c>
      <c r="BK264" s="234">
        <f>ROUND(I264*H264,2)</f>
        <v>0</v>
      </c>
      <c r="BL264" s="19" t="s">
        <v>303</v>
      </c>
      <c r="BM264" s="233" t="s">
        <v>545</v>
      </c>
    </row>
    <row r="265" spans="1:51" s="13" customFormat="1" ht="12">
      <c r="A265" s="13"/>
      <c r="B265" s="235"/>
      <c r="C265" s="236"/>
      <c r="D265" s="237" t="s">
        <v>305</v>
      </c>
      <c r="E265" s="238" t="s">
        <v>28</v>
      </c>
      <c r="F265" s="239" t="s">
        <v>523</v>
      </c>
      <c r="G265" s="236"/>
      <c r="H265" s="238" t="s">
        <v>28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305</v>
      </c>
      <c r="AU265" s="245" t="s">
        <v>84</v>
      </c>
      <c r="AV265" s="13" t="s">
        <v>82</v>
      </c>
      <c r="AW265" s="13" t="s">
        <v>35</v>
      </c>
      <c r="AX265" s="13" t="s">
        <v>74</v>
      </c>
      <c r="AY265" s="245" t="s">
        <v>296</v>
      </c>
    </row>
    <row r="266" spans="1:51" s="14" customFormat="1" ht="12">
      <c r="A266" s="14"/>
      <c r="B266" s="246"/>
      <c r="C266" s="247"/>
      <c r="D266" s="237" t="s">
        <v>305</v>
      </c>
      <c r="E266" s="248" t="s">
        <v>28</v>
      </c>
      <c r="F266" s="249" t="s">
        <v>546</v>
      </c>
      <c r="G266" s="247"/>
      <c r="H266" s="250">
        <v>136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6" t="s">
        <v>305</v>
      </c>
      <c r="AU266" s="256" t="s">
        <v>84</v>
      </c>
      <c r="AV266" s="14" t="s">
        <v>84</v>
      </c>
      <c r="AW266" s="14" t="s">
        <v>35</v>
      </c>
      <c r="AX266" s="14" t="s">
        <v>82</v>
      </c>
      <c r="AY266" s="256" t="s">
        <v>296</v>
      </c>
    </row>
    <row r="267" spans="1:65" s="2" customFormat="1" ht="24" customHeight="1">
      <c r="A267" s="40"/>
      <c r="B267" s="41"/>
      <c r="C267" s="222" t="s">
        <v>547</v>
      </c>
      <c r="D267" s="222" t="s">
        <v>298</v>
      </c>
      <c r="E267" s="223" t="s">
        <v>548</v>
      </c>
      <c r="F267" s="224" t="s">
        <v>549</v>
      </c>
      <c r="G267" s="225" t="s">
        <v>362</v>
      </c>
      <c r="H267" s="226">
        <v>0.63</v>
      </c>
      <c r="I267" s="227"/>
      <c r="J267" s="228">
        <f>ROUND(I267*H267,2)</f>
        <v>0</v>
      </c>
      <c r="K267" s="224" t="s">
        <v>302</v>
      </c>
      <c r="L267" s="46"/>
      <c r="M267" s="229" t="s">
        <v>28</v>
      </c>
      <c r="N267" s="230" t="s">
        <v>45</v>
      </c>
      <c r="O267" s="86"/>
      <c r="P267" s="231">
        <f>O267*H267</f>
        <v>0</v>
      </c>
      <c r="Q267" s="231">
        <v>0.2171</v>
      </c>
      <c r="R267" s="231">
        <f>Q267*H267</f>
        <v>0.136773</v>
      </c>
      <c r="S267" s="231">
        <v>0</v>
      </c>
      <c r="T267" s="232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3" t="s">
        <v>303</v>
      </c>
      <c r="AT267" s="233" t="s">
        <v>298</v>
      </c>
      <c r="AU267" s="233" t="s">
        <v>84</v>
      </c>
      <c r="AY267" s="19" t="s">
        <v>296</v>
      </c>
      <c r="BE267" s="234">
        <f>IF(N267="základní",J267,0)</f>
        <v>0</v>
      </c>
      <c r="BF267" s="234">
        <f>IF(N267="snížená",J267,0)</f>
        <v>0</v>
      </c>
      <c r="BG267" s="234">
        <f>IF(N267="zákl. přenesená",J267,0)</f>
        <v>0</v>
      </c>
      <c r="BH267" s="234">
        <f>IF(N267="sníž. přenesená",J267,0)</f>
        <v>0</v>
      </c>
      <c r="BI267" s="234">
        <f>IF(N267="nulová",J267,0)</f>
        <v>0</v>
      </c>
      <c r="BJ267" s="19" t="s">
        <v>82</v>
      </c>
      <c r="BK267" s="234">
        <f>ROUND(I267*H267,2)</f>
        <v>0</v>
      </c>
      <c r="BL267" s="19" t="s">
        <v>303</v>
      </c>
      <c r="BM267" s="233" t="s">
        <v>550</v>
      </c>
    </row>
    <row r="268" spans="1:51" s="13" customFormat="1" ht="12">
      <c r="A268" s="13"/>
      <c r="B268" s="235"/>
      <c r="C268" s="236"/>
      <c r="D268" s="237" t="s">
        <v>305</v>
      </c>
      <c r="E268" s="238" t="s">
        <v>28</v>
      </c>
      <c r="F268" s="239" t="s">
        <v>523</v>
      </c>
      <c r="G268" s="236"/>
      <c r="H268" s="238" t="s">
        <v>28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305</v>
      </c>
      <c r="AU268" s="245" t="s">
        <v>84</v>
      </c>
      <c r="AV268" s="13" t="s">
        <v>82</v>
      </c>
      <c r="AW268" s="13" t="s">
        <v>35</v>
      </c>
      <c r="AX268" s="13" t="s">
        <v>74</v>
      </c>
      <c r="AY268" s="245" t="s">
        <v>296</v>
      </c>
    </row>
    <row r="269" spans="1:51" s="14" customFormat="1" ht="12">
      <c r="A269" s="14"/>
      <c r="B269" s="246"/>
      <c r="C269" s="247"/>
      <c r="D269" s="237" t="s">
        <v>305</v>
      </c>
      <c r="E269" s="248" t="s">
        <v>28</v>
      </c>
      <c r="F269" s="249" t="s">
        <v>551</v>
      </c>
      <c r="G269" s="247"/>
      <c r="H269" s="250">
        <v>0.63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6" t="s">
        <v>305</v>
      </c>
      <c r="AU269" s="256" t="s">
        <v>84</v>
      </c>
      <c r="AV269" s="14" t="s">
        <v>84</v>
      </c>
      <c r="AW269" s="14" t="s">
        <v>35</v>
      </c>
      <c r="AX269" s="14" t="s">
        <v>82</v>
      </c>
      <c r="AY269" s="256" t="s">
        <v>296</v>
      </c>
    </row>
    <row r="270" spans="1:65" s="2" customFormat="1" ht="16.5" customHeight="1">
      <c r="A270" s="40"/>
      <c r="B270" s="41"/>
      <c r="C270" s="222" t="s">
        <v>552</v>
      </c>
      <c r="D270" s="222" t="s">
        <v>298</v>
      </c>
      <c r="E270" s="223" t="s">
        <v>553</v>
      </c>
      <c r="F270" s="224" t="s">
        <v>554</v>
      </c>
      <c r="G270" s="225" t="s">
        <v>491</v>
      </c>
      <c r="H270" s="226">
        <v>8</v>
      </c>
      <c r="I270" s="227"/>
      <c r="J270" s="228">
        <f>ROUND(I270*H270,2)</f>
        <v>0</v>
      </c>
      <c r="K270" s="224" t="s">
        <v>302</v>
      </c>
      <c r="L270" s="46"/>
      <c r="M270" s="229" t="s">
        <v>28</v>
      </c>
      <c r="N270" s="230" t="s">
        <v>45</v>
      </c>
      <c r="O270" s="86"/>
      <c r="P270" s="231">
        <f>O270*H270</f>
        <v>0</v>
      </c>
      <c r="Q270" s="231">
        <v>0.02711</v>
      </c>
      <c r="R270" s="231">
        <f>Q270*H270</f>
        <v>0.21688</v>
      </c>
      <c r="S270" s="231">
        <v>0</v>
      </c>
      <c r="T270" s="232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3" t="s">
        <v>303</v>
      </c>
      <c r="AT270" s="233" t="s">
        <v>298</v>
      </c>
      <c r="AU270" s="233" t="s">
        <v>84</v>
      </c>
      <c r="AY270" s="19" t="s">
        <v>296</v>
      </c>
      <c r="BE270" s="234">
        <f>IF(N270="základní",J270,0)</f>
        <v>0</v>
      </c>
      <c r="BF270" s="234">
        <f>IF(N270="snížená",J270,0)</f>
        <v>0</v>
      </c>
      <c r="BG270" s="234">
        <f>IF(N270="zákl. přenesená",J270,0)</f>
        <v>0</v>
      </c>
      <c r="BH270" s="234">
        <f>IF(N270="sníž. přenesená",J270,0)</f>
        <v>0</v>
      </c>
      <c r="BI270" s="234">
        <f>IF(N270="nulová",J270,0)</f>
        <v>0</v>
      </c>
      <c r="BJ270" s="19" t="s">
        <v>82</v>
      </c>
      <c r="BK270" s="234">
        <f>ROUND(I270*H270,2)</f>
        <v>0</v>
      </c>
      <c r="BL270" s="19" t="s">
        <v>303</v>
      </c>
      <c r="BM270" s="233" t="s">
        <v>555</v>
      </c>
    </row>
    <row r="271" spans="1:51" s="13" customFormat="1" ht="12">
      <c r="A271" s="13"/>
      <c r="B271" s="235"/>
      <c r="C271" s="236"/>
      <c r="D271" s="237" t="s">
        <v>305</v>
      </c>
      <c r="E271" s="238" t="s">
        <v>28</v>
      </c>
      <c r="F271" s="239" t="s">
        <v>523</v>
      </c>
      <c r="G271" s="236"/>
      <c r="H271" s="238" t="s">
        <v>28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305</v>
      </c>
      <c r="AU271" s="245" t="s">
        <v>84</v>
      </c>
      <c r="AV271" s="13" t="s">
        <v>82</v>
      </c>
      <c r="AW271" s="13" t="s">
        <v>35</v>
      </c>
      <c r="AX271" s="13" t="s">
        <v>74</v>
      </c>
      <c r="AY271" s="245" t="s">
        <v>296</v>
      </c>
    </row>
    <row r="272" spans="1:51" s="14" customFormat="1" ht="12">
      <c r="A272" s="14"/>
      <c r="B272" s="246"/>
      <c r="C272" s="247"/>
      <c r="D272" s="237" t="s">
        <v>305</v>
      </c>
      <c r="E272" s="248" t="s">
        <v>28</v>
      </c>
      <c r="F272" s="249" t="s">
        <v>337</v>
      </c>
      <c r="G272" s="247"/>
      <c r="H272" s="250">
        <v>8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6" t="s">
        <v>305</v>
      </c>
      <c r="AU272" s="256" t="s">
        <v>84</v>
      </c>
      <c r="AV272" s="14" t="s">
        <v>84</v>
      </c>
      <c r="AW272" s="14" t="s">
        <v>35</v>
      </c>
      <c r="AX272" s="14" t="s">
        <v>82</v>
      </c>
      <c r="AY272" s="256" t="s">
        <v>296</v>
      </c>
    </row>
    <row r="273" spans="1:65" s="2" customFormat="1" ht="16.5" customHeight="1">
      <c r="A273" s="40"/>
      <c r="B273" s="41"/>
      <c r="C273" s="222" t="s">
        <v>556</v>
      </c>
      <c r="D273" s="222" t="s">
        <v>298</v>
      </c>
      <c r="E273" s="223" t="s">
        <v>557</v>
      </c>
      <c r="F273" s="224" t="s">
        <v>558</v>
      </c>
      <c r="G273" s="225" t="s">
        <v>491</v>
      </c>
      <c r="H273" s="226">
        <v>5</v>
      </c>
      <c r="I273" s="227"/>
      <c r="J273" s="228">
        <f>ROUND(I273*H273,2)</f>
        <v>0</v>
      </c>
      <c r="K273" s="224" t="s">
        <v>28</v>
      </c>
      <c r="L273" s="46"/>
      <c r="M273" s="229" t="s">
        <v>28</v>
      </c>
      <c r="N273" s="230" t="s">
        <v>45</v>
      </c>
      <c r="O273" s="86"/>
      <c r="P273" s="231">
        <f>O273*H273</f>
        <v>0</v>
      </c>
      <c r="Q273" s="231">
        <v>0.02693</v>
      </c>
      <c r="R273" s="231">
        <f>Q273*H273</f>
        <v>0.13465</v>
      </c>
      <c r="S273" s="231">
        <v>0</v>
      </c>
      <c r="T273" s="232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3" t="s">
        <v>303</v>
      </c>
      <c r="AT273" s="233" t="s">
        <v>298</v>
      </c>
      <c r="AU273" s="233" t="s">
        <v>84</v>
      </c>
      <c r="AY273" s="19" t="s">
        <v>296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9" t="s">
        <v>82</v>
      </c>
      <c r="BK273" s="234">
        <f>ROUND(I273*H273,2)</f>
        <v>0</v>
      </c>
      <c r="BL273" s="19" t="s">
        <v>303</v>
      </c>
      <c r="BM273" s="233" t="s">
        <v>559</v>
      </c>
    </row>
    <row r="274" spans="1:51" s="13" customFormat="1" ht="12">
      <c r="A274" s="13"/>
      <c r="B274" s="235"/>
      <c r="C274" s="236"/>
      <c r="D274" s="237" t="s">
        <v>305</v>
      </c>
      <c r="E274" s="238" t="s">
        <v>28</v>
      </c>
      <c r="F274" s="239" t="s">
        <v>523</v>
      </c>
      <c r="G274" s="236"/>
      <c r="H274" s="238" t="s">
        <v>28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305</v>
      </c>
      <c r="AU274" s="245" t="s">
        <v>84</v>
      </c>
      <c r="AV274" s="13" t="s">
        <v>82</v>
      </c>
      <c r="AW274" s="13" t="s">
        <v>35</v>
      </c>
      <c r="AX274" s="13" t="s">
        <v>74</v>
      </c>
      <c r="AY274" s="245" t="s">
        <v>296</v>
      </c>
    </row>
    <row r="275" spans="1:51" s="14" customFormat="1" ht="12">
      <c r="A275" s="14"/>
      <c r="B275" s="246"/>
      <c r="C275" s="247"/>
      <c r="D275" s="237" t="s">
        <v>305</v>
      </c>
      <c r="E275" s="248" t="s">
        <v>28</v>
      </c>
      <c r="F275" s="249" t="s">
        <v>560</v>
      </c>
      <c r="G275" s="247"/>
      <c r="H275" s="250">
        <v>5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6" t="s">
        <v>305</v>
      </c>
      <c r="AU275" s="256" t="s">
        <v>84</v>
      </c>
      <c r="AV275" s="14" t="s">
        <v>84</v>
      </c>
      <c r="AW275" s="14" t="s">
        <v>35</v>
      </c>
      <c r="AX275" s="14" t="s">
        <v>82</v>
      </c>
      <c r="AY275" s="256" t="s">
        <v>296</v>
      </c>
    </row>
    <row r="276" spans="1:65" s="2" customFormat="1" ht="16.5" customHeight="1">
      <c r="A276" s="40"/>
      <c r="B276" s="41"/>
      <c r="C276" s="222" t="s">
        <v>561</v>
      </c>
      <c r="D276" s="222" t="s">
        <v>298</v>
      </c>
      <c r="E276" s="223" t="s">
        <v>562</v>
      </c>
      <c r="F276" s="224" t="s">
        <v>563</v>
      </c>
      <c r="G276" s="225" t="s">
        <v>491</v>
      </c>
      <c r="H276" s="226">
        <v>1</v>
      </c>
      <c r="I276" s="227"/>
      <c r="J276" s="228">
        <f>ROUND(I276*H276,2)</f>
        <v>0</v>
      </c>
      <c r="K276" s="224" t="s">
        <v>28</v>
      </c>
      <c r="L276" s="46"/>
      <c r="M276" s="229" t="s">
        <v>28</v>
      </c>
      <c r="N276" s="230" t="s">
        <v>45</v>
      </c>
      <c r="O276" s="86"/>
      <c r="P276" s="231">
        <f>O276*H276</f>
        <v>0</v>
      </c>
      <c r="Q276" s="231">
        <v>0.03195</v>
      </c>
      <c r="R276" s="231">
        <f>Q276*H276</f>
        <v>0.03195</v>
      </c>
      <c r="S276" s="231">
        <v>0</v>
      </c>
      <c r="T276" s="232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3" t="s">
        <v>303</v>
      </c>
      <c r="AT276" s="233" t="s">
        <v>298</v>
      </c>
      <c r="AU276" s="233" t="s">
        <v>84</v>
      </c>
      <c r="AY276" s="19" t="s">
        <v>296</v>
      </c>
      <c r="BE276" s="234">
        <f>IF(N276="základní",J276,0)</f>
        <v>0</v>
      </c>
      <c r="BF276" s="234">
        <f>IF(N276="snížená",J276,0)</f>
        <v>0</v>
      </c>
      <c r="BG276" s="234">
        <f>IF(N276="zákl. přenesená",J276,0)</f>
        <v>0</v>
      </c>
      <c r="BH276" s="234">
        <f>IF(N276="sníž. přenesená",J276,0)</f>
        <v>0</v>
      </c>
      <c r="BI276" s="234">
        <f>IF(N276="nulová",J276,0)</f>
        <v>0</v>
      </c>
      <c r="BJ276" s="19" t="s">
        <v>82</v>
      </c>
      <c r="BK276" s="234">
        <f>ROUND(I276*H276,2)</f>
        <v>0</v>
      </c>
      <c r="BL276" s="19" t="s">
        <v>303</v>
      </c>
      <c r="BM276" s="233" t="s">
        <v>564</v>
      </c>
    </row>
    <row r="277" spans="1:51" s="13" customFormat="1" ht="12">
      <c r="A277" s="13"/>
      <c r="B277" s="235"/>
      <c r="C277" s="236"/>
      <c r="D277" s="237" t="s">
        <v>305</v>
      </c>
      <c r="E277" s="238" t="s">
        <v>28</v>
      </c>
      <c r="F277" s="239" t="s">
        <v>523</v>
      </c>
      <c r="G277" s="236"/>
      <c r="H277" s="238" t="s">
        <v>28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305</v>
      </c>
      <c r="AU277" s="245" t="s">
        <v>84</v>
      </c>
      <c r="AV277" s="13" t="s">
        <v>82</v>
      </c>
      <c r="AW277" s="13" t="s">
        <v>35</v>
      </c>
      <c r="AX277" s="13" t="s">
        <v>74</v>
      </c>
      <c r="AY277" s="245" t="s">
        <v>296</v>
      </c>
    </row>
    <row r="278" spans="1:51" s="14" customFormat="1" ht="12">
      <c r="A278" s="14"/>
      <c r="B278" s="246"/>
      <c r="C278" s="247"/>
      <c r="D278" s="237" t="s">
        <v>305</v>
      </c>
      <c r="E278" s="248" t="s">
        <v>28</v>
      </c>
      <c r="F278" s="249" t="s">
        <v>82</v>
      </c>
      <c r="G278" s="247"/>
      <c r="H278" s="250">
        <v>1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6" t="s">
        <v>305</v>
      </c>
      <c r="AU278" s="256" t="s">
        <v>84</v>
      </c>
      <c r="AV278" s="14" t="s">
        <v>84</v>
      </c>
      <c r="AW278" s="14" t="s">
        <v>35</v>
      </c>
      <c r="AX278" s="14" t="s">
        <v>82</v>
      </c>
      <c r="AY278" s="256" t="s">
        <v>296</v>
      </c>
    </row>
    <row r="279" spans="1:65" s="2" customFormat="1" ht="16.5" customHeight="1">
      <c r="A279" s="40"/>
      <c r="B279" s="41"/>
      <c r="C279" s="222" t="s">
        <v>565</v>
      </c>
      <c r="D279" s="222" t="s">
        <v>298</v>
      </c>
      <c r="E279" s="223" t="s">
        <v>566</v>
      </c>
      <c r="F279" s="224" t="s">
        <v>567</v>
      </c>
      <c r="G279" s="225" t="s">
        <v>491</v>
      </c>
      <c r="H279" s="226">
        <v>2</v>
      </c>
      <c r="I279" s="227"/>
      <c r="J279" s="228">
        <f>ROUND(I279*H279,2)</f>
        <v>0</v>
      </c>
      <c r="K279" s="224" t="s">
        <v>28</v>
      </c>
      <c r="L279" s="46"/>
      <c r="M279" s="229" t="s">
        <v>28</v>
      </c>
      <c r="N279" s="230" t="s">
        <v>45</v>
      </c>
      <c r="O279" s="86"/>
      <c r="P279" s="231">
        <f>O279*H279</f>
        <v>0</v>
      </c>
      <c r="Q279" s="231">
        <v>0.042</v>
      </c>
      <c r="R279" s="231">
        <f>Q279*H279</f>
        <v>0.084</v>
      </c>
      <c r="S279" s="231">
        <v>0</v>
      </c>
      <c r="T279" s="232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3" t="s">
        <v>303</v>
      </c>
      <c r="AT279" s="233" t="s">
        <v>298</v>
      </c>
      <c r="AU279" s="233" t="s">
        <v>84</v>
      </c>
      <c r="AY279" s="19" t="s">
        <v>296</v>
      </c>
      <c r="BE279" s="234">
        <f>IF(N279="základní",J279,0)</f>
        <v>0</v>
      </c>
      <c r="BF279" s="234">
        <f>IF(N279="snížená",J279,0)</f>
        <v>0</v>
      </c>
      <c r="BG279" s="234">
        <f>IF(N279="zákl. přenesená",J279,0)</f>
        <v>0</v>
      </c>
      <c r="BH279" s="234">
        <f>IF(N279="sníž. přenesená",J279,0)</f>
        <v>0</v>
      </c>
      <c r="BI279" s="234">
        <f>IF(N279="nulová",J279,0)</f>
        <v>0</v>
      </c>
      <c r="BJ279" s="19" t="s">
        <v>82</v>
      </c>
      <c r="BK279" s="234">
        <f>ROUND(I279*H279,2)</f>
        <v>0</v>
      </c>
      <c r="BL279" s="19" t="s">
        <v>303</v>
      </c>
      <c r="BM279" s="233" t="s">
        <v>568</v>
      </c>
    </row>
    <row r="280" spans="1:51" s="13" customFormat="1" ht="12">
      <c r="A280" s="13"/>
      <c r="B280" s="235"/>
      <c r="C280" s="236"/>
      <c r="D280" s="237" t="s">
        <v>305</v>
      </c>
      <c r="E280" s="238" t="s">
        <v>28</v>
      </c>
      <c r="F280" s="239" t="s">
        <v>523</v>
      </c>
      <c r="G280" s="236"/>
      <c r="H280" s="238" t="s">
        <v>28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305</v>
      </c>
      <c r="AU280" s="245" t="s">
        <v>84</v>
      </c>
      <c r="AV280" s="13" t="s">
        <v>82</v>
      </c>
      <c r="AW280" s="13" t="s">
        <v>35</v>
      </c>
      <c r="AX280" s="13" t="s">
        <v>74</v>
      </c>
      <c r="AY280" s="245" t="s">
        <v>296</v>
      </c>
    </row>
    <row r="281" spans="1:51" s="14" customFormat="1" ht="12">
      <c r="A281" s="14"/>
      <c r="B281" s="246"/>
      <c r="C281" s="247"/>
      <c r="D281" s="237" t="s">
        <v>305</v>
      </c>
      <c r="E281" s="248" t="s">
        <v>28</v>
      </c>
      <c r="F281" s="249" t="s">
        <v>84</v>
      </c>
      <c r="G281" s="247"/>
      <c r="H281" s="250">
        <v>2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6" t="s">
        <v>305</v>
      </c>
      <c r="AU281" s="256" t="s">
        <v>84</v>
      </c>
      <c r="AV281" s="14" t="s">
        <v>84</v>
      </c>
      <c r="AW281" s="14" t="s">
        <v>35</v>
      </c>
      <c r="AX281" s="14" t="s">
        <v>82</v>
      </c>
      <c r="AY281" s="256" t="s">
        <v>296</v>
      </c>
    </row>
    <row r="282" spans="1:65" s="2" customFormat="1" ht="16.5" customHeight="1">
      <c r="A282" s="40"/>
      <c r="B282" s="41"/>
      <c r="C282" s="222" t="s">
        <v>569</v>
      </c>
      <c r="D282" s="222" t="s">
        <v>298</v>
      </c>
      <c r="E282" s="223" t="s">
        <v>570</v>
      </c>
      <c r="F282" s="224" t="s">
        <v>571</v>
      </c>
      <c r="G282" s="225" t="s">
        <v>491</v>
      </c>
      <c r="H282" s="226">
        <v>5</v>
      </c>
      <c r="I282" s="227"/>
      <c r="J282" s="228">
        <f>ROUND(I282*H282,2)</f>
        <v>0</v>
      </c>
      <c r="K282" s="224" t="s">
        <v>302</v>
      </c>
      <c r="L282" s="46"/>
      <c r="M282" s="229" t="s">
        <v>28</v>
      </c>
      <c r="N282" s="230" t="s">
        <v>45</v>
      </c>
      <c r="O282" s="86"/>
      <c r="P282" s="231">
        <f>O282*H282</f>
        <v>0</v>
      </c>
      <c r="Q282" s="231">
        <v>0.03655</v>
      </c>
      <c r="R282" s="231">
        <f>Q282*H282</f>
        <v>0.18275</v>
      </c>
      <c r="S282" s="231">
        <v>0</v>
      </c>
      <c r="T282" s="232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3" t="s">
        <v>303</v>
      </c>
      <c r="AT282" s="233" t="s">
        <v>298</v>
      </c>
      <c r="AU282" s="233" t="s">
        <v>84</v>
      </c>
      <c r="AY282" s="19" t="s">
        <v>296</v>
      </c>
      <c r="BE282" s="234">
        <f>IF(N282="základní",J282,0)</f>
        <v>0</v>
      </c>
      <c r="BF282" s="234">
        <f>IF(N282="snížená",J282,0)</f>
        <v>0</v>
      </c>
      <c r="BG282" s="234">
        <f>IF(N282="zákl. přenesená",J282,0)</f>
        <v>0</v>
      </c>
      <c r="BH282" s="234">
        <f>IF(N282="sníž. přenesená",J282,0)</f>
        <v>0</v>
      </c>
      <c r="BI282" s="234">
        <f>IF(N282="nulová",J282,0)</f>
        <v>0</v>
      </c>
      <c r="BJ282" s="19" t="s">
        <v>82</v>
      </c>
      <c r="BK282" s="234">
        <f>ROUND(I282*H282,2)</f>
        <v>0</v>
      </c>
      <c r="BL282" s="19" t="s">
        <v>303</v>
      </c>
      <c r="BM282" s="233" t="s">
        <v>572</v>
      </c>
    </row>
    <row r="283" spans="1:51" s="13" customFormat="1" ht="12">
      <c r="A283" s="13"/>
      <c r="B283" s="235"/>
      <c r="C283" s="236"/>
      <c r="D283" s="237" t="s">
        <v>305</v>
      </c>
      <c r="E283" s="238" t="s">
        <v>28</v>
      </c>
      <c r="F283" s="239" t="s">
        <v>523</v>
      </c>
      <c r="G283" s="236"/>
      <c r="H283" s="238" t="s">
        <v>28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305</v>
      </c>
      <c r="AU283" s="245" t="s">
        <v>84</v>
      </c>
      <c r="AV283" s="13" t="s">
        <v>82</v>
      </c>
      <c r="AW283" s="13" t="s">
        <v>35</v>
      </c>
      <c r="AX283" s="13" t="s">
        <v>74</v>
      </c>
      <c r="AY283" s="245" t="s">
        <v>296</v>
      </c>
    </row>
    <row r="284" spans="1:51" s="14" customFormat="1" ht="12">
      <c r="A284" s="14"/>
      <c r="B284" s="246"/>
      <c r="C284" s="247"/>
      <c r="D284" s="237" t="s">
        <v>305</v>
      </c>
      <c r="E284" s="248" t="s">
        <v>28</v>
      </c>
      <c r="F284" s="249" t="s">
        <v>321</v>
      </c>
      <c r="G284" s="247"/>
      <c r="H284" s="250">
        <v>5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6" t="s">
        <v>305</v>
      </c>
      <c r="AU284" s="256" t="s">
        <v>84</v>
      </c>
      <c r="AV284" s="14" t="s">
        <v>84</v>
      </c>
      <c r="AW284" s="14" t="s">
        <v>35</v>
      </c>
      <c r="AX284" s="14" t="s">
        <v>82</v>
      </c>
      <c r="AY284" s="256" t="s">
        <v>296</v>
      </c>
    </row>
    <row r="285" spans="1:65" s="2" customFormat="1" ht="16.5" customHeight="1">
      <c r="A285" s="40"/>
      <c r="B285" s="41"/>
      <c r="C285" s="222" t="s">
        <v>573</v>
      </c>
      <c r="D285" s="222" t="s">
        <v>298</v>
      </c>
      <c r="E285" s="223" t="s">
        <v>574</v>
      </c>
      <c r="F285" s="224" t="s">
        <v>575</v>
      </c>
      <c r="G285" s="225" t="s">
        <v>491</v>
      </c>
      <c r="H285" s="226">
        <v>10</v>
      </c>
      <c r="I285" s="227"/>
      <c r="J285" s="228">
        <f>ROUND(I285*H285,2)</f>
        <v>0</v>
      </c>
      <c r="K285" s="224" t="s">
        <v>302</v>
      </c>
      <c r="L285" s="46"/>
      <c r="M285" s="229" t="s">
        <v>28</v>
      </c>
      <c r="N285" s="230" t="s">
        <v>45</v>
      </c>
      <c r="O285" s="86"/>
      <c r="P285" s="231">
        <f>O285*H285</f>
        <v>0</v>
      </c>
      <c r="Q285" s="231">
        <v>0.04555</v>
      </c>
      <c r="R285" s="231">
        <f>Q285*H285</f>
        <v>0.4555</v>
      </c>
      <c r="S285" s="231">
        <v>0</v>
      </c>
      <c r="T285" s="232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3" t="s">
        <v>303</v>
      </c>
      <c r="AT285" s="233" t="s">
        <v>298</v>
      </c>
      <c r="AU285" s="233" t="s">
        <v>84</v>
      </c>
      <c r="AY285" s="19" t="s">
        <v>296</v>
      </c>
      <c r="BE285" s="234">
        <f>IF(N285="základní",J285,0)</f>
        <v>0</v>
      </c>
      <c r="BF285" s="234">
        <f>IF(N285="snížená",J285,0)</f>
        <v>0</v>
      </c>
      <c r="BG285" s="234">
        <f>IF(N285="zákl. přenesená",J285,0)</f>
        <v>0</v>
      </c>
      <c r="BH285" s="234">
        <f>IF(N285="sníž. přenesená",J285,0)</f>
        <v>0</v>
      </c>
      <c r="BI285" s="234">
        <f>IF(N285="nulová",J285,0)</f>
        <v>0</v>
      </c>
      <c r="BJ285" s="19" t="s">
        <v>82</v>
      </c>
      <c r="BK285" s="234">
        <f>ROUND(I285*H285,2)</f>
        <v>0</v>
      </c>
      <c r="BL285" s="19" t="s">
        <v>303</v>
      </c>
      <c r="BM285" s="233" t="s">
        <v>576</v>
      </c>
    </row>
    <row r="286" spans="1:51" s="13" customFormat="1" ht="12">
      <c r="A286" s="13"/>
      <c r="B286" s="235"/>
      <c r="C286" s="236"/>
      <c r="D286" s="237" t="s">
        <v>305</v>
      </c>
      <c r="E286" s="238" t="s">
        <v>28</v>
      </c>
      <c r="F286" s="239" t="s">
        <v>523</v>
      </c>
      <c r="G286" s="236"/>
      <c r="H286" s="238" t="s">
        <v>28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305</v>
      </c>
      <c r="AU286" s="245" t="s">
        <v>84</v>
      </c>
      <c r="AV286" s="13" t="s">
        <v>82</v>
      </c>
      <c r="AW286" s="13" t="s">
        <v>35</v>
      </c>
      <c r="AX286" s="13" t="s">
        <v>74</v>
      </c>
      <c r="AY286" s="245" t="s">
        <v>296</v>
      </c>
    </row>
    <row r="287" spans="1:51" s="14" customFormat="1" ht="12">
      <c r="A287" s="14"/>
      <c r="B287" s="246"/>
      <c r="C287" s="247"/>
      <c r="D287" s="237" t="s">
        <v>305</v>
      </c>
      <c r="E287" s="248" t="s">
        <v>28</v>
      </c>
      <c r="F287" s="249" t="s">
        <v>577</v>
      </c>
      <c r="G287" s="247"/>
      <c r="H287" s="250">
        <v>10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305</v>
      </c>
      <c r="AU287" s="256" t="s">
        <v>84</v>
      </c>
      <c r="AV287" s="14" t="s">
        <v>84</v>
      </c>
      <c r="AW287" s="14" t="s">
        <v>35</v>
      </c>
      <c r="AX287" s="14" t="s">
        <v>82</v>
      </c>
      <c r="AY287" s="256" t="s">
        <v>296</v>
      </c>
    </row>
    <row r="288" spans="1:65" s="2" customFormat="1" ht="16.5" customHeight="1">
      <c r="A288" s="40"/>
      <c r="B288" s="41"/>
      <c r="C288" s="222" t="s">
        <v>578</v>
      </c>
      <c r="D288" s="222" t="s">
        <v>298</v>
      </c>
      <c r="E288" s="223" t="s">
        <v>579</v>
      </c>
      <c r="F288" s="224" t="s">
        <v>580</v>
      </c>
      <c r="G288" s="225" t="s">
        <v>491</v>
      </c>
      <c r="H288" s="226">
        <v>35</v>
      </c>
      <c r="I288" s="227"/>
      <c r="J288" s="228">
        <f>ROUND(I288*H288,2)</f>
        <v>0</v>
      </c>
      <c r="K288" s="224" t="s">
        <v>302</v>
      </c>
      <c r="L288" s="46"/>
      <c r="M288" s="229" t="s">
        <v>28</v>
      </c>
      <c r="N288" s="230" t="s">
        <v>45</v>
      </c>
      <c r="O288" s="86"/>
      <c r="P288" s="231">
        <f>O288*H288</f>
        <v>0</v>
      </c>
      <c r="Q288" s="231">
        <v>0.06355</v>
      </c>
      <c r="R288" s="231">
        <f>Q288*H288</f>
        <v>2.2242499999999996</v>
      </c>
      <c r="S288" s="231">
        <v>0</v>
      </c>
      <c r="T288" s="232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3" t="s">
        <v>303</v>
      </c>
      <c r="AT288" s="233" t="s">
        <v>298</v>
      </c>
      <c r="AU288" s="233" t="s">
        <v>84</v>
      </c>
      <c r="AY288" s="19" t="s">
        <v>296</v>
      </c>
      <c r="BE288" s="234">
        <f>IF(N288="základní",J288,0)</f>
        <v>0</v>
      </c>
      <c r="BF288" s="234">
        <f>IF(N288="snížená",J288,0)</f>
        <v>0</v>
      </c>
      <c r="BG288" s="234">
        <f>IF(N288="zákl. přenesená",J288,0)</f>
        <v>0</v>
      </c>
      <c r="BH288" s="234">
        <f>IF(N288="sníž. přenesená",J288,0)</f>
        <v>0</v>
      </c>
      <c r="BI288" s="234">
        <f>IF(N288="nulová",J288,0)</f>
        <v>0</v>
      </c>
      <c r="BJ288" s="19" t="s">
        <v>82</v>
      </c>
      <c r="BK288" s="234">
        <f>ROUND(I288*H288,2)</f>
        <v>0</v>
      </c>
      <c r="BL288" s="19" t="s">
        <v>303</v>
      </c>
      <c r="BM288" s="233" t="s">
        <v>581</v>
      </c>
    </row>
    <row r="289" spans="1:51" s="13" customFormat="1" ht="12">
      <c r="A289" s="13"/>
      <c r="B289" s="235"/>
      <c r="C289" s="236"/>
      <c r="D289" s="237" t="s">
        <v>305</v>
      </c>
      <c r="E289" s="238" t="s">
        <v>28</v>
      </c>
      <c r="F289" s="239" t="s">
        <v>523</v>
      </c>
      <c r="G289" s="236"/>
      <c r="H289" s="238" t="s">
        <v>28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305</v>
      </c>
      <c r="AU289" s="245" t="s">
        <v>84</v>
      </c>
      <c r="AV289" s="13" t="s">
        <v>82</v>
      </c>
      <c r="AW289" s="13" t="s">
        <v>35</v>
      </c>
      <c r="AX289" s="13" t="s">
        <v>74</v>
      </c>
      <c r="AY289" s="245" t="s">
        <v>296</v>
      </c>
    </row>
    <row r="290" spans="1:51" s="14" customFormat="1" ht="12">
      <c r="A290" s="14"/>
      <c r="B290" s="246"/>
      <c r="C290" s="247"/>
      <c r="D290" s="237" t="s">
        <v>305</v>
      </c>
      <c r="E290" s="248" t="s">
        <v>28</v>
      </c>
      <c r="F290" s="249" t="s">
        <v>582</v>
      </c>
      <c r="G290" s="247"/>
      <c r="H290" s="250">
        <v>35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6" t="s">
        <v>305</v>
      </c>
      <c r="AU290" s="256" t="s">
        <v>84</v>
      </c>
      <c r="AV290" s="14" t="s">
        <v>84</v>
      </c>
      <c r="AW290" s="14" t="s">
        <v>35</v>
      </c>
      <c r="AX290" s="14" t="s">
        <v>82</v>
      </c>
      <c r="AY290" s="256" t="s">
        <v>296</v>
      </c>
    </row>
    <row r="291" spans="1:65" s="2" customFormat="1" ht="16.5" customHeight="1">
      <c r="A291" s="40"/>
      <c r="B291" s="41"/>
      <c r="C291" s="222" t="s">
        <v>583</v>
      </c>
      <c r="D291" s="222" t="s">
        <v>298</v>
      </c>
      <c r="E291" s="223" t="s">
        <v>584</v>
      </c>
      <c r="F291" s="224" t="s">
        <v>585</v>
      </c>
      <c r="G291" s="225" t="s">
        <v>491</v>
      </c>
      <c r="H291" s="226">
        <v>3</v>
      </c>
      <c r="I291" s="227"/>
      <c r="J291" s="228">
        <f>ROUND(I291*H291,2)</f>
        <v>0</v>
      </c>
      <c r="K291" s="224" t="s">
        <v>302</v>
      </c>
      <c r="L291" s="46"/>
      <c r="M291" s="229" t="s">
        <v>28</v>
      </c>
      <c r="N291" s="230" t="s">
        <v>45</v>
      </c>
      <c r="O291" s="86"/>
      <c r="P291" s="231">
        <f>O291*H291</f>
        <v>0</v>
      </c>
      <c r="Q291" s="231">
        <v>0.07285</v>
      </c>
      <c r="R291" s="231">
        <f>Q291*H291</f>
        <v>0.21855</v>
      </c>
      <c r="S291" s="231">
        <v>0</v>
      </c>
      <c r="T291" s="232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3" t="s">
        <v>303</v>
      </c>
      <c r="AT291" s="233" t="s">
        <v>298</v>
      </c>
      <c r="AU291" s="233" t="s">
        <v>84</v>
      </c>
      <c r="AY291" s="19" t="s">
        <v>296</v>
      </c>
      <c r="BE291" s="234">
        <f>IF(N291="základní",J291,0)</f>
        <v>0</v>
      </c>
      <c r="BF291" s="234">
        <f>IF(N291="snížená",J291,0)</f>
        <v>0</v>
      </c>
      <c r="BG291" s="234">
        <f>IF(N291="zákl. přenesená",J291,0)</f>
        <v>0</v>
      </c>
      <c r="BH291" s="234">
        <f>IF(N291="sníž. přenesená",J291,0)</f>
        <v>0</v>
      </c>
      <c r="BI291" s="234">
        <f>IF(N291="nulová",J291,0)</f>
        <v>0</v>
      </c>
      <c r="BJ291" s="19" t="s">
        <v>82</v>
      </c>
      <c r="BK291" s="234">
        <f>ROUND(I291*H291,2)</f>
        <v>0</v>
      </c>
      <c r="BL291" s="19" t="s">
        <v>303</v>
      </c>
      <c r="BM291" s="233" t="s">
        <v>586</v>
      </c>
    </row>
    <row r="292" spans="1:51" s="13" customFormat="1" ht="12">
      <c r="A292" s="13"/>
      <c r="B292" s="235"/>
      <c r="C292" s="236"/>
      <c r="D292" s="237" t="s">
        <v>305</v>
      </c>
      <c r="E292" s="238" t="s">
        <v>28</v>
      </c>
      <c r="F292" s="239" t="s">
        <v>523</v>
      </c>
      <c r="G292" s="236"/>
      <c r="H292" s="238" t="s">
        <v>28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305</v>
      </c>
      <c r="AU292" s="245" t="s">
        <v>84</v>
      </c>
      <c r="AV292" s="13" t="s">
        <v>82</v>
      </c>
      <c r="AW292" s="13" t="s">
        <v>35</v>
      </c>
      <c r="AX292" s="13" t="s">
        <v>74</v>
      </c>
      <c r="AY292" s="245" t="s">
        <v>296</v>
      </c>
    </row>
    <row r="293" spans="1:51" s="14" customFormat="1" ht="12">
      <c r="A293" s="14"/>
      <c r="B293" s="246"/>
      <c r="C293" s="247"/>
      <c r="D293" s="237" t="s">
        <v>305</v>
      </c>
      <c r="E293" s="248" t="s">
        <v>28</v>
      </c>
      <c r="F293" s="249" t="s">
        <v>314</v>
      </c>
      <c r="G293" s="247"/>
      <c r="H293" s="250">
        <v>3</v>
      </c>
      <c r="I293" s="251"/>
      <c r="J293" s="247"/>
      <c r="K293" s="247"/>
      <c r="L293" s="252"/>
      <c r="M293" s="253"/>
      <c r="N293" s="254"/>
      <c r="O293" s="254"/>
      <c r="P293" s="254"/>
      <c r="Q293" s="254"/>
      <c r="R293" s="254"/>
      <c r="S293" s="254"/>
      <c r="T293" s="25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6" t="s">
        <v>305</v>
      </c>
      <c r="AU293" s="256" t="s">
        <v>84</v>
      </c>
      <c r="AV293" s="14" t="s">
        <v>84</v>
      </c>
      <c r="AW293" s="14" t="s">
        <v>35</v>
      </c>
      <c r="AX293" s="14" t="s">
        <v>82</v>
      </c>
      <c r="AY293" s="256" t="s">
        <v>296</v>
      </c>
    </row>
    <row r="294" spans="1:65" s="2" customFormat="1" ht="16.5" customHeight="1">
      <c r="A294" s="40"/>
      <c r="B294" s="41"/>
      <c r="C294" s="222" t="s">
        <v>587</v>
      </c>
      <c r="D294" s="222" t="s">
        <v>298</v>
      </c>
      <c r="E294" s="223" t="s">
        <v>588</v>
      </c>
      <c r="F294" s="224" t="s">
        <v>589</v>
      </c>
      <c r="G294" s="225" t="s">
        <v>491</v>
      </c>
      <c r="H294" s="226">
        <v>30</v>
      </c>
      <c r="I294" s="227"/>
      <c r="J294" s="228">
        <f>ROUND(I294*H294,2)</f>
        <v>0</v>
      </c>
      <c r="K294" s="224" t="s">
        <v>302</v>
      </c>
      <c r="L294" s="46"/>
      <c r="M294" s="229" t="s">
        <v>28</v>
      </c>
      <c r="N294" s="230" t="s">
        <v>45</v>
      </c>
      <c r="O294" s="86"/>
      <c r="P294" s="231">
        <f>O294*H294</f>
        <v>0</v>
      </c>
      <c r="Q294" s="231">
        <v>0.10005</v>
      </c>
      <c r="R294" s="231">
        <f>Q294*H294</f>
        <v>3.0015</v>
      </c>
      <c r="S294" s="231">
        <v>0</v>
      </c>
      <c r="T294" s="232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3" t="s">
        <v>303</v>
      </c>
      <c r="AT294" s="233" t="s">
        <v>298</v>
      </c>
      <c r="AU294" s="233" t="s">
        <v>84</v>
      </c>
      <c r="AY294" s="19" t="s">
        <v>296</v>
      </c>
      <c r="BE294" s="234">
        <f>IF(N294="základní",J294,0)</f>
        <v>0</v>
      </c>
      <c r="BF294" s="234">
        <f>IF(N294="snížená",J294,0)</f>
        <v>0</v>
      </c>
      <c r="BG294" s="234">
        <f>IF(N294="zákl. přenesená",J294,0)</f>
        <v>0</v>
      </c>
      <c r="BH294" s="234">
        <f>IF(N294="sníž. přenesená",J294,0)</f>
        <v>0</v>
      </c>
      <c r="BI294" s="234">
        <f>IF(N294="nulová",J294,0)</f>
        <v>0</v>
      </c>
      <c r="BJ294" s="19" t="s">
        <v>82</v>
      </c>
      <c r="BK294" s="234">
        <f>ROUND(I294*H294,2)</f>
        <v>0</v>
      </c>
      <c r="BL294" s="19" t="s">
        <v>303</v>
      </c>
      <c r="BM294" s="233" t="s">
        <v>590</v>
      </c>
    </row>
    <row r="295" spans="1:51" s="13" customFormat="1" ht="12">
      <c r="A295" s="13"/>
      <c r="B295" s="235"/>
      <c r="C295" s="236"/>
      <c r="D295" s="237" t="s">
        <v>305</v>
      </c>
      <c r="E295" s="238" t="s">
        <v>28</v>
      </c>
      <c r="F295" s="239" t="s">
        <v>523</v>
      </c>
      <c r="G295" s="236"/>
      <c r="H295" s="238" t="s">
        <v>28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305</v>
      </c>
      <c r="AU295" s="245" t="s">
        <v>84</v>
      </c>
      <c r="AV295" s="13" t="s">
        <v>82</v>
      </c>
      <c r="AW295" s="13" t="s">
        <v>35</v>
      </c>
      <c r="AX295" s="13" t="s">
        <v>74</v>
      </c>
      <c r="AY295" s="245" t="s">
        <v>296</v>
      </c>
    </row>
    <row r="296" spans="1:51" s="14" customFormat="1" ht="12">
      <c r="A296" s="14"/>
      <c r="B296" s="246"/>
      <c r="C296" s="247"/>
      <c r="D296" s="237" t="s">
        <v>305</v>
      </c>
      <c r="E296" s="248" t="s">
        <v>28</v>
      </c>
      <c r="F296" s="249" t="s">
        <v>591</v>
      </c>
      <c r="G296" s="247"/>
      <c r="H296" s="250">
        <v>30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6" t="s">
        <v>305</v>
      </c>
      <c r="AU296" s="256" t="s">
        <v>84</v>
      </c>
      <c r="AV296" s="14" t="s">
        <v>84</v>
      </c>
      <c r="AW296" s="14" t="s">
        <v>35</v>
      </c>
      <c r="AX296" s="14" t="s">
        <v>82</v>
      </c>
      <c r="AY296" s="256" t="s">
        <v>296</v>
      </c>
    </row>
    <row r="297" spans="1:65" s="2" customFormat="1" ht="16.5" customHeight="1">
      <c r="A297" s="40"/>
      <c r="B297" s="41"/>
      <c r="C297" s="222" t="s">
        <v>592</v>
      </c>
      <c r="D297" s="222" t="s">
        <v>298</v>
      </c>
      <c r="E297" s="223" t="s">
        <v>593</v>
      </c>
      <c r="F297" s="224" t="s">
        <v>594</v>
      </c>
      <c r="G297" s="225" t="s">
        <v>491</v>
      </c>
      <c r="H297" s="226">
        <v>10</v>
      </c>
      <c r="I297" s="227"/>
      <c r="J297" s="228">
        <f>ROUND(I297*H297,2)</f>
        <v>0</v>
      </c>
      <c r="K297" s="224" t="s">
        <v>302</v>
      </c>
      <c r="L297" s="46"/>
      <c r="M297" s="229" t="s">
        <v>28</v>
      </c>
      <c r="N297" s="230" t="s">
        <v>45</v>
      </c>
      <c r="O297" s="86"/>
      <c r="P297" s="231">
        <f>O297*H297</f>
        <v>0</v>
      </c>
      <c r="Q297" s="231">
        <v>0.12705</v>
      </c>
      <c r="R297" s="231">
        <f>Q297*H297</f>
        <v>1.2705</v>
      </c>
      <c r="S297" s="231">
        <v>0</v>
      </c>
      <c r="T297" s="232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3" t="s">
        <v>303</v>
      </c>
      <c r="AT297" s="233" t="s">
        <v>298</v>
      </c>
      <c r="AU297" s="233" t="s">
        <v>84</v>
      </c>
      <c r="AY297" s="19" t="s">
        <v>296</v>
      </c>
      <c r="BE297" s="234">
        <f>IF(N297="základní",J297,0)</f>
        <v>0</v>
      </c>
      <c r="BF297" s="234">
        <f>IF(N297="snížená",J297,0)</f>
        <v>0</v>
      </c>
      <c r="BG297" s="234">
        <f>IF(N297="zákl. přenesená",J297,0)</f>
        <v>0</v>
      </c>
      <c r="BH297" s="234">
        <f>IF(N297="sníž. přenesená",J297,0)</f>
        <v>0</v>
      </c>
      <c r="BI297" s="234">
        <f>IF(N297="nulová",J297,0)</f>
        <v>0</v>
      </c>
      <c r="BJ297" s="19" t="s">
        <v>82</v>
      </c>
      <c r="BK297" s="234">
        <f>ROUND(I297*H297,2)</f>
        <v>0</v>
      </c>
      <c r="BL297" s="19" t="s">
        <v>303</v>
      </c>
      <c r="BM297" s="233" t="s">
        <v>595</v>
      </c>
    </row>
    <row r="298" spans="1:51" s="13" customFormat="1" ht="12">
      <c r="A298" s="13"/>
      <c r="B298" s="235"/>
      <c r="C298" s="236"/>
      <c r="D298" s="237" t="s">
        <v>305</v>
      </c>
      <c r="E298" s="238" t="s">
        <v>28</v>
      </c>
      <c r="F298" s="239" t="s">
        <v>523</v>
      </c>
      <c r="G298" s="236"/>
      <c r="H298" s="238" t="s">
        <v>28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305</v>
      </c>
      <c r="AU298" s="245" t="s">
        <v>84</v>
      </c>
      <c r="AV298" s="13" t="s">
        <v>82</v>
      </c>
      <c r="AW298" s="13" t="s">
        <v>35</v>
      </c>
      <c r="AX298" s="13" t="s">
        <v>74</v>
      </c>
      <c r="AY298" s="245" t="s">
        <v>296</v>
      </c>
    </row>
    <row r="299" spans="1:51" s="14" customFormat="1" ht="12">
      <c r="A299" s="14"/>
      <c r="B299" s="246"/>
      <c r="C299" s="247"/>
      <c r="D299" s="237" t="s">
        <v>305</v>
      </c>
      <c r="E299" s="248" t="s">
        <v>28</v>
      </c>
      <c r="F299" s="249" t="s">
        <v>577</v>
      </c>
      <c r="G299" s="247"/>
      <c r="H299" s="250">
        <v>10</v>
      </c>
      <c r="I299" s="251"/>
      <c r="J299" s="247"/>
      <c r="K299" s="247"/>
      <c r="L299" s="252"/>
      <c r="M299" s="253"/>
      <c r="N299" s="254"/>
      <c r="O299" s="254"/>
      <c r="P299" s="254"/>
      <c r="Q299" s="254"/>
      <c r="R299" s="254"/>
      <c r="S299" s="254"/>
      <c r="T299" s="25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6" t="s">
        <v>305</v>
      </c>
      <c r="AU299" s="256" t="s">
        <v>84</v>
      </c>
      <c r="AV299" s="14" t="s">
        <v>84</v>
      </c>
      <c r="AW299" s="14" t="s">
        <v>35</v>
      </c>
      <c r="AX299" s="14" t="s">
        <v>82</v>
      </c>
      <c r="AY299" s="256" t="s">
        <v>296</v>
      </c>
    </row>
    <row r="300" spans="1:65" s="2" customFormat="1" ht="24" customHeight="1">
      <c r="A300" s="40"/>
      <c r="B300" s="41"/>
      <c r="C300" s="222" t="s">
        <v>596</v>
      </c>
      <c r="D300" s="222" t="s">
        <v>298</v>
      </c>
      <c r="E300" s="223" t="s">
        <v>597</v>
      </c>
      <c r="F300" s="224" t="s">
        <v>598</v>
      </c>
      <c r="G300" s="225" t="s">
        <v>408</v>
      </c>
      <c r="H300" s="226">
        <v>0.43</v>
      </c>
      <c r="I300" s="227"/>
      <c r="J300" s="228">
        <f>ROUND(I300*H300,2)</f>
        <v>0</v>
      </c>
      <c r="K300" s="224" t="s">
        <v>302</v>
      </c>
      <c r="L300" s="46"/>
      <c r="M300" s="229" t="s">
        <v>28</v>
      </c>
      <c r="N300" s="230" t="s">
        <v>45</v>
      </c>
      <c r="O300" s="86"/>
      <c r="P300" s="231">
        <f>O300*H300</f>
        <v>0</v>
      </c>
      <c r="Q300" s="231">
        <v>0.01709</v>
      </c>
      <c r="R300" s="231">
        <f>Q300*H300</f>
        <v>0.0073487000000000005</v>
      </c>
      <c r="S300" s="231">
        <v>0</v>
      </c>
      <c r="T300" s="232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3" t="s">
        <v>303</v>
      </c>
      <c r="AT300" s="233" t="s">
        <v>298</v>
      </c>
      <c r="AU300" s="233" t="s">
        <v>84</v>
      </c>
      <c r="AY300" s="19" t="s">
        <v>296</v>
      </c>
      <c r="BE300" s="234">
        <f>IF(N300="základní",J300,0)</f>
        <v>0</v>
      </c>
      <c r="BF300" s="234">
        <f>IF(N300="snížená",J300,0)</f>
        <v>0</v>
      </c>
      <c r="BG300" s="234">
        <f>IF(N300="zákl. přenesená",J300,0)</f>
        <v>0</v>
      </c>
      <c r="BH300" s="234">
        <f>IF(N300="sníž. přenesená",J300,0)</f>
        <v>0</v>
      </c>
      <c r="BI300" s="234">
        <f>IF(N300="nulová",J300,0)</f>
        <v>0</v>
      </c>
      <c r="BJ300" s="19" t="s">
        <v>82</v>
      </c>
      <c r="BK300" s="234">
        <f>ROUND(I300*H300,2)</f>
        <v>0</v>
      </c>
      <c r="BL300" s="19" t="s">
        <v>303</v>
      </c>
      <c r="BM300" s="233" t="s">
        <v>599</v>
      </c>
    </row>
    <row r="301" spans="1:51" s="13" customFormat="1" ht="12">
      <c r="A301" s="13"/>
      <c r="B301" s="235"/>
      <c r="C301" s="236"/>
      <c r="D301" s="237" t="s">
        <v>305</v>
      </c>
      <c r="E301" s="238" t="s">
        <v>28</v>
      </c>
      <c r="F301" s="239" t="s">
        <v>523</v>
      </c>
      <c r="G301" s="236"/>
      <c r="H301" s="238" t="s">
        <v>28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305</v>
      </c>
      <c r="AU301" s="245" t="s">
        <v>84</v>
      </c>
      <c r="AV301" s="13" t="s">
        <v>82</v>
      </c>
      <c r="AW301" s="13" t="s">
        <v>35</v>
      </c>
      <c r="AX301" s="13" t="s">
        <v>74</v>
      </c>
      <c r="AY301" s="245" t="s">
        <v>296</v>
      </c>
    </row>
    <row r="302" spans="1:51" s="14" customFormat="1" ht="12">
      <c r="A302" s="14"/>
      <c r="B302" s="246"/>
      <c r="C302" s="247"/>
      <c r="D302" s="237" t="s">
        <v>305</v>
      </c>
      <c r="E302" s="248" t="s">
        <v>28</v>
      </c>
      <c r="F302" s="249" t="s">
        <v>600</v>
      </c>
      <c r="G302" s="247"/>
      <c r="H302" s="250">
        <v>0.43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6" t="s">
        <v>305</v>
      </c>
      <c r="AU302" s="256" t="s">
        <v>84</v>
      </c>
      <c r="AV302" s="14" t="s">
        <v>84</v>
      </c>
      <c r="AW302" s="14" t="s">
        <v>35</v>
      </c>
      <c r="AX302" s="14" t="s">
        <v>82</v>
      </c>
      <c r="AY302" s="256" t="s">
        <v>296</v>
      </c>
    </row>
    <row r="303" spans="1:65" s="2" customFormat="1" ht="16.5" customHeight="1">
      <c r="A303" s="40"/>
      <c r="B303" s="41"/>
      <c r="C303" s="222" t="s">
        <v>601</v>
      </c>
      <c r="D303" s="222" t="s">
        <v>298</v>
      </c>
      <c r="E303" s="223" t="s">
        <v>602</v>
      </c>
      <c r="F303" s="224" t="s">
        <v>603</v>
      </c>
      <c r="G303" s="225" t="s">
        <v>424</v>
      </c>
      <c r="H303" s="226">
        <v>78.5</v>
      </c>
      <c r="I303" s="227"/>
      <c r="J303" s="228">
        <f>ROUND(I303*H303,2)</f>
        <v>0</v>
      </c>
      <c r="K303" s="224" t="s">
        <v>302</v>
      </c>
      <c r="L303" s="46"/>
      <c r="M303" s="229" t="s">
        <v>28</v>
      </c>
      <c r="N303" s="230" t="s">
        <v>45</v>
      </c>
      <c r="O303" s="86"/>
      <c r="P303" s="231">
        <f>O303*H303</f>
        <v>0</v>
      </c>
      <c r="Q303" s="231">
        <v>0.00026</v>
      </c>
      <c r="R303" s="231">
        <f>Q303*H303</f>
        <v>0.020409999999999998</v>
      </c>
      <c r="S303" s="231">
        <v>0</v>
      </c>
      <c r="T303" s="232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3" t="s">
        <v>303</v>
      </c>
      <c r="AT303" s="233" t="s">
        <v>298</v>
      </c>
      <c r="AU303" s="233" t="s">
        <v>84</v>
      </c>
      <c r="AY303" s="19" t="s">
        <v>296</v>
      </c>
      <c r="BE303" s="234">
        <f>IF(N303="základní",J303,0)</f>
        <v>0</v>
      </c>
      <c r="BF303" s="234">
        <f>IF(N303="snížená",J303,0)</f>
        <v>0</v>
      </c>
      <c r="BG303" s="234">
        <f>IF(N303="zákl. přenesená",J303,0)</f>
        <v>0</v>
      </c>
      <c r="BH303" s="234">
        <f>IF(N303="sníž. přenesená",J303,0)</f>
        <v>0</v>
      </c>
      <c r="BI303" s="234">
        <f>IF(N303="nulová",J303,0)</f>
        <v>0</v>
      </c>
      <c r="BJ303" s="19" t="s">
        <v>82</v>
      </c>
      <c r="BK303" s="234">
        <f>ROUND(I303*H303,2)</f>
        <v>0</v>
      </c>
      <c r="BL303" s="19" t="s">
        <v>303</v>
      </c>
      <c r="BM303" s="233" t="s">
        <v>604</v>
      </c>
    </row>
    <row r="304" spans="1:51" s="13" customFormat="1" ht="12">
      <c r="A304" s="13"/>
      <c r="B304" s="235"/>
      <c r="C304" s="236"/>
      <c r="D304" s="237" t="s">
        <v>305</v>
      </c>
      <c r="E304" s="238" t="s">
        <v>28</v>
      </c>
      <c r="F304" s="239" t="s">
        <v>523</v>
      </c>
      <c r="G304" s="236"/>
      <c r="H304" s="238" t="s">
        <v>28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305</v>
      </c>
      <c r="AU304" s="245" t="s">
        <v>84</v>
      </c>
      <c r="AV304" s="13" t="s">
        <v>82</v>
      </c>
      <c r="AW304" s="13" t="s">
        <v>35</v>
      </c>
      <c r="AX304" s="13" t="s">
        <v>74</v>
      </c>
      <c r="AY304" s="245" t="s">
        <v>296</v>
      </c>
    </row>
    <row r="305" spans="1:51" s="14" customFormat="1" ht="12">
      <c r="A305" s="14"/>
      <c r="B305" s="246"/>
      <c r="C305" s="247"/>
      <c r="D305" s="237" t="s">
        <v>305</v>
      </c>
      <c r="E305" s="248" t="s">
        <v>28</v>
      </c>
      <c r="F305" s="249" t="s">
        <v>605</v>
      </c>
      <c r="G305" s="247"/>
      <c r="H305" s="250">
        <v>78.5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6" t="s">
        <v>305</v>
      </c>
      <c r="AU305" s="256" t="s">
        <v>84</v>
      </c>
      <c r="AV305" s="14" t="s">
        <v>84</v>
      </c>
      <c r="AW305" s="14" t="s">
        <v>35</v>
      </c>
      <c r="AX305" s="14" t="s">
        <v>82</v>
      </c>
      <c r="AY305" s="256" t="s">
        <v>296</v>
      </c>
    </row>
    <row r="306" spans="1:65" s="2" customFormat="1" ht="24" customHeight="1">
      <c r="A306" s="40"/>
      <c r="B306" s="41"/>
      <c r="C306" s="222" t="s">
        <v>606</v>
      </c>
      <c r="D306" s="222" t="s">
        <v>298</v>
      </c>
      <c r="E306" s="223" t="s">
        <v>607</v>
      </c>
      <c r="F306" s="224" t="s">
        <v>608</v>
      </c>
      <c r="G306" s="225" t="s">
        <v>362</v>
      </c>
      <c r="H306" s="226">
        <v>87.121</v>
      </c>
      <c r="I306" s="227"/>
      <c r="J306" s="228">
        <f>ROUND(I306*H306,2)</f>
        <v>0</v>
      </c>
      <c r="K306" s="224" t="s">
        <v>302</v>
      </c>
      <c r="L306" s="46"/>
      <c r="M306" s="229" t="s">
        <v>28</v>
      </c>
      <c r="N306" s="230" t="s">
        <v>45</v>
      </c>
      <c r="O306" s="86"/>
      <c r="P306" s="231">
        <f>O306*H306</f>
        <v>0</v>
      </c>
      <c r="Q306" s="231">
        <v>0.10445</v>
      </c>
      <c r="R306" s="231">
        <f>Q306*H306</f>
        <v>9.09978845</v>
      </c>
      <c r="S306" s="231">
        <v>0</v>
      </c>
      <c r="T306" s="232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33" t="s">
        <v>303</v>
      </c>
      <c r="AT306" s="233" t="s">
        <v>298</v>
      </c>
      <c r="AU306" s="233" t="s">
        <v>84</v>
      </c>
      <c r="AY306" s="19" t="s">
        <v>296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9" t="s">
        <v>82</v>
      </c>
      <c r="BK306" s="234">
        <f>ROUND(I306*H306,2)</f>
        <v>0</v>
      </c>
      <c r="BL306" s="19" t="s">
        <v>303</v>
      </c>
      <c r="BM306" s="233" t="s">
        <v>609</v>
      </c>
    </row>
    <row r="307" spans="1:51" s="13" customFormat="1" ht="12">
      <c r="A307" s="13"/>
      <c r="B307" s="235"/>
      <c r="C307" s="236"/>
      <c r="D307" s="237" t="s">
        <v>305</v>
      </c>
      <c r="E307" s="238" t="s">
        <v>28</v>
      </c>
      <c r="F307" s="239" t="s">
        <v>523</v>
      </c>
      <c r="G307" s="236"/>
      <c r="H307" s="238" t="s">
        <v>28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305</v>
      </c>
      <c r="AU307" s="245" t="s">
        <v>84</v>
      </c>
      <c r="AV307" s="13" t="s">
        <v>82</v>
      </c>
      <c r="AW307" s="13" t="s">
        <v>35</v>
      </c>
      <c r="AX307" s="13" t="s">
        <v>74</v>
      </c>
      <c r="AY307" s="245" t="s">
        <v>296</v>
      </c>
    </row>
    <row r="308" spans="1:51" s="14" customFormat="1" ht="12">
      <c r="A308" s="14"/>
      <c r="B308" s="246"/>
      <c r="C308" s="247"/>
      <c r="D308" s="237" t="s">
        <v>305</v>
      </c>
      <c r="E308" s="248" t="s">
        <v>28</v>
      </c>
      <c r="F308" s="249" t="s">
        <v>610</v>
      </c>
      <c r="G308" s="247"/>
      <c r="H308" s="250">
        <v>100.721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6" t="s">
        <v>305</v>
      </c>
      <c r="AU308" s="256" t="s">
        <v>84</v>
      </c>
      <c r="AV308" s="14" t="s">
        <v>84</v>
      </c>
      <c r="AW308" s="14" t="s">
        <v>35</v>
      </c>
      <c r="AX308" s="14" t="s">
        <v>74</v>
      </c>
      <c r="AY308" s="256" t="s">
        <v>296</v>
      </c>
    </row>
    <row r="309" spans="1:51" s="14" customFormat="1" ht="12">
      <c r="A309" s="14"/>
      <c r="B309" s="246"/>
      <c r="C309" s="247"/>
      <c r="D309" s="237" t="s">
        <v>305</v>
      </c>
      <c r="E309" s="248" t="s">
        <v>28</v>
      </c>
      <c r="F309" s="249" t="s">
        <v>611</v>
      </c>
      <c r="G309" s="247"/>
      <c r="H309" s="250">
        <v>-13.6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6" t="s">
        <v>305</v>
      </c>
      <c r="AU309" s="256" t="s">
        <v>84</v>
      </c>
      <c r="AV309" s="14" t="s">
        <v>84</v>
      </c>
      <c r="AW309" s="14" t="s">
        <v>35</v>
      </c>
      <c r="AX309" s="14" t="s">
        <v>74</v>
      </c>
      <c r="AY309" s="256" t="s">
        <v>296</v>
      </c>
    </row>
    <row r="310" spans="1:51" s="15" customFormat="1" ht="12">
      <c r="A310" s="15"/>
      <c r="B310" s="257"/>
      <c r="C310" s="258"/>
      <c r="D310" s="237" t="s">
        <v>305</v>
      </c>
      <c r="E310" s="259" t="s">
        <v>28</v>
      </c>
      <c r="F310" s="260" t="s">
        <v>310</v>
      </c>
      <c r="G310" s="258"/>
      <c r="H310" s="261">
        <v>87.121</v>
      </c>
      <c r="I310" s="262"/>
      <c r="J310" s="258"/>
      <c r="K310" s="258"/>
      <c r="L310" s="263"/>
      <c r="M310" s="264"/>
      <c r="N310" s="265"/>
      <c r="O310" s="265"/>
      <c r="P310" s="265"/>
      <c r="Q310" s="265"/>
      <c r="R310" s="265"/>
      <c r="S310" s="265"/>
      <c r="T310" s="266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7" t="s">
        <v>305</v>
      </c>
      <c r="AU310" s="267" t="s">
        <v>84</v>
      </c>
      <c r="AV310" s="15" t="s">
        <v>303</v>
      </c>
      <c r="AW310" s="15" t="s">
        <v>35</v>
      </c>
      <c r="AX310" s="15" t="s">
        <v>82</v>
      </c>
      <c r="AY310" s="267" t="s">
        <v>296</v>
      </c>
    </row>
    <row r="311" spans="1:65" s="2" customFormat="1" ht="24" customHeight="1">
      <c r="A311" s="40"/>
      <c r="B311" s="41"/>
      <c r="C311" s="222" t="s">
        <v>612</v>
      </c>
      <c r="D311" s="222" t="s">
        <v>298</v>
      </c>
      <c r="E311" s="223" t="s">
        <v>613</v>
      </c>
      <c r="F311" s="224" t="s">
        <v>614</v>
      </c>
      <c r="G311" s="225" t="s">
        <v>362</v>
      </c>
      <c r="H311" s="226">
        <v>143.367</v>
      </c>
      <c r="I311" s="227"/>
      <c r="J311" s="228">
        <f>ROUND(I311*H311,2)</f>
        <v>0</v>
      </c>
      <c r="K311" s="224" t="s">
        <v>302</v>
      </c>
      <c r="L311" s="46"/>
      <c r="M311" s="229" t="s">
        <v>28</v>
      </c>
      <c r="N311" s="230" t="s">
        <v>45</v>
      </c>
      <c r="O311" s="86"/>
      <c r="P311" s="231">
        <f>O311*H311</f>
        <v>0</v>
      </c>
      <c r="Q311" s="231">
        <v>0.12315</v>
      </c>
      <c r="R311" s="231">
        <f>Q311*H311</f>
        <v>17.655646049999998</v>
      </c>
      <c r="S311" s="231">
        <v>0</v>
      </c>
      <c r="T311" s="232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33" t="s">
        <v>303</v>
      </c>
      <c r="AT311" s="233" t="s">
        <v>298</v>
      </c>
      <c r="AU311" s="233" t="s">
        <v>84</v>
      </c>
      <c r="AY311" s="19" t="s">
        <v>296</v>
      </c>
      <c r="BE311" s="234">
        <f>IF(N311="základní",J311,0)</f>
        <v>0</v>
      </c>
      <c r="BF311" s="234">
        <f>IF(N311="snížená",J311,0)</f>
        <v>0</v>
      </c>
      <c r="BG311" s="234">
        <f>IF(N311="zákl. přenesená",J311,0)</f>
        <v>0</v>
      </c>
      <c r="BH311" s="234">
        <f>IF(N311="sníž. přenesená",J311,0)</f>
        <v>0</v>
      </c>
      <c r="BI311" s="234">
        <f>IF(N311="nulová",J311,0)</f>
        <v>0</v>
      </c>
      <c r="BJ311" s="19" t="s">
        <v>82</v>
      </c>
      <c r="BK311" s="234">
        <f>ROUND(I311*H311,2)</f>
        <v>0</v>
      </c>
      <c r="BL311" s="19" t="s">
        <v>303</v>
      </c>
      <c r="BM311" s="233" t="s">
        <v>615</v>
      </c>
    </row>
    <row r="312" spans="1:51" s="13" customFormat="1" ht="12">
      <c r="A312" s="13"/>
      <c r="B312" s="235"/>
      <c r="C312" s="236"/>
      <c r="D312" s="237" t="s">
        <v>305</v>
      </c>
      <c r="E312" s="238" t="s">
        <v>28</v>
      </c>
      <c r="F312" s="239" t="s">
        <v>523</v>
      </c>
      <c r="G312" s="236"/>
      <c r="H312" s="238" t="s">
        <v>28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305</v>
      </c>
      <c r="AU312" s="245" t="s">
        <v>84</v>
      </c>
      <c r="AV312" s="13" t="s">
        <v>82</v>
      </c>
      <c r="AW312" s="13" t="s">
        <v>35</v>
      </c>
      <c r="AX312" s="13" t="s">
        <v>74</v>
      </c>
      <c r="AY312" s="245" t="s">
        <v>296</v>
      </c>
    </row>
    <row r="313" spans="1:51" s="14" customFormat="1" ht="12">
      <c r="A313" s="14"/>
      <c r="B313" s="246"/>
      <c r="C313" s="247"/>
      <c r="D313" s="237" t="s">
        <v>305</v>
      </c>
      <c r="E313" s="248" t="s">
        <v>28</v>
      </c>
      <c r="F313" s="249" t="s">
        <v>616</v>
      </c>
      <c r="G313" s="247"/>
      <c r="H313" s="250">
        <v>98.942</v>
      </c>
      <c r="I313" s="251"/>
      <c r="J313" s="247"/>
      <c r="K313" s="247"/>
      <c r="L313" s="252"/>
      <c r="M313" s="253"/>
      <c r="N313" s="254"/>
      <c r="O313" s="254"/>
      <c r="P313" s="254"/>
      <c r="Q313" s="254"/>
      <c r="R313" s="254"/>
      <c r="S313" s="254"/>
      <c r="T313" s="25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6" t="s">
        <v>305</v>
      </c>
      <c r="AU313" s="256" t="s">
        <v>84</v>
      </c>
      <c r="AV313" s="14" t="s">
        <v>84</v>
      </c>
      <c r="AW313" s="14" t="s">
        <v>35</v>
      </c>
      <c r="AX313" s="14" t="s">
        <v>74</v>
      </c>
      <c r="AY313" s="256" t="s">
        <v>296</v>
      </c>
    </row>
    <row r="314" spans="1:51" s="14" customFormat="1" ht="12">
      <c r="A314" s="14"/>
      <c r="B314" s="246"/>
      <c r="C314" s="247"/>
      <c r="D314" s="237" t="s">
        <v>305</v>
      </c>
      <c r="E314" s="248" t="s">
        <v>28</v>
      </c>
      <c r="F314" s="249" t="s">
        <v>617</v>
      </c>
      <c r="G314" s="247"/>
      <c r="H314" s="250">
        <v>63.425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6" t="s">
        <v>305</v>
      </c>
      <c r="AU314" s="256" t="s">
        <v>84</v>
      </c>
      <c r="AV314" s="14" t="s">
        <v>84</v>
      </c>
      <c r="AW314" s="14" t="s">
        <v>35</v>
      </c>
      <c r="AX314" s="14" t="s">
        <v>74</v>
      </c>
      <c r="AY314" s="256" t="s">
        <v>296</v>
      </c>
    </row>
    <row r="315" spans="1:51" s="16" customFormat="1" ht="12">
      <c r="A315" s="16"/>
      <c r="B315" s="268"/>
      <c r="C315" s="269"/>
      <c r="D315" s="237" t="s">
        <v>305</v>
      </c>
      <c r="E315" s="270" t="s">
        <v>28</v>
      </c>
      <c r="F315" s="271" t="s">
        <v>327</v>
      </c>
      <c r="G315" s="269"/>
      <c r="H315" s="272">
        <v>162.367</v>
      </c>
      <c r="I315" s="273"/>
      <c r="J315" s="269"/>
      <c r="K315" s="269"/>
      <c r="L315" s="274"/>
      <c r="M315" s="275"/>
      <c r="N315" s="276"/>
      <c r="O315" s="276"/>
      <c r="P315" s="276"/>
      <c r="Q315" s="276"/>
      <c r="R315" s="276"/>
      <c r="S315" s="276"/>
      <c r="T315" s="277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T315" s="278" t="s">
        <v>305</v>
      </c>
      <c r="AU315" s="278" t="s">
        <v>84</v>
      </c>
      <c r="AV315" s="16" t="s">
        <v>314</v>
      </c>
      <c r="AW315" s="16" t="s">
        <v>35</v>
      </c>
      <c r="AX315" s="16" t="s">
        <v>74</v>
      </c>
      <c r="AY315" s="278" t="s">
        <v>296</v>
      </c>
    </row>
    <row r="316" spans="1:51" s="14" customFormat="1" ht="12">
      <c r="A316" s="14"/>
      <c r="B316" s="246"/>
      <c r="C316" s="247"/>
      <c r="D316" s="237" t="s">
        <v>305</v>
      </c>
      <c r="E316" s="248" t="s">
        <v>28</v>
      </c>
      <c r="F316" s="249" t="s">
        <v>618</v>
      </c>
      <c r="G316" s="247"/>
      <c r="H316" s="250">
        <v>-19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6" t="s">
        <v>305</v>
      </c>
      <c r="AU316" s="256" t="s">
        <v>84</v>
      </c>
      <c r="AV316" s="14" t="s">
        <v>84</v>
      </c>
      <c r="AW316" s="14" t="s">
        <v>35</v>
      </c>
      <c r="AX316" s="14" t="s">
        <v>74</v>
      </c>
      <c r="AY316" s="256" t="s">
        <v>296</v>
      </c>
    </row>
    <row r="317" spans="1:51" s="15" customFormat="1" ht="12">
      <c r="A317" s="15"/>
      <c r="B317" s="257"/>
      <c r="C317" s="258"/>
      <c r="D317" s="237" t="s">
        <v>305</v>
      </c>
      <c r="E317" s="259" t="s">
        <v>28</v>
      </c>
      <c r="F317" s="260" t="s">
        <v>310</v>
      </c>
      <c r="G317" s="258"/>
      <c r="H317" s="261">
        <v>143.367</v>
      </c>
      <c r="I317" s="262"/>
      <c r="J317" s="258"/>
      <c r="K317" s="258"/>
      <c r="L317" s="263"/>
      <c r="M317" s="264"/>
      <c r="N317" s="265"/>
      <c r="O317" s="265"/>
      <c r="P317" s="265"/>
      <c r="Q317" s="265"/>
      <c r="R317" s="265"/>
      <c r="S317" s="265"/>
      <c r="T317" s="266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7" t="s">
        <v>305</v>
      </c>
      <c r="AU317" s="267" t="s">
        <v>84</v>
      </c>
      <c r="AV317" s="15" t="s">
        <v>303</v>
      </c>
      <c r="AW317" s="15" t="s">
        <v>35</v>
      </c>
      <c r="AX317" s="15" t="s">
        <v>82</v>
      </c>
      <c r="AY317" s="267" t="s">
        <v>296</v>
      </c>
    </row>
    <row r="318" spans="1:65" s="2" customFormat="1" ht="24" customHeight="1">
      <c r="A318" s="40"/>
      <c r="B318" s="41"/>
      <c r="C318" s="222" t="s">
        <v>619</v>
      </c>
      <c r="D318" s="222" t="s">
        <v>298</v>
      </c>
      <c r="E318" s="223" t="s">
        <v>620</v>
      </c>
      <c r="F318" s="224" t="s">
        <v>621</v>
      </c>
      <c r="G318" s="225" t="s">
        <v>362</v>
      </c>
      <c r="H318" s="226">
        <v>6.93</v>
      </c>
      <c r="I318" s="227"/>
      <c r="J318" s="228">
        <f>ROUND(I318*H318,2)</f>
        <v>0</v>
      </c>
      <c r="K318" s="224" t="s">
        <v>302</v>
      </c>
      <c r="L318" s="46"/>
      <c r="M318" s="229" t="s">
        <v>28</v>
      </c>
      <c r="N318" s="230" t="s">
        <v>45</v>
      </c>
      <c r="O318" s="86"/>
      <c r="P318" s="231">
        <f>O318*H318</f>
        <v>0</v>
      </c>
      <c r="Q318" s="231">
        <v>0.05168</v>
      </c>
      <c r="R318" s="231">
        <f>Q318*H318</f>
        <v>0.35814239999999997</v>
      </c>
      <c r="S318" s="231">
        <v>0</v>
      </c>
      <c r="T318" s="232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33" t="s">
        <v>303</v>
      </c>
      <c r="AT318" s="233" t="s">
        <v>298</v>
      </c>
      <c r="AU318" s="233" t="s">
        <v>84</v>
      </c>
      <c r="AY318" s="19" t="s">
        <v>296</v>
      </c>
      <c r="BE318" s="234">
        <f>IF(N318="základní",J318,0)</f>
        <v>0</v>
      </c>
      <c r="BF318" s="234">
        <f>IF(N318="snížená",J318,0)</f>
        <v>0</v>
      </c>
      <c r="BG318" s="234">
        <f>IF(N318="zákl. přenesená",J318,0)</f>
        <v>0</v>
      </c>
      <c r="BH318" s="234">
        <f>IF(N318="sníž. přenesená",J318,0)</f>
        <v>0</v>
      </c>
      <c r="BI318" s="234">
        <f>IF(N318="nulová",J318,0)</f>
        <v>0</v>
      </c>
      <c r="BJ318" s="19" t="s">
        <v>82</v>
      </c>
      <c r="BK318" s="234">
        <f>ROUND(I318*H318,2)</f>
        <v>0</v>
      </c>
      <c r="BL318" s="19" t="s">
        <v>303</v>
      </c>
      <c r="BM318" s="233" t="s">
        <v>622</v>
      </c>
    </row>
    <row r="319" spans="1:51" s="13" customFormat="1" ht="12">
      <c r="A319" s="13"/>
      <c r="B319" s="235"/>
      <c r="C319" s="236"/>
      <c r="D319" s="237" t="s">
        <v>305</v>
      </c>
      <c r="E319" s="238" t="s">
        <v>28</v>
      </c>
      <c r="F319" s="239" t="s">
        <v>523</v>
      </c>
      <c r="G319" s="236"/>
      <c r="H319" s="238" t="s">
        <v>28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5" t="s">
        <v>305</v>
      </c>
      <c r="AU319" s="245" t="s">
        <v>84</v>
      </c>
      <c r="AV319" s="13" t="s">
        <v>82</v>
      </c>
      <c r="AW319" s="13" t="s">
        <v>35</v>
      </c>
      <c r="AX319" s="13" t="s">
        <v>74</v>
      </c>
      <c r="AY319" s="245" t="s">
        <v>296</v>
      </c>
    </row>
    <row r="320" spans="1:51" s="14" customFormat="1" ht="12">
      <c r="A320" s="14"/>
      <c r="B320" s="246"/>
      <c r="C320" s="247"/>
      <c r="D320" s="237" t="s">
        <v>305</v>
      </c>
      <c r="E320" s="248" t="s">
        <v>28</v>
      </c>
      <c r="F320" s="249" t="s">
        <v>623</v>
      </c>
      <c r="G320" s="247"/>
      <c r="H320" s="250">
        <v>6.93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6" t="s">
        <v>305</v>
      </c>
      <c r="AU320" s="256" t="s">
        <v>84</v>
      </c>
      <c r="AV320" s="14" t="s">
        <v>84</v>
      </c>
      <c r="AW320" s="14" t="s">
        <v>35</v>
      </c>
      <c r="AX320" s="14" t="s">
        <v>82</v>
      </c>
      <c r="AY320" s="256" t="s">
        <v>296</v>
      </c>
    </row>
    <row r="321" spans="1:65" s="2" customFormat="1" ht="24" customHeight="1">
      <c r="A321" s="40"/>
      <c r="B321" s="41"/>
      <c r="C321" s="222" t="s">
        <v>624</v>
      </c>
      <c r="D321" s="222" t="s">
        <v>298</v>
      </c>
      <c r="E321" s="223" t="s">
        <v>625</v>
      </c>
      <c r="F321" s="224" t="s">
        <v>626</v>
      </c>
      <c r="G321" s="225" t="s">
        <v>362</v>
      </c>
      <c r="H321" s="226">
        <v>10.406</v>
      </c>
      <c r="I321" s="227"/>
      <c r="J321" s="228">
        <f>ROUND(I321*H321,2)</f>
        <v>0</v>
      </c>
      <c r="K321" s="224" t="s">
        <v>302</v>
      </c>
      <c r="L321" s="46"/>
      <c r="M321" s="229" t="s">
        <v>28</v>
      </c>
      <c r="N321" s="230" t="s">
        <v>45</v>
      </c>
      <c r="O321" s="86"/>
      <c r="P321" s="231">
        <f>O321*H321</f>
        <v>0</v>
      </c>
      <c r="Q321" s="231">
        <v>0.10325</v>
      </c>
      <c r="R321" s="231">
        <f>Q321*H321</f>
        <v>1.0744195</v>
      </c>
      <c r="S321" s="231">
        <v>0</v>
      </c>
      <c r="T321" s="232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3" t="s">
        <v>303</v>
      </c>
      <c r="AT321" s="233" t="s">
        <v>298</v>
      </c>
      <c r="AU321" s="233" t="s">
        <v>84</v>
      </c>
      <c r="AY321" s="19" t="s">
        <v>296</v>
      </c>
      <c r="BE321" s="234">
        <f>IF(N321="základní",J321,0)</f>
        <v>0</v>
      </c>
      <c r="BF321" s="234">
        <f>IF(N321="snížená",J321,0)</f>
        <v>0</v>
      </c>
      <c r="BG321" s="234">
        <f>IF(N321="zákl. přenesená",J321,0)</f>
        <v>0</v>
      </c>
      <c r="BH321" s="234">
        <f>IF(N321="sníž. přenesená",J321,0)</f>
        <v>0</v>
      </c>
      <c r="BI321" s="234">
        <f>IF(N321="nulová",J321,0)</f>
        <v>0</v>
      </c>
      <c r="BJ321" s="19" t="s">
        <v>82</v>
      </c>
      <c r="BK321" s="234">
        <f>ROUND(I321*H321,2)</f>
        <v>0</v>
      </c>
      <c r="BL321" s="19" t="s">
        <v>303</v>
      </c>
      <c r="BM321" s="233" t="s">
        <v>627</v>
      </c>
    </row>
    <row r="322" spans="1:51" s="13" customFormat="1" ht="12">
      <c r="A322" s="13"/>
      <c r="B322" s="235"/>
      <c r="C322" s="236"/>
      <c r="D322" s="237" t="s">
        <v>305</v>
      </c>
      <c r="E322" s="238" t="s">
        <v>28</v>
      </c>
      <c r="F322" s="239" t="s">
        <v>523</v>
      </c>
      <c r="G322" s="236"/>
      <c r="H322" s="238" t="s">
        <v>28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305</v>
      </c>
      <c r="AU322" s="245" t="s">
        <v>84</v>
      </c>
      <c r="AV322" s="13" t="s">
        <v>82</v>
      </c>
      <c r="AW322" s="13" t="s">
        <v>35</v>
      </c>
      <c r="AX322" s="13" t="s">
        <v>74</v>
      </c>
      <c r="AY322" s="245" t="s">
        <v>296</v>
      </c>
    </row>
    <row r="323" spans="1:51" s="14" customFormat="1" ht="12">
      <c r="A323" s="14"/>
      <c r="B323" s="246"/>
      <c r="C323" s="247"/>
      <c r="D323" s="237" t="s">
        <v>305</v>
      </c>
      <c r="E323" s="248" t="s">
        <v>28</v>
      </c>
      <c r="F323" s="249" t="s">
        <v>628</v>
      </c>
      <c r="G323" s="247"/>
      <c r="H323" s="250">
        <v>10.406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6" t="s">
        <v>305</v>
      </c>
      <c r="AU323" s="256" t="s">
        <v>84</v>
      </c>
      <c r="AV323" s="14" t="s">
        <v>84</v>
      </c>
      <c r="AW323" s="14" t="s">
        <v>35</v>
      </c>
      <c r="AX323" s="14" t="s">
        <v>82</v>
      </c>
      <c r="AY323" s="256" t="s">
        <v>296</v>
      </c>
    </row>
    <row r="324" spans="1:65" s="2" customFormat="1" ht="16.5" customHeight="1">
      <c r="A324" s="40"/>
      <c r="B324" s="41"/>
      <c r="C324" s="222" t="s">
        <v>629</v>
      </c>
      <c r="D324" s="222" t="s">
        <v>298</v>
      </c>
      <c r="E324" s="223" t="s">
        <v>630</v>
      </c>
      <c r="F324" s="224" t="s">
        <v>631</v>
      </c>
      <c r="G324" s="225" t="s">
        <v>424</v>
      </c>
      <c r="H324" s="226">
        <v>2.2</v>
      </c>
      <c r="I324" s="227"/>
      <c r="J324" s="228">
        <f>ROUND(I324*H324,2)</f>
        <v>0</v>
      </c>
      <c r="K324" s="224" t="s">
        <v>302</v>
      </c>
      <c r="L324" s="46"/>
      <c r="M324" s="229" t="s">
        <v>28</v>
      </c>
      <c r="N324" s="230" t="s">
        <v>45</v>
      </c>
      <c r="O324" s="86"/>
      <c r="P324" s="231">
        <f>O324*H324</f>
        <v>0</v>
      </c>
      <c r="Q324" s="231">
        <v>8E-05</v>
      </c>
      <c r="R324" s="231">
        <f>Q324*H324</f>
        <v>0.00017600000000000002</v>
      </c>
      <c r="S324" s="231">
        <v>0</v>
      </c>
      <c r="T324" s="232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33" t="s">
        <v>303</v>
      </c>
      <c r="AT324" s="233" t="s">
        <v>298</v>
      </c>
      <c r="AU324" s="233" t="s">
        <v>84</v>
      </c>
      <c r="AY324" s="19" t="s">
        <v>296</v>
      </c>
      <c r="BE324" s="234">
        <f>IF(N324="základní",J324,0)</f>
        <v>0</v>
      </c>
      <c r="BF324" s="234">
        <f>IF(N324="snížená",J324,0)</f>
        <v>0</v>
      </c>
      <c r="BG324" s="234">
        <f>IF(N324="zákl. přenesená",J324,0)</f>
        <v>0</v>
      </c>
      <c r="BH324" s="234">
        <f>IF(N324="sníž. přenesená",J324,0)</f>
        <v>0</v>
      </c>
      <c r="BI324" s="234">
        <f>IF(N324="nulová",J324,0)</f>
        <v>0</v>
      </c>
      <c r="BJ324" s="19" t="s">
        <v>82</v>
      </c>
      <c r="BK324" s="234">
        <f>ROUND(I324*H324,2)</f>
        <v>0</v>
      </c>
      <c r="BL324" s="19" t="s">
        <v>303</v>
      </c>
      <c r="BM324" s="233" t="s">
        <v>632</v>
      </c>
    </row>
    <row r="325" spans="1:51" s="13" customFormat="1" ht="12">
      <c r="A325" s="13"/>
      <c r="B325" s="235"/>
      <c r="C325" s="236"/>
      <c r="D325" s="237" t="s">
        <v>305</v>
      </c>
      <c r="E325" s="238" t="s">
        <v>28</v>
      </c>
      <c r="F325" s="239" t="s">
        <v>523</v>
      </c>
      <c r="G325" s="236"/>
      <c r="H325" s="238" t="s">
        <v>28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305</v>
      </c>
      <c r="AU325" s="245" t="s">
        <v>84</v>
      </c>
      <c r="AV325" s="13" t="s">
        <v>82</v>
      </c>
      <c r="AW325" s="13" t="s">
        <v>35</v>
      </c>
      <c r="AX325" s="13" t="s">
        <v>74</v>
      </c>
      <c r="AY325" s="245" t="s">
        <v>296</v>
      </c>
    </row>
    <row r="326" spans="1:51" s="14" customFormat="1" ht="12">
      <c r="A326" s="14"/>
      <c r="B326" s="246"/>
      <c r="C326" s="247"/>
      <c r="D326" s="237" t="s">
        <v>305</v>
      </c>
      <c r="E326" s="248" t="s">
        <v>28</v>
      </c>
      <c r="F326" s="249" t="s">
        <v>633</v>
      </c>
      <c r="G326" s="247"/>
      <c r="H326" s="250">
        <v>2.2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6" t="s">
        <v>305</v>
      </c>
      <c r="AU326" s="256" t="s">
        <v>84</v>
      </c>
      <c r="AV326" s="14" t="s">
        <v>84</v>
      </c>
      <c r="AW326" s="14" t="s">
        <v>35</v>
      </c>
      <c r="AX326" s="14" t="s">
        <v>82</v>
      </c>
      <c r="AY326" s="256" t="s">
        <v>296</v>
      </c>
    </row>
    <row r="327" spans="1:65" s="2" customFormat="1" ht="16.5" customHeight="1">
      <c r="A327" s="40"/>
      <c r="B327" s="41"/>
      <c r="C327" s="222" t="s">
        <v>634</v>
      </c>
      <c r="D327" s="222" t="s">
        <v>298</v>
      </c>
      <c r="E327" s="223" t="s">
        <v>635</v>
      </c>
      <c r="F327" s="224" t="s">
        <v>636</v>
      </c>
      <c r="G327" s="225" t="s">
        <v>424</v>
      </c>
      <c r="H327" s="226">
        <v>83.52</v>
      </c>
      <c r="I327" s="227"/>
      <c r="J327" s="228">
        <f>ROUND(I327*H327,2)</f>
        <v>0</v>
      </c>
      <c r="K327" s="224" t="s">
        <v>302</v>
      </c>
      <c r="L327" s="46"/>
      <c r="M327" s="229" t="s">
        <v>28</v>
      </c>
      <c r="N327" s="230" t="s">
        <v>45</v>
      </c>
      <c r="O327" s="86"/>
      <c r="P327" s="231">
        <f>O327*H327</f>
        <v>0</v>
      </c>
      <c r="Q327" s="231">
        <v>0.00012</v>
      </c>
      <c r="R327" s="231">
        <f>Q327*H327</f>
        <v>0.010022399999999999</v>
      </c>
      <c r="S327" s="231">
        <v>0</v>
      </c>
      <c r="T327" s="232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33" t="s">
        <v>303</v>
      </c>
      <c r="AT327" s="233" t="s">
        <v>298</v>
      </c>
      <c r="AU327" s="233" t="s">
        <v>84</v>
      </c>
      <c r="AY327" s="19" t="s">
        <v>296</v>
      </c>
      <c r="BE327" s="234">
        <f>IF(N327="základní",J327,0)</f>
        <v>0</v>
      </c>
      <c r="BF327" s="234">
        <f>IF(N327="snížená",J327,0)</f>
        <v>0</v>
      </c>
      <c r="BG327" s="234">
        <f>IF(N327="zákl. přenesená",J327,0)</f>
        <v>0</v>
      </c>
      <c r="BH327" s="234">
        <f>IF(N327="sníž. přenesená",J327,0)</f>
        <v>0</v>
      </c>
      <c r="BI327" s="234">
        <f>IF(N327="nulová",J327,0)</f>
        <v>0</v>
      </c>
      <c r="BJ327" s="19" t="s">
        <v>82</v>
      </c>
      <c r="BK327" s="234">
        <f>ROUND(I327*H327,2)</f>
        <v>0</v>
      </c>
      <c r="BL327" s="19" t="s">
        <v>303</v>
      </c>
      <c r="BM327" s="233" t="s">
        <v>637</v>
      </c>
    </row>
    <row r="328" spans="1:51" s="13" customFormat="1" ht="12">
      <c r="A328" s="13"/>
      <c r="B328" s="235"/>
      <c r="C328" s="236"/>
      <c r="D328" s="237" t="s">
        <v>305</v>
      </c>
      <c r="E328" s="238" t="s">
        <v>28</v>
      </c>
      <c r="F328" s="239" t="s">
        <v>523</v>
      </c>
      <c r="G328" s="236"/>
      <c r="H328" s="238" t="s">
        <v>28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305</v>
      </c>
      <c r="AU328" s="245" t="s">
        <v>84</v>
      </c>
      <c r="AV328" s="13" t="s">
        <v>82</v>
      </c>
      <c r="AW328" s="13" t="s">
        <v>35</v>
      </c>
      <c r="AX328" s="13" t="s">
        <v>74</v>
      </c>
      <c r="AY328" s="245" t="s">
        <v>296</v>
      </c>
    </row>
    <row r="329" spans="1:51" s="14" customFormat="1" ht="12">
      <c r="A329" s="14"/>
      <c r="B329" s="246"/>
      <c r="C329" s="247"/>
      <c r="D329" s="237" t="s">
        <v>305</v>
      </c>
      <c r="E329" s="248" t="s">
        <v>28</v>
      </c>
      <c r="F329" s="249" t="s">
        <v>638</v>
      </c>
      <c r="G329" s="247"/>
      <c r="H329" s="250">
        <v>31.41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6" t="s">
        <v>305</v>
      </c>
      <c r="AU329" s="256" t="s">
        <v>84</v>
      </c>
      <c r="AV329" s="14" t="s">
        <v>84</v>
      </c>
      <c r="AW329" s="14" t="s">
        <v>35</v>
      </c>
      <c r="AX329" s="14" t="s">
        <v>74</v>
      </c>
      <c r="AY329" s="256" t="s">
        <v>296</v>
      </c>
    </row>
    <row r="330" spans="1:51" s="14" customFormat="1" ht="12">
      <c r="A330" s="14"/>
      <c r="B330" s="246"/>
      <c r="C330" s="247"/>
      <c r="D330" s="237" t="s">
        <v>305</v>
      </c>
      <c r="E330" s="248" t="s">
        <v>28</v>
      </c>
      <c r="F330" s="249" t="s">
        <v>639</v>
      </c>
      <c r="G330" s="247"/>
      <c r="H330" s="250">
        <v>20.135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6" t="s">
        <v>305</v>
      </c>
      <c r="AU330" s="256" t="s">
        <v>84</v>
      </c>
      <c r="AV330" s="14" t="s">
        <v>84</v>
      </c>
      <c r="AW330" s="14" t="s">
        <v>35</v>
      </c>
      <c r="AX330" s="14" t="s">
        <v>74</v>
      </c>
      <c r="AY330" s="256" t="s">
        <v>296</v>
      </c>
    </row>
    <row r="331" spans="1:51" s="14" customFormat="1" ht="12">
      <c r="A331" s="14"/>
      <c r="B331" s="246"/>
      <c r="C331" s="247"/>
      <c r="D331" s="237" t="s">
        <v>305</v>
      </c>
      <c r="E331" s="248" t="s">
        <v>28</v>
      </c>
      <c r="F331" s="249" t="s">
        <v>640</v>
      </c>
      <c r="G331" s="247"/>
      <c r="H331" s="250">
        <v>31.975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6" t="s">
        <v>305</v>
      </c>
      <c r="AU331" s="256" t="s">
        <v>84</v>
      </c>
      <c r="AV331" s="14" t="s">
        <v>84</v>
      </c>
      <c r="AW331" s="14" t="s">
        <v>35</v>
      </c>
      <c r="AX331" s="14" t="s">
        <v>74</v>
      </c>
      <c r="AY331" s="256" t="s">
        <v>296</v>
      </c>
    </row>
    <row r="332" spans="1:51" s="15" customFormat="1" ht="12">
      <c r="A332" s="15"/>
      <c r="B332" s="257"/>
      <c r="C332" s="258"/>
      <c r="D332" s="237" t="s">
        <v>305</v>
      </c>
      <c r="E332" s="259" t="s">
        <v>28</v>
      </c>
      <c r="F332" s="260" t="s">
        <v>310</v>
      </c>
      <c r="G332" s="258"/>
      <c r="H332" s="261">
        <v>83.52</v>
      </c>
      <c r="I332" s="262"/>
      <c r="J332" s="258"/>
      <c r="K332" s="258"/>
      <c r="L332" s="263"/>
      <c r="M332" s="264"/>
      <c r="N332" s="265"/>
      <c r="O332" s="265"/>
      <c r="P332" s="265"/>
      <c r="Q332" s="265"/>
      <c r="R332" s="265"/>
      <c r="S332" s="265"/>
      <c r="T332" s="26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7" t="s">
        <v>305</v>
      </c>
      <c r="AU332" s="267" t="s">
        <v>84</v>
      </c>
      <c r="AV332" s="15" t="s">
        <v>303</v>
      </c>
      <c r="AW332" s="15" t="s">
        <v>35</v>
      </c>
      <c r="AX332" s="15" t="s">
        <v>82</v>
      </c>
      <c r="AY332" s="267" t="s">
        <v>296</v>
      </c>
    </row>
    <row r="333" spans="1:65" s="2" customFormat="1" ht="16.5" customHeight="1">
      <c r="A333" s="40"/>
      <c r="B333" s="41"/>
      <c r="C333" s="222" t="s">
        <v>641</v>
      </c>
      <c r="D333" s="222" t="s">
        <v>298</v>
      </c>
      <c r="E333" s="223" t="s">
        <v>642</v>
      </c>
      <c r="F333" s="224" t="s">
        <v>643</v>
      </c>
      <c r="G333" s="225" t="s">
        <v>424</v>
      </c>
      <c r="H333" s="226">
        <v>59.85</v>
      </c>
      <c r="I333" s="227"/>
      <c r="J333" s="228">
        <f>ROUND(I333*H333,2)</f>
        <v>0</v>
      </c>
      <c r="K333" s="224" t="s">
        <v>302</v>
      </c>
      <c r="L333" s="46"/>
      <c r="M333" s="229" t="s">
        <v>28</v>
      </c>
      <c r="N333" s="230" t="s">
        <v>45</v>
      </c>
      <c r="O333" s="86"/>
      <c r="P333" s="231">
        <f>O333*H333</f>
        <v>0</v>
      </c>
      <c r="Q333" s="231">
        <v>0.00012</v>
      </c>
      <c r="R333" s="231">
        <f>Q333*H333</f>
        <v>0.007182</v>
      </c>
      <c r="S333" s="231">
        <v>0</v>
      </c>
      <c r="T333" s="232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33" t="s">
        <v>303</v>
      </c>
      <c r="AT333" s="233" t="s">
        <v>298</v>
      </c>
      <c r="AU333" s="233" t="s">
        <v>84</v>
      </c>
      <c r="AY333" s="19" t="s">
        <v>296</v>
      </c>
      <c r="BE333" s="234">
        <f>IF(N333="základní",J333,0)</f>
        <v>0</v>
      </c>
      <c r="BF333" s="234">
        <f>IF(N333="snížená",J333,0)</f>
        <v>0</v>
      </c>
      <c r="BG333" s="234">
        <f>IF(N333="zákl. přenesená",J333,0)</f>
        <v>0</v>
      </c>
      <c r="BH333" s="234">
        <f>IF(N333="sníž. přenesená",J333,0)</f>
        <v>0</v>
      </c>
      <c r="BI333" s="234">
        <f>IF(N333="nulová",J333,0)</f>
        <v>0</v>
      </c>
      <c r="BJ333" s="19" t="s">
        <v>82</v>
      </c>
      <c r="BK333" s="234">
        <f>ROUND(I333*H333,2)</f>
        <v>0</v>
      </c>
      <c r="BL333" s="19" t="s">
        <v>303</v>
      </c>
      <c r="BM333" s="233" t="s">
        <v>644</v>
      </c>
    </row>
    <row r="334" spans="1:51" s="13" customFormat="1" ht="12">
      <c r="A334" s="13"/>
      <c r="B334" s="235"/>
      <c r="C334" s="236"/>
      <c r="D334" s="237" t="s">
        <v>305</v>
      </c>
      <c r="E334" s="238" t="s">
        <v>28</v>
      </c>
      <c r="F334" s="239" t="s">
        <v>523</v>
      </c>
      <c r="G334" s="236"/>
      <c r="H334" s="238" t="s">
        <v>28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5" t="s">
        <v>305</v>
      </c>
      <c r="AU334" s="245" t="s">
        <v>84</v>
      </c>
      <c r="AV334" s="13" t="s">
        <v>82</v>
      </c>
      <c r="AW334" s="13" t="s">
        <v>35</v>
      </c>
      <c r="AX334" s="13" t="s">
        <v>74</v>
      </c>
      <c r="AY334" s="245" t="s">
        <v>296</v>
      </c>
    </row>
    <row r="335" spans="1:51" s="14" customFormat="1" ht="12">
      <c r="A335" s="14"/>
      <c r="B335" s="246"/>
      <c r="C335" s="247"/>
      <c r="D335" s="237" t="s">
        <v>305</v>
      </c>
      <c r="E335" s="248" t="s">
        <v>28</v>
      </c>
      <c r="F335" s="249" t="s">
        <v>645</v>
      </c>
      <c r="G335" s="247"/>
      <c r="H335" s="250">
        <v>59.85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6" t="s">
        <v>305</v>
      </c>
      <c r="AU335" s="256" t="s">
        <v>84</v>
      </c>
      <c r="AV335" s="14" t="s">
        <v>84</v>
      </c>
      <c r="AW335" s="14" t="s">
        <v>35</v>
      </c>
      <c r="AX335" s="14" t="s">
        <v>82</v>
      </c>
      <c r="AY335" s="256" t="s">
        <v>296</v>
      </c>
    </row>
    <row r="336" spans="1:65" s="2" customFormat="1" ht="24" customHeight="1">
      <c r="A336" s="40"/>
      <c r="B336" s="41"/>
      <c r="C336" s="222" t="s">
        <v>646</v>
      </c>
      <c r="D336" s="222" t="s">
        <v>298</v>
      </c>
      <c r="E336" s="223" t="s">
        <v>647</v>
      </c>
      <c r="F336" s="224" t="s">
        <v>648</v>
      </c>
      <c r="G336" s="225" t="s">
        <v>362</v>
      </c>
      <c r="H336" s="226">
        <v>4.67</v>
      </c>
      <c r="I336" s="227"/>
      <c r="J336" s="228">
        <f>ROUND(I336*H336,2)</f>
        <v>0</v>
      </c>
      <c r="K336" s="224" t="s">
        <v>302</v>
      </c>
      <c r="L336" s="46"/>
      <c r="M336" s="229" t="s">
        <v>28</v>
      </c>
      <c r="N336" s="230" t="s">
        <v>45</v>
      </c>
      <c r="O336" s="86"/>
      <c r="P336" s="231">
        <f>O336*H336</f>
        <v>0</v>
      </c>
      <c r="Q336" s="231">
        <v>0.0848</v>
      </c>
      <c r="R336" s="231">
        <f>Q336*H336</f>
        <v>0.396016</v>
      </c>
      <c r="S336" s="231">
        <v>0</v>
      </c>
      <c r="T336" s="232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3" t="s">
        <v>303</v>
      </c>
      <c r="AT336" s="233" t="s">
        <v>298</v>
      </c>
      <c r="AU336" s="233" t="s">
        <v>84</v>
      </c>
      <c r="AY336" s="19" t="s">
        <v>296</v>
      </c>
      <c r="BE336" s="234">
        <f>IF(N336="základní",J336,0)</f>
        <v>0</v>
      </c>
      <c r="BF336" s="234">
        <f>IF(N336="snížená",J336,0)</f>
        <v>0</v>
      </c>
      <c r="BG336" s="234">
        <f>IF(N336="zákl. přenesená",J336,0)</f>
        <v>0</v>
      </c>
      <c r="BH336" s="234">
        <f>IF(N336="sníž. přenesená",J336,0)</f>
        <v>0</v>
      </c>
      <c r="BI336" s="234">
        <f>IF(N336="nulová",J336,0)</f>
        <v>0</v>
      </c>
      <c r="BJ336" s="19" t="s">
        <v>82</v>
      </c>
      <c r="BK336" s="234">
        <f>ROUND(I336*H336,2)</f>
        <v>0</v>
      </c>
      <c r="BL336" s="19" t="s">
        <v>303</v>
      </c>
      <c r="BM336" s="233" t="s">
        <v>649</v>
      </c>
    </row>
    <row r="337" spans="1:51" s="13" customFormat="1" ht="12">
      <c r="A337" s="13"/>
      <c r="B337" s="235"/>
      <c r="C337" s="236"/>
      <c r="D337" s="237" t="s">
        <v>305</v>
      </c>
      <c r="E337" s="238" t="s">
        <v>28</v>
      </c>
      <c r="F337" s="239" t="s">
        <v>523</v>
      </c>
      <c r="G337" s="236"/>
      <c r="H337" s="238" t="s">
        <v>28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305</v>
      </c>
      <c r="AU337" s="245" t="s">
        <v>84</v>
      </c>
      <c r="AV337" s="13" t="s">
        <v>82</v>
      </c>
      <c r="AW337" s="13" t="s">
        <v>35</v>
      </c>
      <c r="AX337" s="13" t="s">
        <v>74</v>
      </c>
      <c r="AY337" s="245" t="s">
        <v>296</v>
      </c>
    </row>
    <row r="338" spans="1:51" s="14" customFormat="1" ht="12">
      <c r="A338" s="14"/>
      <c r="B338" s="246"/>
      <c r="C338" s="247"/>
      <c r="D338" s="237" t="s">
        <v>305</v>
      </c>
      <c r="E338" s="248" t="s">
        <v>28</v>
      </c>
      <c r="F338" s="249" t="s">
        <v>650</v>
      </c>
      <c r="G338" s="247"/>
      <c r="H338" s="250">
        <v>2.87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6" t="s">
        <v>305</v>
      </c>
      <c r="AU338" s="256" t="s">
        <v>84</v>
      </c>
      <c r="AV338" s="14" t="s">
        <v>84</v>
      </c>
      <c r="AW338" s="14" t="s">
        <v>35</v>
      </c>
      <c r="AX338" s="14" t="s">
        <v>74</v>
      </c>
      <c r="AY338" s="256" t="s">
        <v>296</v>
      </c>
    </row>
    <row r="339" spans="1:51" s="14" customFormat="1" ht="12">
      <c r="A339" s="14"/>
      <c r="B339" s="246"/>
      <c r="C339" s="247"/>
      <c r="D339" s="237" t="s">
        <v>305</v>
      </c>
      <c r="E339" s="248" t="s">
        <v>28</v>
      </c>
      <c r="F339" s="249" t="s">
        <v>651</v>
      </c>
      <c r="G339" s="247"/>
      <c r="H339" s="250">
        <v>1.8</v>
      </c>
      <c r="I339" s="251"/>
      <c r="J339" s="247"/>
      <c r="K339" s="247"/>
      <c r="L339" s="252"/>
      <c r="M339" s="253"/>
      <c r="N339" s="254"/>
      <c r="O339" s="254"/>
      <c r="P339" s="254"/>
      <c r="Q339" s="254"/>
      <c r="R339" s="254"/>
      <c r="S339" s="254"/>
      <c r="T339" s="25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6" t="s">
        <v>305</v>
      </c>
      <c r="AU339" s="256" t="s">
        <v>84</v>
      </c>
      <c r="AV339" s="14" t="s">
        <v>84</v>
      </c>
      <c r="AW339" s="14" t="s">
        <v>35</v>
      </c>
      <c r="AX339" s="14" t="s">
        <v>74</v>
      </c>
      <c r="AY339" s="256" t="s">
        <v>296</v>
      </c>
    </row>
    <row r="340" spans="1:51" s="15" customFormat="1" ht="12">
      <c r="A340" s="15"/>
      <c r="B340" s="257"/>
      <c r="C340" s="258"/>
      <c r="D340" s="237" t="s">
        <v>305</v>
      </c>
      <c r="E340" s="259" t="s">
        <v>28</v>
      </c>
      <c r="F340" s="260" t="s">
        <v>310</v>
      </c>
      <c r="G340" s="258"/>
      <c r="H340" s="261">
        <v>4.67</v>
      </c>
      <c r="I340" s="262"/>
      <c r="J340" s="258"/>
      <c r="K340" s="258"/>
      <c r="L340" s="263"/>
      <c r="M340" s="264"/>
      <c r="N340" s="265"/>
      <c r="O340" s="265"/>
      <c r="P340" s="265"/>
      <c r="Q340" s="265"/>
      <c r="R340" s="265"/>
      <c r="S340" s="265"/>
      <c r="T340" s="266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7" t="s">
        <v>305</v>
      </c>
      <c r="AU340" s="267" t="s">
        <v>84</v>
      </c>
      <c r="AV340" s="15" t="s">
        <v>303</v>
      </c>
      <c r="AW340" s="15" t="s">
        <v>35</v>
      </c>
      <c r="AX340" s="15" t="s">
        <v>82</v>
      </c>
      <c r="AY340" s="267" t="s">
        <v>296</v>
      </c>
    </row>
    <row r="341" spans="1:63" s="12" customFormat="1" ht="22.8" customHeight="1">
      <c r="A341" s="12"/>
      <c r="B341" s="206"/>
      <c r="C341" s="207"/>
      <c r="D341" s="208" t="s">
        <v>73</v>
      </c>
      <c r="E341" s="220" t="s">
        <v>303</v>
      </c>
      <c r="F341" s="220" t="s">
        <v>652</v>
      </c>
      <c r="G341" s="207"/>
      <c r="H341" s="207"/>
      <c r="I341" s="210"/>
      <c r="J341" s="221">
        <f>BK341</f>
        <v>0</v>
      </c>
      <c r="K341" s="207"/>
      <c r="L341" s="212"/>
      <c r="M341" s="213"/>
      <c r="N341" s="214"/>
      <c r="O341" s="214"/>
      <c r="P341" s="215">
        <f>SUM(P342:P380)</f>
        <v>0</v>
      </c>
      <c r="Q341" s="214"/>
      <c r="R341" s="215">
        <f>SUM(R342:R380)</f>
        <v>21.1401316</v>
      </c>
      <c r="S341" s="214"/>
      <c r="T341" s="216">
        <f>SUM(T342:T380)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17" t="s">
        <v>82</v>
      </c>
      <c r="AT341" s="218" t="s">
        <v>73</v>
      </c>
      <c r="AU341" s="218" t="s">
        <v>82</v>
      </c>
      <c r="AY341" s="217" t="s">
        <v>296</v>
      </c>
      <c r="BK341" s="219">
        <f>SUM(BK342:BK380)</f>
        <v>0</v>
      </c>
    </row>
    <row r="342" spans="1:65" s="2" customFormat="1" ht="24" customHeight="1">
      <c r="A342" s="40"/>
      <c r="B342" s="41"/>
      <c r="C342" s="222" t="s">
        <v>653</v>
      </c>
      <c r="D342" s="222" t="s">
        <v>298</v>
      </c>
      <c r="E342" s="223" t="s">
        <v>654</v>
      </c>
      <c r="F342" s="224" t="s">
        <v>655</v>
      </c>
      <c r="G342" s="225" t="s">
        <v>301</v>
      </c>
      <c r="H342" s="226">
        <v>0.981</v>
      </c>
      <c r="I342" s="227"/>
      <c r="J342" s="228">
        <f>ROUND(I342*H342,2)</f>
        <v>0</v>
      </c>
      <c r="K342" s="224" t="s">
        <v>302</v>
      </c>
      <c r="L342" s="46"/>
      <c r="M342" s="229" t="s">
        <v>28</v>
      </c>
      <c r="N342" s="230" t="s">
        <v>45</v>
      </c>
      <c r="O342" s="86"/>
      <c r="P342" s="231">
        <f>O342*H342</f>
        <v>0</v>
      </c>
      <c r="Q342" s="231">
        <v>2.45336</v>
      </c>
      <c r="R342" s="231">
        <f>Q342*H342</f>
        <v>2.40674616</v>
      </c>
      <c r="S342" s="231">
        <v>0</v>
      </c>
      <c r="T342" s="232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33" t="s">
        <v>374</v>
      </c>
      <c r="AT342" s="233" t="s">
        <v>298</v>
      </c>
      <c r="AU342" s="233" t="s">
        <v>84</v>
      </c>
      <c r="AY342" s="19" t="s">
        <v>296</v>
      </c>
      <c r="BE342" s="234">
        <f>IF(N342="základní",J342,0)</f>
        <v>0</v>
      </c>
      <c r="BF342" s="234">
        <f>IF(N342="snížená",J342,0)</f>
        <v>0</v>
      </c>
      <c r="BG342" s="234">
        <f>IF(N342="zákl. přenesená",J342,0)</f>
        <v>0</v>
      </c>
      <c r="BH342" s="234">
        <f>IF(N342="sníž. přenesená",J342,0)</f>
        <v>0</v>
      </c>
      <c r="BI342" s="234">
        <f>IF(N342="nulová",J342,0)</f>
        <v>0</v>
      </c>
      <c r="BJ342" s="19" t="s">
        <v>82</v>
      </c>
      <c r="BK342" s="234">
        <f>ROUND(I342*H342,2)</f>
        <v>0</v>
      </c>
      <c r="BL342" s="19" t="s">
        <v>374</v>
      </c>
      <c r="BM342" s="233" t="s">
        <v>656</v>
      </c>
    </row>
    <row r="343" spans="1:51" s="13" customFormat="1" ht="12">
      <c r="A343" s="13"/>
      <c r="B343" s="235"/>
      <c r="C343" s="236"/>
      <c r="D343" s="237" t="s">
        <v>305</v>
      </c>
      <c r="E343" s="238" t="s">
        <v>28</v>
      </c>
      <c r="F343" s="239" t="s">
        <v>523</v>
      </c>
      <c r="G343" s="236"/>
      <c r="H343" s="238" t="s">
        <v>28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5" t="s">
        <v>305</v>
      </c>
      <c r="AU343" s="245" t="s">
        <v>84</v>
      </c>
      <c r="AV343" s="13" t="s">
        <v>82</v>
      </c>
      <c r="AW343" s="13" t="s">
        <v>35</v>
      </c>
      <c r="AX343" s="13" t="s">
        <v>74</v>
      </c>
      <c r="AY343" s="245" t="s">
        <v>296</v>
      </c>
    </row>
    <row r="344" spans="1:51" s="13" customFormat="1" ht="12">
      <c r="A344" s="13"/>
      <c r="B344" s="235"/>
      <c r="C344" s="236"/>
      <c r="D344" s="237" t="s">
        <v>305</v>
      </c>
      <c r="E344" s="238" t="s">
        <v>28</v>
      </c>
      <c r="F344" s="239" t="s">
        <v>657</v>
      </c>
      <c r="G344" s="236"/>
      <c r="H344" s="238" t="s">
        <v>28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305</v>
      </c>
      <c r="AU344" s="245" t="s">
        <v>84</v>
      </c>
      <c r="AV344" s="13" t="s">
        <v>82</v>
      </c>
      <c r="AW344" s="13" t="s">
        <v>35</v>
      </c>
      <c r="AX344" s="13" t="s">
        <v>74</v>
      </c>
      <c r="AY344" s="245" t="s">
        <v>296</v>
      </c>
    </row>
    <row r="345" spans="1:51" s="14" customFormat="1" ht="12">
      <c r="A345" s="14"/>
      <c r="B345" s="246"/>
      <c r="C345" s="247"/>
      <c r="D345" s="237" t="s">
        <v>305</v>
      </c>
      <c r="E345" s="248" t="s">
        <v>28</v>
      </c>
      <c r="F345" s="249" t="s">
        <v>658</v>
      </c>
      <c r="G345" s="247"/>
      <c r="H345" s="250">
        <v>0.981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6" t="s">
        <v>305</v>
      </c>
      <c r="AU345" s="256" t="s">
        <v>84</v>
      </c>
      <c r="AV345" s="14" t="s">
        <v>84</v>
      </c>
      <c r="AW345" s="14" t="s">
        <v>35</v>
      </c>
      <c r="AX345" s="14" t="s">
        <v>82</v>
      </c>
      <c r="AY345" s="256" t="s">
        <v>296</v>
      </c>
    </row>
    <row r="346" spans="1:65" s="2" customFormat="1" ht="24" customHeight="1">
      <c r="A346" s="40"/>
      <c r="B346" s="41"/>
      <c r="C346" s="222" t="s">
        <v>659</v>
      </c>
      <c r="D346" s="222" t="s">
        <v>298</v>
      </c>
      <c r="E346" s="223" t="s">
        <v>660</v>
      </c>
      <c r="F346" s="224" t="s">
        <v>661</v>
      </c>
      <c r="G346" s="225" t="s">
        <v>362</v>
      </c>
      <c r="H346" s="226">
        <v>14.23</v>
      </c>
      <c r="I346" s="227"/>
      <c r="J346" s="228">
        <f>ROUND(I346*H346,2)</f>
        <v>0</v>
      </c>
      <c r="K346" s="224" t="s">
        <v>302</v>
      </c>
      <c r="L346" s="46"/>
      <c r="M346" s="229" t="s">
        <v>28</v>
      </c>
      <c r="N346" s="230" t="s">
        <v>45</v>
      </c>
      <c r="O346" s="86"/>
      <c r="P346" s="231">
        <f>O346*H346</f>
        <v>0</v>
      </c>
      <c r="Q346" s="231">
        <v>0.00465</v>
      </c>
      <c r="R346" s="231">
        <f>Q346*H346</f>
        <v>0.06616949999999999</v>
      </c>
      <c r="S346" s="231">
        <v>0</v>
      </c>
      <c r="T346" s="232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33" t="s">
        <v>303</v>
      </c>
      <c r="AT346" s="233" t="s">
        <v>298</v>
      </c>
      <c r="AU346" s="233" t="s">
        <v>84</v>
      </c>
      <c r="AY346" s="19" t="s">
        <v>296</v>
      </c>
      <c r="BE346" s="234">
        <f>IF(N346="základní",J346,0)</f>
        <v>0</v>
      </c>
      <c r="BF346" s="234">
        <f>IF(N346="snížená",J346,0)</f>
        <v>0</v>
      </c>
      <c r="BG346" s="234">
        <f>IF(N346="zákl. přenesená",J346,0)</f>
        <v>0</v>
      </c>
      <c r="BH346" s="234">
        <f>IF(N346="sníž. přenesená",J346,0)</f>
        <v>0</v>
      </c>
      <c r="BI346" s="234">
        <f>IF(N346="nulová",J346,0)</f>
        <v>0</v>
      </c>
      <c r="BJ346" s="19" t="s">
        <v>82</v>
      </c>
      <c r="BK346" s="234">
        <f>ROUND(I346*H346,2)</f>
        <v>0</v>
      </c>
      <c r="BL346" s="19" t="s">
        <v>303</v>
      </c>
      <c r="BM346" s="233" t="s">
        <v>662</v>
      </c>
    </row>
    <row r="347" spans="1:51" s="13" customFormat="1" ht="12">
      <c r="A347" s="13"/>
      <c r="B347" s="235"/>
      <c r="C347" s="236"/>
      <c r="D347" s="237" t="s">
        <v>305</v>
      </c>
      <c r="E347" s="238" t="s">
        <v>28</v>
      </c>
      <c r="F347" s="239" t="s">
        <v>523</v>
      </c>
      <c r="G347" s="236"/>
      <c r="H347" s="238" t="s">
        <v>28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305</v>
      </c>
      <c r="AU347" s="245" t="s">
        <v>84</v>
      </c>
      <c r="AV347" s="13" t="s">
        <v>82</v>
      </c>
      <c r="AW347" s="13" t="s">
        <v>35</v>
      </c>
      <c r="AX347" s="13" t="s">
        <v>74</v>
      </c>
      <c r="AY347" s="245" t="s">
        <v>296</v>
      </c>
    </row>
    <row r="348" spans="1:51" s="13" customFormat="1" ht="12">
      <c r="A348" s="13"/>
      <c r="B348" s="235"/>
      <c r="C348" s="236"/>
      <c r="D348" s="237" t="s">
        <v>305</v>
      </c>
      <c r="E348" s="238" t="s">
        <v>28</v>
      </c>
      <c r="F348" s="239" t="s">
        <v>657</v>
      </c>
      <c r="G348" s="236"/>
      <c r="H348" s="238" t="s">
        <v>28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5" t="s">
        <v>305</v>
      </c>
      <c r="AU348" s="245" t="s">
        <v>84</v>
      </c>
      <c r="AV348" s="13" t="s">
        <v>82</v>
      </c>
      <c r="AW348" s="13" t="s">
        <v>35</v>
      </c>
      <c r="AX348" s="13" t="s">
        <v>74</v>
      </c>
      <c r="AY348" s="245" t="s">
        <v>296</v>
      </c>
    </row>
    <row r="349" spans="1:51" s="14" customFormat="1" ht="12">
      <c r="A349" s="14"/>
      <c r="B349" s="246"/>
      <c r="C349" s="247"/>
      <c r="D349" s="237" t="s">
        <v>305</v>
      </c>
      <c r="E349" s="248" t="s">
        <v>28</v>
      </c>
      <c r="F349" s="249" t="s">
        <v>663</v>
      </c>
      <c r="G349" s="247"/>
      <c r="H349" s="250">
        <v>10.9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6" t="s">
        <v>305</v>
      </c>
      <c r="AU349" s="256" t="s">
        <v>84</v>
      </c>
      <c r="AV349" s="14" t="s">
        <v>84</v>
      </c>
      <c r="AW349" s="14" t="s">
        <v>35</v>
      </c>
      <c r="AX349" s="14" t="s">
        <v>74</v>
      </c>
      <c r="AY349" s="256" t="s">
        <v>296</v>
      </c>
    </row>
    <row r="350" spans="1:51" s="14" customFormat="1" ht="12">
      <c r="A350" s="14"/>
      <c r="B350" s="246"/>
      <c r="C350" s="247"/>
      <c r="D350" s="237" t="s">
        <v>305</v>
      </c>
      <c r="E350" s="248" t="s">
        <v>28</v>
      </c>
      <c r="F350" s="249" t="s">
        <v>664</v>
      </c>
      <c r="G350" s="247"/>
      <c r="H350" s="250">
        <v>3.33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6" t="s">
        <v>305</v>
      </c>
      <c r="AU350" s="256" t="s">
        <v>84</v>
      </c>
      <c r="AV350" s="14" t="s">
        <v>84</v>
      </c>
      <c r="AW350" s="14" t="s">
        <v>35</v>
      </c>
      <c r="AX350" s="14" t="s">
        <v>74</v>
      </c>
      <c r="AY350" s="256" t="s">
        <v>296</v>
      </c>
    </row>
    <row r="351" spans="1:51" s="15" customFormat="1" ht="12">
      <c r="A351" s="15"/>
      <c r="B351" s="257"/>
      <c r="C351" s="258"/>
      <c r="D351" s="237" t="s">
        <v>305</v>
      </c>
      <c r="E351" s="259" t="s">
        <v>28</v>
      </c>
      <c r="F351" s="260" t="s">
        <v>310</v>
      </c>
      <c r="G351" s="258"/>
      <c r="H351" s="261">
        <v>14.23</v>
      </c>
      <c r="I351" s="262"/>
      <c r="J351" s="258"/>
      <c r="K351" s="258"/>
      <c r="L351" s="263"/>
      <c r="M351" s="264"/>
      <c r="N351" s="265"/>
      <c r="O351" s="265"/>
      <c r="P351" s="265"/>
      <c r="Q351" s="265"/>
      <c r="R351" s="265"/>
      <c r="S351" s="265"/>
      <c r="T351" s="266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7" t="s">
        <v>305</v>
      </c>
      <c r="AU351" s="267" t="s">
        <v>84</v>
      </c>
      <c r="AV351" s="15" t="s">
        <v>303</v>
      </c>
      <c r="AW351" s="15" t="s">
        <v>35</v>
      </c>
      <c r="AX351" s="15" t="s">
        <v>82</v>
      </c>
      <c r="AY351" s="267" t="s">
        <v>296</v>
      </c>
    </row>
    <row r="352" spans="1:65" s="2" customFormat="1" ht="24" customHeight="1">
      <c r="A352" s="40"/>
      <c r="B352" s="41"/>
      <c r="C352" s="222" t="s">
        <v>665</v>
      </c>
      <c r="D352" s="222" t="s">
        <v>298</v>
      </c>
      <c r="E352" s="223" t="s">
        <v>666</v>
      </c>
      <c r="F352" s="224" t="s">
        <v>667</v>
      </c>
      <c r="G352" s="225" t="s">
        <v>362</v>
      </c>
      <c r="H352" s="226">
        <v>14.23</v>
      </c>
      <c r="I352" s="227"/>
      <c r="J352" s="228">
        <f>ROUND(I352*H352,2)</f>
        <v>0</v>
      </c>
      <c r="K352" s="224" t="s">
        <v>302</v>
      </c>
      <c r="L352" s="46"/>
      <c r="M352" s="229" t="s">
        <v>28</v>
      </c>
      <c r="N352" s="230" t="s">
        <v>45</v>
      </c>
      <c r="O352" s="86"/>
      <c r="P352" s="231">
        <f>O352*H352</f>
        <v>0</v>
      </c>
      <c r="Q352" s="231">
        <v>0</v>
      </c>
      <c r="R352" s="231">
        <f>Q352*H352</f>
        <v>0</v>
      </c>
      <c r="S352" s="231">
        <v>0</v>
      </c>
      <c r="T352" s="232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33" t="s">
        <v>303</v>
      </c>
      <c r="AT352" s="233" t="s">
        <v>298</v>
      </c>
      <c r="AU352" s="233" t="s">
        <v>84</v>
      </c>
      <c r="AY352" s="19" t="s">
        <v>296</v>
      </c>
      <c r="BE352" s="234">
        <f>IF(N352="základní",J352,0)</f>
        <v>0</v>
      </c>
      <c r="BF352" s="234">
        <f>IF(N352="snížená",J352,0)</f>
        <v>0</v>
      </c>
      <c r="BG352" s="234">
        <f>IF(N352="zákl. přenesená",J352,0)</f>
        <v>0</v>
      </c>
      <c r="BH352" s="234">
        <f>IF(N352="sníž. přenesená",J352,0)</f>
        <v>0</v>
      </c>
      <c r="BI352" s="234">
        <f>IF(N352="nulová",J352,0)</f>
        <v>0</v>
      </c>
      <c r="BJ352" s="19" t="s">
        <v>82</v>
      </c>
      <c r="BK352" s="234">
        <f>ROUND(I352*H352,2)</f>
        <v>0</v>
      </c>
      <c r="BL352" s="19" t="s">
        <v>303</v>
      </c>
      <c r="BM352" s="233" t="s">
        <v>668</v>
      </c>
    </row>
    <row r="353" spans="1:51" s="13" customFormat="1" ht="12">
      <c r="A353" s="13"/>
      <c r="B353" s="235"/>
      <c r="C353" s="236"/>
      <c r="D353" s="237" t="s">
        <v>305</v>
      </c>
      <c r="E353" s="238" t="s">
        <v>28</v>
      </c>
      <c r="F353" s="239" t="s">
        <v>523</v>
      </c>
      <c r="G353" s="236"/>
      <c r="H353" s="238" t="s">
        <v>28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5" t="s">
        <v>305</v>
      </c>
      <c r="AU353" s="245" t="s">
        <v>84</v>
      </c>
      <c r="AV353" s="13" t="s">
        <v>82</v>
      </c>
      <c r="AW353" s="13" t="s">
        <v>35</v>
      </c>
      <c r="AX353" s="13" t="s">
        <v>74</v>
      </c>
      <c r="AY353" s="245" t="s">
        <v>296</v>
      </c>
    </row>
    <row r="354" spans="1:51" s="13" customFormat="1" ht="12">
      <c r="A354" s="13"/>
      <c r="B354" s="235"/>
      <c r="C354" s="236"/>
      <c r="D354" s="237" t="s">
        <v>305</v>
      </c>
      <c r="E354" s="238" t="s">
        <v>28</v>
      </c>
      <c r="F354" s="239" t="s">
        <v>657</v>
      </c>
      <c r="G354" s="236"/>
      <c r="H354" s="238" t="s">
        <v>28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305</v>
      </c>
      <c r="AU354" s="245" t="s">
        <v>84</v>
      </c>
      <c r="AV354" s="13" t="s">
        <v>82</v>
      </c>
      <c r="AW354" s="13" t="s">
        <v>35</v>
      </c>
      <c r="AX354" s="13" t="s">
        <v>74</v>
      </c>
      <c r="AY354" s="245" t="s">
        <v>296</v>
      </c>
    </row>
    <row r="355" spans="1:51" s="14" customFormat="1" ht="12">
      <c r="A355" s="14"/>
      <c r="B355" s="246"/>
      <c r="C355" s="247"/>
      <c r="D355" s="237" t="s">
        <v>305</v>
      </c>
      <c r="E355" s="248" t="s">
        <v>28</v>
      </c>
      <c r="F355" s="249" t="s">
        <v>663</v>
      </c>
      <c r="G355" s="247"/>
      <c r="H355" s="250">
        <v>10.9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6" t="s">
        <v>305</v>
      </c>
      <c r="AU355" s="256" t="s">
        <v>84</v>
      </c>
      <c r="AV355" s="14" t="s">
        <v>84</v>
      </c>
      <c r="AW355" s="14" t="s">
        <v>35</v>
      </c>
      <c r="AX355" s="14" t="s">
        <v>74</v>
      </c>
      <c r="AY355" s="256" t="s">
        <v>296</v>
      </c>
    </row>
    <row r="356" spans="1:51" s="14" customFormat="1" ht="12">
      <c r="A356" s="14"/>
      <c r="B356" s="246"/>
      <c r="C356" s="247"/>
      <c r="D356" s="237" t="s">
        <v>305</v>
      </c>
      <c r="E356" s="248" t="s">
        <v>28</v>
      </c>
      <c r="F356" s="249" t="s">
        <v>664</v>
      </c>
      <c r="G356" s="247"/>
      <c r="H356" s="250">
        <v>3.33</v>
      </c>
      <c r="I356" s="251"/>
      <c r="J356" s="247"/>
      <c r="K356" s="247"/>
      <c r="L356" s="252"/>
      <c r="M356" s="253"/>
      <c r="N356" s="254"/>
      <c r="O356" s="254"/>
      <c r="P356" s="254"/>
      <c r="Q356" s="254"/>
      <c r="R356" s="254"/>
      <c r="S356" s="254"/>
      <c r="T356" s="25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6" t="s">
        <v>305</v>
      </c>
      <c r="AU356" s="256" t="s">
        <v>84</v>
      </c>
      <c r="AV356" s="14" t="s">
        <v>84</v>
      </c>
      <c r="AW356" s="14" t="s">
        <v>35</v>
      </c>
      <c r="AX356" s="14" t="s">
        <v>74</v>
      </c>
      <c r="AY356" s="256" t="s">
        <v>296</v>
      </c>
    </row>
    <row r="357" spans="1:51" s="15" customFormat="1" ht="12">
      <c r="A357" s="15"/>
      <c r="B357" s="257"/>
      <c r="C357" s="258"/>
      <c r="D357" s="237" t="s">
        <v>305</v>
      </c>
      <c r="E357" s="259" t="s">
        <v>28</v>
      </c>
      <c r="F357" s="260" t="s">
        <v>310</v>
      </c>
      <c r="G357" s="258"/>
      <c r="H357" s="261">
        <v>14.23</v>
      </c>
      <c r="I357" s="262"/>
      <c r="J357" s="258"/>
      <c r="K357" s="258"/>
      <c r="L357" s="263"/>
      <c r="M357" s="264"/>
      <c r="N357" s="265"/>
      <c r="O357" s="265"/>
      <c r="P357" s="265"/>
      <c r="Q357" s="265"/>
      <c r="R357" s="265"/>
      <c r="S357" s="265"/>
      <c r="T357" s="266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7" t="s">
        <v>305</v>
      </c>
      <c r="AU357" s="267" t="s">
        <v>84</v>
      </c>
      <c r="AV357" s="15" t="s">
        <v>303</v>
      </c>
      <c r="AW357" s="15" t="s">
        <v>35</v>
      </c>
      <c r="AX357" s="15" t="s">
        <v>82</v>
      </c>
      <c r="AY357" s="267" t="s">
        <v>296</v>
      </c>
    </row>
    <row r="358" spans="1:65" s="2" customFormat="1" ht="24" customHeight="1">
      <c r="A358" s="40"/>
      <c r="B358" s="41"/>
      <c r="C358" s="222" t="s">
        <v>669</v>
      </c>
      <c r="D358" s="222" t="s">
        <v>298</v>
      </c>
      <c r="E358" s="223" t="s">
        <v>670</v>
      </c>
      <c r="F358" s="224" t="s">
        <v>671</v>
      </c>
      <c r="G358" s="225" t="s">
        <v>362</v>
      </c>
      <c r="H358" s="226">
        <v>3.33</v>
      </c>
      <c r="I358" s="227"/>
      <c r="J358" s="228">
        <f>ROUND(I358*H358,2)</f>
        <v>0</v>
      </c>
      <c r="K358" s="224" t="s">
        <v>302</v>
      </c>
      <c r="L358" s="46"/>
      <c r="M358" s="229" t="s">
        <v>28</v>
      </c>
      <c r="N358" s="230" t="s">
        <v>45</v>
      </c>
      <c r="O358" s="86"/>
      <c r="P358" s="231">
        <f>O358*H358</f>
        <v>0</v>
      </c>
      <c r="Q358" s="231">
        <v>0.00161</v>
      </c>
      <c r="R358" s="231">
        <f>Q358*H358</f>
        <v>0.0053613</v>
      </c>
      <c r="S358" s="231">
        <v>0</v>
      </c>
      <c r="T358" s="232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3" t="s">
        <v>303</v>
      </c>
      <c r="AT358" s="233" t="s">
        <v>298</v>
      </c>
      <c r="AU358" s="233" t="s">
        <v>84</v>
      </c>
      <c r="AY358" s="19" t="s">
        <v>296</v>
      </c>
      <c r="BE358" s="234">
        <f>IF(N358="základní",J358,0)</f>
        <v>0</v>
      </c>
      <c r="BF358" s="234">
        <f>IF(N358="snížená",J358,0)</f>
        <v>0</v>
      </c>
      <c r="BG358" s="234">
        <f>IF(N358="zákl. přenesená",J358,0)</f>
        <v>0</v>
      </c>
      <c r="BH358" s="234">
        <f>IF(N358="sníž. přenesená",J358,0)</f>
        <v>0</v>
      </c>
      <c r="BI358" s="234">
        <f>IF(N358="nulová",J358,0)</f>
        <v>0</v>
      </c>
      <c r="BJ358" s="19" t="s">
        <v>82</v>
      </c>
      <c r="BK358" s="234">
        <f>ROUND(I358*H358,2)</f>
        <v>0</v>
      </c>
      <c r="BL358" s="19" t="s">
        <v>303</v>
      </c>
      <c r="BM358" s="233" t="s">
        <v>672</v>
      </c>
    </row>
    <row r="359" spans="1:51" s="13" customFormat="1" ht="12">
      <c r="A359" s="13"/>
      <c r="B359" s="235"/>
      <c r="C359" s="236"/>
      <c r="D359" s="237" t="s">
        <v>305</v>
      </c>
      <c r="E359" s="238" t="s">
        <v>28</v>
      </c>
      <c r="F359" s="239" t="s">
        <v>523</v>
      </c>
      <c r="G359" s="236"/>
      <c r="H359" s="238" t="s">
        <v>28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5" t="s">
        <v>305</v>
      </c>
      <c r="AU359" s="245" t="s">
        <v>84</v>
      </c>
      <c r="AV359" s="13" t="s">
        <v>82</v>
      </c>
      <c r="AW359" s="13" t="s">
        <v>35</v>
      </c>
      <c r="AX359" s="13" t="s">
        <v>74</v>
      </c>
      <c r="AY359" s="245" t="s">
        <v>296</v>
      </c>
    </row>
    <row r="360" spans="1:51" s="13" customFormat="1" ht="12">
      <c r="A360" s="13"/>
      <c r="B360" s="235"/>
      <c r="C360" s="236"/>
      <c r="D360" s="237" t="s">
        <v>305</v>
      </c>
      <c r="E360" s="238" t="s">
        <v>28</v>
      </c>
      <c r="F360" s="239" t="s">
        <v>657</v>
      </c>
      <c r="G360" s="236"/>
      <c r="H360" s="238" t="s">
        <v>28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305</v>
      </c>
      <c r="AU360" s="245" t="s">
        <v>84</v>
      </c>
      <c r="AV360" s="13" t="s">
        <v>82</v>
      </c>
      <c r="AW360" s="13" t="s">
        <v>35</v>
      </c>
      <c r="AX360" s="13" t="s">
        <v>74</v>
      </c>
      <c r="AY360" s="245" t="s">
        <v>296</v>
      </c>
    </row>
    <row r="361" spans="1:51" s="14" customFormat="1" ht="12">
      <c r="A361" s="14"/>
      <c r="B361" s="246"/>
      <c r="C361" s="247"/>
      <c r="D361" s="237" t="s">
        <v>305</v>
      </c>
      <c r="E361" s="248" t="s">
        <v>28</v>
      </c>
      <c r="F361" s="249" t="s">
        <v>664</v>
      </c>
      <c r="G361" s="247"/>
      <c r="H361" s="250">
        <v>3.33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6" t="s">
        <v>305</v>
      </c>
      <c r="AU361" s="256" t="s">
        <v>84</v>
      </c>
      <c r="AV361" s="14" t="s">
        <v>84</v>
      </c>
      <c r="AW361" s="14" t="s">
        <v>35</v>
      </c>
      <c r="AX361" s="14" t="s">
        <v>82</v>
      </c>
      <c r="AY361" s="256" t="s">
        <v>296</v>
      </c>
    </row>
    <row r="362" spans="1:65" s="2" customFormat="1" ht="24" customHeight="1">
      <c r="A362" s="40"/>
      <c r="B362" s="41"/>
      <c r="C362" s="222" t="s">
        <v>673</v>
      </c>
      <c r="D362" s="222" t="s">
        <v>298</v>
      </c>
      <c r="E362" s="223" t="s">
        <v>674</v>
      </c>
      <c r="F362" s="224" t="s">
        <v>675</v>
      </c>
      <c r="G362" s="225" t="s">
        <v>362</v>
      </c>
      <c r="H362" s="226">
        <v>3.33</v>
      </c>
      <c r="I362" s="227"/>
      <c r="J362" s="228">
        <f>ROUND(I362*H362,2)</f>
        <v>0</v>
      </c>
      <c r="K362" s="224" t="s">
        <v>302</v>
      </c>
      <c r="L362" s="46"/>
      <c r="M362" s="229" t="s">
        <v>28</v>
      </c>
      <c r="N362" s="230" t="s">
        <v>45</v>
      </c>
      <c r="O362" s="86"/>
      <c r="P362" s="231">
        <f>O362*H362</f>
        <v>0</v>
      </c>
      <c r="Q362" s="231">
        <v>0</v>
      </c>
      <c r="R362" s="231">
        <f>Q362*H362</f>
        <v>0</v>
      </c>
      <c r="S362" s="231">
        <v>0</v>
      </c>
      <c r="T362" s="232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33" t="s">
        <v>303</v>
      </c>
      <c r="AT362" s="233" t="s">
        <v>298</v>
      </c>
      <c r="AU362" s="233" t="s">
        <v>84</v>
      </c>
      <c r="AY362" s="19" t="s">
        <v>296</v>
      </c>
      <c r="BE362" s="234">
        <f>IF(N362="základní",J362,0)</f>
        <v>0</v>
      </c>
      <c r="BF362" s="234">
        <f>IF(N362="snížená",J362,0)</f>
        <v>0</v>
      </c>
      <c r="BG362" s="234">
        <f>IF(N362="zákl. přenesená",J362,0)</f>
        <v>0</v>
      </c>
      <c r="BH362" s="234">
        <f>IF(N362="sníž. přenesená",J362,0)</f>
        <v>0</v>
      </c>
      <c r="BI362" s="234">
        <f>IF(N362="nulová",J362,0)</f>
        <v>0</v>
      </c>
      <c r="BJ362" s="19" t="s">
        <v>82</v>
      </c>
      <c r="BK362" s="234">
        <f>ROUND(I362*H362,2)</f>
        <v>0</v>
      </c>
      <c r="BL362" s="19" t="s">
        <v>303</v>
      </c>
      <c r="BM362" s="233" t="s">
        <v>676</v>
      </c>
    </row>
    <row r="363" spans="1:51" s="13" customFormat="1" ht="12">
      <c r="A363" s="13"/>
      <c r="B363" s="235"/>
      <c r="C363" s="236"/>
      <c r="D363" s="237" t="s">
        <v>305</v>
      </c>
      <c r="E363" s="238" t="s">
        <v>28</v>
      </c>
      <c r="F363" s="239" t="s">
        <v>523</v>
      </c>
      <c r="G363" s="236"/>
      <c r="H363" s="238" t="s">
        <v>28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305</v>
      </c>
      <c r="AU363" s="245" t="s">
        <v>84</v>
      </c>
      <c r="AV363" s="13" t="s">
        <v>82</v>
      </c>
      <c r="AW363" s="13" t="s">
        <v>35</v>
      </c>
      <c r="AX363" s="13" t="s">
        <v>74</v>
      </c>
      <c r="AY363" s="245" t="s">
        <v>296</v>
      </c>
    </row>
    <row r="364" spans="1:51" s="13" customFormat="1" ht="12">
      <c r="A364" s="13"/>
      <c r="B364" s="235"/>
      <c r="C364" s="236"/>
      <c r="D364" s="237" t="s">
        <v>305</v>
      </c>
      <c r="E364" s="238" t="s">
        <v>28</v>
      </c>
      <c r="F364" s="239" t="s">
        <v>657</v>
      </c>
      <c r="G364" s="236"/>
      <c r="H364" s="238" t="s">
        <v>28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5" t="s">
        <v>305</v>
      </c>
      <c r="AU364" s="245" t="s">
        <v>84</v>
      </c>
      <c r="AV364" s="13" t="s">
        <v>82</v>
      </c>
      <c r="AW364" s="13" t="s">
        <v>35</v>
      </c>
      <c r="AX364" s="13" t="s">
        <v>74</v>
      </c>
      <c r="AY364" s="245" t="s">
        <v>296</v>
      </c>
    </row>
    <row r="365" spans="1:51" s="14" customFormat="1" ht="12">
      <c r="A365" s="14"/>
      <c r="B365" s="246"/>
      <c r="C365" s="247"/>
      <c r="D365" s="237" t="s">
        <v>305</v>
      </c>
      <c r="E365" s="248" t="s">
        <v>28</v>
      </c>
      <c r="F365" s="249" t="s">
        <v>664</v>
      </c>
      <c r="G365" s="247"/>
      <c r="H365" s="250">
        <v>3.33</v>
      </c>
      <c r="I365" s="251"/>
      <c r="J365" s="247"/>
      <c r="K365" s="247"/>
      <c r="L365" s="252"/>
      <c r="M365" s="253"/>
      <c r="N365" s="254"/>
      <c r="O365" s="254"/>
      <c r="P365" s="254"/>
      <c r="Q365" s="254"/>
      <c r="R365" s="254"/>
      <c r="S365" s="254"/>
      <c r="T365" s="25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6" t="s">
        <v>305</v>
      </c>
      <c r="AU365" s="256" t="s">
        <v>84</v>
      </c>
      <c r="AV365" s="14" t="s">
        <v>84</v>
      </c>
      <c r="AW365" s="14" t="s">
        <v>35</v>
      </c>
      <c r="AX365" s="14" t="s">
        <v>82</v>
      </c>
      <c r="AY365" s="256" t="s">
        <v>296</v>
      </c>
    </row>
    <row r="366" spans="1:65" s="2" customFormat="1" ht="24" customHeight="1">
      <c r="A366" s="40"/>
      <c r="B366" s="41"/>
      <c r="C366" s="222" t="s">
        <v>677</v>
      </c>
      <c r="D366" s="222" t="s">
        <v>298</v>
      </c>
      <c r="E366" s="223" t="s">
        <v>678</v>
      </c>
      <c r="F366" s="224" t="s">
        <v>679</v>
      </c>
      <c r="G366" s="225" t="s">
        <v>424</v>
      </c>
      <c r="H366" s="226">
        <v>100</v>
      </c>
      <c r="I366" s="227"/>
      <c r="J366" s="228">
        <f>ROUND(I366*H366,2)</f>
        <v>0</v>
      </c>
      <c r="K366" s="224" t="s">
        <v>302</v>
      </c>
      <c r="L366" s="46"/>
      <c r="M366" s="229" t="s">
        <v>28</v>
      </c>
      <c r="N366" s="230" t="s">
        <v>45</v>
      </c>
      <c r="O366" s="86"/>
      <c r="P366" s="231">
        <f>O366*H366</f>
        <v>0</v>
      </c>
      <c r="Q366" s="231">
        <v>0.02257</v>
      </c>
      <c r="R366" s="231">
        <f>Q366*H366</f>
        <v>2.257</v>
      </c>
      <c r="S366" s="231">
        <v>0</v>
      </c>
      <c r="T366" s="232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33" t="s">
        <v>303</v>
      </c>
      <c r="AT366" s="233" t="s">
        <v>298</v>
      </c>
      <c r="AU366" s="233" t="s">
        <v>84</v>
      </c>
      <c r="AY366" s="19" t="s">
        <v>296</v>
      </c>
      <c r="BE366" s="234">
        <f>IF(N366="základní",J366,0)</f>
        <v>0</v>
      </c>
      <c r="BF366" s="234">
        <f>IF(N366="snížená",J366,0)</f>
        <v>0</v>
      </c>
      <c r="BG366" s="234">
        <f>IF(N366="zákl. přenesená",J366,0)</f>
        <v>0</v>
      </c>
      <c r="BH366" s="234">
        <f>IF(N366="sníž. přenesená",J366,0)</f>
        <v>0</v>
      </c>
      <c r="BI366" s="234">
        <f>IF(N366="nulová",J366,0)</f>
        <v>0</v>
      </c>
      <c r="BJ366" s="19" t="s">
        <v>82</v>
      </c>
      <c r="BK366" s="234">
        <f>ROUND(I366*H366,2)</f>
        <v>0</v>
      </c>
      <c r="BL366" s="19" t="s">
        <v>303</v>
      </c>
      <c r="BM366" s="233" t="s">
        <v>680</v>
      </c>
    </row>
    <row r="367" spans="1:51" s="13" customFormat="1" ht="12">
      <c r="A367" s="13"/>
      <c r="B367" s="235"/>
      <c r="C367" s="236"/>
      <c r="D367" s="237" t="s">
        <v>305</v>
      </c>
      <c r="E367" s="238" t="s">
        <v>28</v>
      </c>
      <c r="F367" s="239" t="s">
        <v>681</v>
      </c>
      <c r="G367" s="236"/>
      <c r="H367" s="238" t="s">
        <v>28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305</v>
      </c>
      <c r="AU367" s="245" t="s">
        <v>84</v>
      </c>
      <c r="AV367" s="13" t="s">
        <v>82</v>
      </c>
      <c r="AW367" s="13" t="s">
        <v>35</v>
      </c>
      <c r="AX367" s="13" t="s">
        <v>74</v>
      </c>
      <c r="AY367" s="245" t="s">
        <v>296</v>
      </c>
    </row>
    <row r="368" spans="1:51" s="14" customFormat="1" ht="12">
      <c r="A368" s="14"/>
      <c r="B368" s="246"/>
      <c r="C368" s="247"/>
      <c r="D368" s="237" t="s">
        <v>305</v>
      </c>
      <c r="E368" s="248" t="s">
        <v>28</v>
      </c>
      <c r="F368" s="249" t="s">
        <v>682</v>
      </c>
      <c r="G368" s="247"/>
      <c r="H368" s="250">
        <v>100</v>
      </c>
      <c r="I368" s="251"/>
      <c r="J368" s="247"/>
      <c r="K368" s="247"/>
      <c r="L368" s="252"/>
      <c r="M368" s="253"/>
      <c r="N368" s="254"/>
      <c r="O368" s="254"/>
      <c r="P368" s="254"/>
      <c r="Q368" s="254"/>
      <c r="R368" s="254"/>
      <c r="S368" s="254"/>
      <c r="T368" s="25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6" t="s">
        <v>305</v>
      </c>
      <c r="AU368" s="256" t="s">
        <v>84</v>
      </c>
      <c r="AV368" s="14" t="s">
        <v>84</v>
      </c>
      <c r="AW368" s="14" t="s">
        <v>35</v>
      </c>
      <c r="AX368" s="14" t="s">
        <v>82</v>
      </c>
      <c r="AY368" s="256" t="s">
        <v>296</v>
      </c>
    </row>
    <row r="369" spans="1:65" s="2" customFormat="1" ht="16.5" customHeight="1">
      <c r="A369" s="40"/>
      <c r="B369" s="41"/>
      <c r="C369" s="222" t="s">
        <v>683</v>
      </c>
      <c r="D369" s="222" t="s">
        <v>298</v>
      </c>
      <c r="E369" s="223" t="s">
        <v>684</v>
      </c>
      <c r="F369" s="224" t="s">
        <v>685</v>
      </c>
      <c r="G369" s="225" t="s">
        <v>301</v>
      </c>
      <c r="H369" s="226">
        <v>6.25</v>
      </c>
      <c r="I369" s="227"/>
      <c r="J369" s="228">
        <f>ROUND(I369*H369,2)</f>
        <v>0</v>
      </c>
      <c r="K369" s="224" t="s">
        <v>302</v>
      </c>
      <c r="L369" s="46"/>
      <c r="M369" s="229" t="s">
        <v>28</v>
      </c>
      <c r="N369" s="230" t="s">
        <v>45</v>
      </c>
      <c r="O369" s="86"/>
      <c r="P369" s="231">
        <f>O369*H369</f>
        <v>0</v>
      </c>
      <c r="Q369" s="231">
        <v>2.4534</v>
      </c>
      <c r="R369" s="231">
        <f>Q369*H369</f>
        <v>15.333749999999998</v>
      </c>
      <c r="S369" s="231">
        <v>0</v>
      </c>
      <c r="T369" s="232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33" t="s">
        <v>303</v>
      </c>
      <c r="AT369" s="233" t="s">
        <v>298</v>
      </c>
      <c r="AU369" s="233" t="s">
        <v>84</v>
      </c>
      <c r="AY369" s="19" t="s">
        <v>296</v>
      </c>
      <c r="BE369" s="234">
        <f>IF(N369="základní",J369,0)</f>
        <v>0</v>
      </c>
      <c r="BF369" s="234">
        <f>IF(N369="snížená",J369,0)</f>
        <v>0</v>
      </c>
      <c r="BG369" s="234">
        <f>IF(N369="zákl. přenesená",J369,0)</f>
        <v>0</v>
      </c>
      <c r="BH369" s="234">
        <f>IF(N369="sníž. přenesená",J369,0)</f>
        <v>0</v>
      </c>
      <c r="BI369" s="234">
        <f>IF(N369="nulová",J369,0)</f>
        <v>0</v>
      </c>
      <c r="BJ369" s="19" t="s">
        <v>82</v>
      </c>
      <c r="BK369" s="234">
        <f>ROUND(I369*H369,2)</f>
        <v>0</v>
      </c>
      <c r="BL369" s="19" t="s">
        <v>303</v>
      </c>
      <c r="BM369" s="233" t="s">
        <v>686</v>
      </c>
    </row>
    <row r="370" spans="1:51" s="13" customFormat="1" ht="12">
      <c r="A370" s="13"/>
      <c r="B370" s="235"/>
      <c r="C370" s="236"/>
      <c r="D370" s="237" t="s">
        <v>305</v>
      </c>
      <c r="E370" s="238" t="s">
        <v>28</v>
      </c>
      <c r="F370" s="239" t="s">
        <v>681</v>
      </c>
      <c r="G370" s="236"/>
      <c r="H370" s="238" t="s">
        <v>28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305</v>
      </c>
      <c r="AU370" s="245" t="s">
        <v>84</v>
      </c>
      <c r="AV370" s="13" t="s">
        <v>82</v>
      </c>
      <c r="AW370" s="13" t="s">
        <v>35</v>
      </c>
      <c r="AX370" s="13" t="s">
        <v>74</v>
      </c>
      <c r="AY370" s="245" t="s">
        <v>296</v>
      </c>
    </row>
    <row r="371" spans="1:51" s="14" customFormat="1" ht="12">
      <c r="A371" s="14"/>
      <c r="B371" s="246"/>
      <c r="C371" s="247"/>
      <c r="D371" s="237" t="s">
        <v>305</v>
      </c>
      <c r="E371" s="248" t="s">
        <v>28</v>
      </c>
      <c r="F371" s="249" t="s">
        <v>687</v>
      </c>
      <c r="G371" s="247"/>
      <c r="H371" s="250">
        <v>6.25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6" t="s">
        <v>305</v>
      </c>
      <c r="AU371" s="256" t="s">
        <v>84</v>
      </c>
      <c r="AV371" s="14" t="s">
        <v>84</v>
      </c>
      <c r="AW371" s="14" t="s">
        <v>35</v>
      </c>
      <c r="AX371" s="14" t="s">
        <v>82</v>
      </c>
      <c r="AY371" s="256" t="s">
        <v>296</v>
      </c>
    </row>
    <row r="372" spans="1:65" s="2" customFormat="1" ht="16.5" customHeight="1">
      <c r="A372" s="40"/>
      <c r="B372" s="41"/>
      <c r="C372" s="222" t="s">
        <v>688</v>
      </c>
      <c r="D372" s="222" t="s">
        <v>298</v>
      </c>
      <c r="E372" s="223" t="s">
        <v>689</v>
      </c>
      <c r="F372" s="224" t="s">
        <v>690</v>
      </c>
      <c r="G372" s="225" t="s">
        <v>362</v>
      </c>
      <c r="H372" s="226">
        <v>50</v>
      </c>
      <c r="I372" s="227"/>
      <c r="J372" s="228">
        <f>ROUND(I372*H372,2)</f>
        <v>0</v>
      </c>
      <c r="K372" s="224" t="s">
        <v>302</v>
      </c>
      <c r="L372" s="46"/>
      <c r="M372" s="229" t="s">
        <v>28</v>
      </c>
      <c r="N372" s="230" t="s">
        <v>45</v>
      </c>
      <c r="O372" s="86"/>
      <c r="P372" s="231">
        <f>O372*H372</f>
        <v>0</v>
      </c>
      <c r="Q372" s="231">
        <v>0.00576</v>
      </c>
      <c r="R372" s="231">
        <f>Q372*H372</f>
        <v>0.28800000000000003</v>
      </c>
      <c r="S372" s="231">
        <v>0</v>
      </c>
      <c r="T372" s="232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33" t="s">
        <v>303</v>
      </c>
      <c r="AT372" s="233" t="s">
        <v>298</v>
      </c>
      <c r="AU372" s="233" t="s">
        <v>84</v>
      </c>
      <c r="AY372" s="19" t="s">
        <v>296</v>
      </c>
      <c r="BE372" s="234">
        <f>IF(N372="základní",J372,0)</f>
        <v>0</v>
      </c>
      <c r="BF372" s="234">
        <f>IF(N372="snížená",J372,0)</f>
        <v>0</v>
      </c>
      <c r="BG372" s="234">
        <f>IF(N372="zákl. přenesená",J372,0)</f>
        <v>0</v>
      </c>
      <c r="BH372" s="234">
        <f>IF(N372="sníž. přenesená",J372,0)</f>
        <v>0</v>
      </c>
      <c r="BI372" s="234">
        <f>IF(N372="nulová",J372,0)</f>
        <v>0</v>
      </c>
      <c r="BJ372" s="19" t="s">
        <v>82</v>
      </c>
      <c r="BK372" s="234">
        <f>ROUND(I372*H372,2)</f>
        <v>0</v>
      </c>
      <c r="BL372" s="19" t="s">
        <v>303</v>
      </c>
      <c r="BM372" s="233" t="s">
        <v>691</v>
      </c>
    </row>
    <row r="373" spans="1:51" s="13" customFormat="1" ht="12">
      <c r="A373" s="13"/>
      <c r="B373" s="235"/>
      <c r="C373" s="236"/>
      <c r="D373" s="237" t="s">
        <v>305</v>
      </c>
      <c r="E373" s="238" t="s">
        <v>28</v>
      </c>
      <c r="F373" s="239" t="s">
        <v>681</v>
      </c>
      <c r="G373" s="236"/>
      <c r="H373" s="238" t="s">
        <v>28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5" t="s">
        <v>305</v>
      </c>
      <c r="AU373" s="245" t="s">
        <v>84</v>
      </c>
      <c r="AV373" s="13" t="s">
        <v>82</v>
      </c>
      <c r="AW373" s="13" t="s">
        <v>35</v>
      </c>
      <c r="AX373" s="13" t="s">
        <v>74</v>
      </c>
      <c r="AY373" s="245" t="s">
        <v>296</v>
      </c>
    </row>
    <row r="374" spans="1:51" s="14" customFormat="1" ht="12">
      <c r="A374" s="14"/>
      <c r="B374" s="246"/>
      <c r="C374" s="247"/>
      <c r="D374" s="237" t="s">
        <v>305</v>
      </c>
      <c r="E374" s="248" t="s">
        <v>28</v>
      </c>
      <c r="F374" s="249" t="s">
        <v>692</v>
      </c>
      <c r="G374" s="247"/>
      <c r="H374" s="250">
        <v>50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6" t="s">
        <v>305</v>
      </c>
      <c r="AU374" s="256" t="s">
        <v>84</v>
      </c>
      <c r="AV374" s="14" t="s">
        <v>84</v>
      </c>
      <c r="AW374" s="14" t="s">
        <v>35</v>
      </c>
      <c r="AX374" s="14" t="s">
        <v>82</v>
      </c>
      <c r="AY374" s="256" t="s">
        <v>296</v>
      </c>
    </row>
    <row r="375" spans="1:65" s="2" customFormat="1" ht="16.5" customHeight="1">
      <c r="A375" s="40"/>
      <c r="B375" s="41"/>
      <c r="C375" s="222" t="s">
        <v>693</v>
      </c>
      <c r="D375" s="222" t="s">
        <v>298</v>
      </c>
      <c r="E375" s="223" t="s">
        <v>694</v>
      </c>
      <c r="F375" s="224" t="s">
        <v>695</v>
      </c>
      <c r="G375" s="225" t="s">
        <v>362</v>
      </c>
      <c r="H375" s="226">
        <v>50</v>
      </c>
      <c r="I375" s="227"/>
      <c r="J375" s="228">
        <f>ROUND(I375*H375,2)</f>
        <v>0</v>
      </c>
      <c r="K375" s="224" t="s">
        <v>302</v>
      </c>
      <c r="L375" s="46"/>
      <c r="M375" s="229" t="s">
        <v>28</v>
      </c>
      <c r="N375" s="230" t="s">
        <v>45</v>
      </c>
      <c r="O375" s="86"/>
      <c r="P375" s="231">
        <f>O375*H375</f>
        <v>0</v>
      </c>
      <c r="Q375" s="231">
        <v>0</v>
      </c>
      <c r="R375" s="231">
        <f>Q375*H375</f>
        <v>0</v>
      </c>
      <c r="S375" s="231">
        <v>0</v>
      </c>
      <c r="T375" s="232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33" t="s">
        <v>303</v>
      </c>
      <c r="AT375" s="233" t="s">
        <v>298</v>
      </c>
      <c r="AU375" s="233" t="s">
        <v>84</v>
      </c>
      <c r="AY375" s="19" t="s">
        <v>296</v>
      </c>
      <c r="BE375" s="234">
        <f>IF(N375="základní",J375,0)</f>
        <v>0</v>
      </c>
      <c r="BF375" s="234">
        <f>IF(N375="snížená",J375,0)</f>
        <v>0</v>
      </c>
      <c r="BG375" s="234">
        <f>IF(N375="zákl. přenesená",J375,0)</f>
        <v>0</v>
      </c>
      <c r="BH375" s="234">
        <f>IF(N375="sníž. přenesená",J375,0)</f>
        <v>0</v>
      </c>
      <c r="BI375" s="234">
        <f>IF(N375="nulová",J375,0)</f>
        <v>0</v>
      </c>
      <c r="BJ375" s="19" t="s">
        <v>82</v>
      </c>
      <c r="BK375" s="234">
        <f>ROUND(I375*H375,2)</f>
        <v>0</v>
      </c>
      <c r="BL375" s="19" t="s">
        <v>303</v>
      </c>
      <c r="BM375" s="233" t="s">
        <v>696</v>
      </c>
    </row>
    <row r="376" spans="1:51" s="13" customFormat="1" ht="12">
      <c r="A376" s="13"/>
      <c r="B376" s="235"/>
      <c r="C376" s="236"/>
      <c r="D376" s="237" t="s">
        <v>305</v>
      </c>
      <c r="E376" s="238" t="s">
        <v>28</v>
      </c>
      <c r="F376" s="239" t="s">
        <v>681</v>
      </c>
      <c r="G376" s="236"/>
      <c r="H376" s="238" t="s">
        <v>28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305</v>
      </c>
      <c r="AU376" s="245" t="s">
        <v>84</v>
      </c>
      <c r="AV376" s="13" t="s">
        <v>82</v>
      </c>
      <c r="AW376" s="13" t="s">
        <v>35</v>
      </c>
      <c r="AX376" s="13" t="s">
        <v>74</v>
      </c>
      <c r="AY376" s="245" t="s">
        <v>296</v>
      </c>
    </row>
    <row r="377" spans="1:51" s="14" customFormat="1" ht="12">
      <c r="A377" s="14"/>
      <c r="B377" s="246"/>
      <c r="C377" s="247"/>
      <c r="D377" s="237" t="s">
        <v>305</v>
      </c>
      <c r="E377" s="248" t="s">
        <v>28</v>
      </c>
      <c r="F377" s="249" t="s">
        <v>692</v>
      </c>
      <c r="G377" s="247"/>
      <c r="H377" s="250">
        <v>50</v>
      </c>
      <c r="I377" s="251"/>
      <c r="J377" s="247"/>
      <c r="K377" s="247"/>
      <c r="L377" s="252"/>
      <c r="M377" s="253"/>
      <c r="N377" s="254"/>
      <c r="O377" s="254"/>
      <c r="P377" s="254"/>
      <c r="Q377" s="254"/>
      <c r="R377" s="254"/>
      <c r="S377" s="254"/>
      <c r="T377" s="25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6" t="s">
        <v>305</v>
      </c>
      <c r="AU377" s="256" t="s">
        <v>84</v>
      </c>
      <c r="AV377" s="14" t="s">
        <v>84</v>
      </c>
      <c r="AW377" s="14" t="s">
        <v>35</v>
      </c>
      <c r="AX377" s="14" t="s">
        <v>82</v>
      </c>
      <c r="AY377" s="256" t="s">
        <v>296</v>
      </c>
    </row>
    <row r="378" spans="1:65" s="2" customFormat="1" ht="16.5" customHeight="1">
      <c r="A378" s="40"/>
      <c r="B378" s="41"/>
      <c r="C378" s="222" t="s">
        <v>697</v>
      </c>
      <c r="D378" s="222" t="s">
        <v>298</v>
      </c>
      <c r="E378" s="223" t="s">
        <v>698</v>
      </c>
      <c r="F378" s="224" t="s">
        <v>699</v>
      </c>
      <c r="G378" s="225" t="s">
        <v>408</v>
      </c>
      <c r="H378" s="226">
        <v>0.744</v>
      </c>
      <c r="I378" s="227"/>
      <c r="J378" s="228">
        <f>ROUND(I378*H378,2)</f>
        <v>0</v>
      </c>
      <c r="K378" s="224" t="s">
        <v>302</v>
      </c>
      <c r="L378" s="46"/>
      <c r="M378" s="229" t="s">
        <v>28</v>
      </c>
      <c r="N378" s="230" t="s">
        <v>45</v>
      </c>
      <c r="O378" s="86"/>
      <c r="P378" s="231">
        <f>O378*H378</f>
        <v>0</v>
      </c>
      <c r="Q378" s="231">
        <v>1.05256</v>
      </c>
      <c r="R378" s="231">
        <f>Q378*H378</f>
        <v>0.7831046399999999</v>
      </c>
      <c r="S378" s="231">
        <v>0</v>
      </c>
      <c r="T378" s="232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33" t="s">
        <v>303</v>
      </c>
      <c r="AT378" s="233" t="s">
        <v>298</v>
      </c>
      <c r="AU378" s="233" t="s">
        <v>84</v>
      </c>
      <c r="AY378" s="19" t="s">
        <v>296</v>
      </c>
      <c r="BE378" s="234">
        <f>IF(N378="základní",J378,0)</f>
        <v>0</v>
      </c>
      <c r="BF378" s="234">
        <f>IF(N378="snížená",J378,0)</f>
        <v>0</v>
      </c>
      <c r="BG378" s="234">
        <f>IF(N378="zákl. přenesená",J378,0)</f>
        <v>0</v>
      </c>
      <c r="BH378" s="234">
        <f>IF(N378="sníž. přenesená",J378,0)</f>
        <v>0</v>
      </c>
      <c r="BI378" s="234">
        <f>IF(N378="nulová",J378,0)</f>
        <v>0</v>
      </c>
      <c r="BJ378" s="19" t="s">
        <v>82</v>
      </c>
      <c r="BK378" s="234">
        <f>ROUND(I378*H378,2)</f>
        <v>0</v>
      </c>
      <c r="BL378" s="19" t="s">
        <v>303</v>
      </c>
      <c r="BM378" s="233" t="s">
        <v>700</v>
      </c>
    </row>
    <row r="379" spans="1:51" s="13" customFormat="1" ht="12">
      <c r="A379" s="13"/>
      <c r="B379" s="235"/>
      <c r="C379" s="236"/>
      <c r="D379" s="237" t="s">
        <v>305</v>
      </c>
      <c r="E379" s="238" t="s">
        <v>28</v>
      </c>
      <c r="F379" s="239" t="s">
        <v>681</v>
      </c>
      <c r="G379" s="236"/>
      <c r="H379" s="238" t="s">
        <v>28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305</v>
      </c>
      <c r="AU379" s="245" t="s">
        <v>84</v>
      </c>
      <c r="AV379" s="13" t="s">
        <v>82</v>
      </c>
      <c r="AW379" s="13" t="s">
        <v>35</v>
      </c>
      <c r="AX379" s="13" t="s">
        <v>74</v>
      </c>
      <c r="AY379" s="245" t="s">
        <v>296</v>
      </c>
    </row>
    <row r="380" spans="1:51" s="14" customFormat="1" ht="12">
      <c r="A380" s="14"/>
      <c r="B380" s="246"/>
      <c r="C380" s="247"/>
      <c r="D380" s="237" t="s">
        <v>305</v>
      </c>
      <c r="E380" s="248" t="s">
        <v>28</v>
      </c>
      <c r="F380" s="249" t="s">
        <v>701</v>
      </c>
      <c r="G380" s="247"/>
      <c r="H380" s="250">
        <v>0.744</v>
      </c>
      <c r="I380" s="251"/>
      <c r="J380" s="247"/>
      <c r="K380" s="247"/>
      <c r="L380" s="252"/>
      <c r="M380" s="253"/>
      <c r="N380" s="254"/>
      <c r="O380" s="254"/>
      <c r="P380" s="254"/>
      <c r="Q380" s="254"/>
      <c r="R380" s="254"/>
      <c r="S380" s="254"/>
      <c r="T380" s="25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6" t="s">
        <v>305</v>
      </c>
      <c r="AU380" s="256" t="s">
        <v>84</v>
      </c>
      <c r="AV380" s="14" t="s">
        <v>84</v>
      </c>
      <c r="AW380" s="14" t="s">
        <v>35</v>
      </c>
      <c r="AX380" s="14" t="s">
        <v>82</v>
      </c>
      <c r="AY380" s="256" t="s">
        <v>296</v>
      </c>
    </row>
    <row r="381" spans="1:63" s="12" customFormat="1" ht="22.8" customHeight="1">
      <c r="A381" s="12"/>
      <c r="B381" s="206"/>
      <c r="C381" s="207"/>
      <c r="D381" s="208" t="s">
        <v>73</v>
      </c>
      <c r="E381" s="220" t="s">
        <v>321</v>
      </c>
      <c r="F381" s="220" t="s">
        <v>702</v>
      </c>
      <c r="G381" s="207"/>
      <c r="H381" s="207"/>
      <c r="I381" s="210"/>
      <c r="J381" s="221">
        <f>BK381</f>
        <v>0</v>
      </c>
      <c r="K381" s="207"/>
      <c r="L381" s="212"/>
      <c r="M381" s="213"/>
      <c r="N381" s="214"/>
      <c r="O381" s="214"/>
      <c r="P381" s="215">
        <f>SUM(P382:P393)</f>
        <v>0</v>
      </c>
      <c r="Q381" s="214"/>
      <c r="R381" s="215">
        <f>SUM(R382:R393)</f>
        <v>19.42780975</v>
      </c>
      <c r="S381" s="214"/>
      <c r="T381" s="216">
        <f>SUM(T382:T393)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17" t="s">
        <v>82</v>
      </c>
      <c r="AT381" s="218" t="s">
        <v>73</v>
      </c>
      <c r="AU381" s="218" t="s">
        <v>82</v>
      </c>
      <c r="AY381" s="217" t="s">
        <v>296</v>
      </c>
      <c r="BK381" s="219">
        <f>SUM(BK382:BK393)</f>
        <v>0</v>
      </c>
    </row>
    <row r="382" spans="1:65" s="2" customFormat="1" ht="16.5" customHeight="1">
      <c r="A382" s="40"/>
      <c r="B382" s="41"/>
      <c r="C382" s="222" t="s">
        <v>703</v>
      </c>
      <c r="D382" s="222" t="s">
        <v>298</v>
      </c>
      <c r="E382" s="223" t="s">
        <v>704</v>
      </c>
      <c r="F382" s="224" t="s">
        <v>705</v>
      </c>
      <c r="G382" s="225" t="s">
        <v>362</v>
      </c>
      <c r="H382" s="226">
        <v>33.575</v>
      </c>
      <c r="I382" s="227"/>
      <c r="J382" s="228">
        <f>ROUND(I382*H382,2)</f>
        <v>0</v>
      </c>
      <c r="K382" s="224" t="s">
        <v>28</v>
      </c>
      <c r="L382" s="46"/>
      <c r="M382" s="229" t="s">
        <v>28</v>
      </c>
      <c r="N382" s="230" t="s">
        <v>45</v>
      </c>
      <c r="O382" s="86"/>
      <c r="P382" s="231">
        <f>O382*H382</f>
        <v>0</v>
      </c>
      <c r="Q382" s="231">
        <v>0.378</v>
      </c>
      <c r="R382" s="231">
        <f>Q382*H382</f>
        <v>12.691350000000002</v>
      </c>
      <c r="S382" s="231">
        <v>0</v>
      </c>
      <c r="T382" s="232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33" t="s">
        <v>303</v>
      </c>
      <c r="AT382" s="233" t="s">
        <v>298</v>
      </c>
      <c r="AU382" s="233" t="s">
        <v>84</v>
      </c>
      <c r="AY382" s="19" t="s">
        <v>296</v>
      </c>
      <c r="BE382" s="234">
        <f>IF(N382="základní",J382,0)</f>
        <v>0</v>
      </c>
      <c r="BF382" s="234">
        <f>IF(N382="snížená",J382,0)</f>
        <v>0</v>
      </c>
      <c r="BG382" s="234">
        <f>IF(N382="zákl. přenesená",J382,0)</f>
        <v>0</v>
      </c>
      <c r="BH382" s="234">
        <f>IF(N382="sníž. přenesená",J382,0)</f>
        <v>0</v>
      </c>
      <c r="BI382" s="234">
        <f>IF(N382="nulová",J382,0)</f>
        <v>0</v>
      </c>
      <c r="BJ382" s="19" t="s">
        <v>82</v>
      </c>
      <c r="BK382" s="234">
        <f>ROUND(I382*H382,2)</f>
        <v>0</v>
      </c>
      <c r="BL382" s="19" t="s">
        <v>303</v>
      </c>
      <c r="BM382" s="233" t="s">
        <v>706</v>
      </c>
    </row>
    <row r="383" spans="1:51" s="13" customFormat="1" ht="12">
      <c r="A383" s="13"/>
      <c r="B383" s="235"/>
      <c r="C383" s="236"/>
      <c r="D383" s="237" t="s">
        <v>305</v>
      </c>
      <c r="E383" s="238" t="s">
        <v>28</v>
      </c>
      <c r="F383" s="239" t="s">
        <v>523</v>
      </c>
      <c r="G383" s="236"/>
      <c r="H383" s="238" t="s">
        <v>28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305</v>
      </c>
      <c r="AU383" s="245" t="s">
        <v>84</v>
      </c>
      <c r="AV383" s="13" t="s">
        <v>82</v>
      </c>
      <c r="AW383" s="13" t="s">
        <v>35</v>
      </c>
      <c r="AX383" s="13" t="s">
        <v>74</v>
      </c>
      <c r="AY383" s="245" t="s">
        <v>296</v>
      </c>
    </row>
    <row r="384" spans="1:51" s="13" customFormat="1" ht="12">
      <c r="A384" s="13"/>
      <c r="B384" s="235"/>
      <c r="C384" s="236"/>
      <c r="D384" s="237" t="s">
        <v>305</v>
      </c>
      <c r="E384" s="238" t="s">
        <v>28</v>
      </c>
      <c r="F384" s="239" t="s">
        <v>707</v>
      </c>
      <c r="G384" s="236"/>
      <c r="H384" s="238" t="s">
        <v>28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5" t="s">
        <v>305</v>
      </c>
      <c r="AU384" s="245" t="s">
        <v>84</v>
      </c>
      <c r="AV384" s="13" t="s">
        <v>82</v>
      </c>
      <c r="AW384" s="13" t="s">
        <v>35</v>
      </c>
      <c r="AX384" s="13" t="s">
        <v>74</v>
      </c>
      <c r="AY384" s="245" t="s">
        <v>296</v>
      </c>
    </row>
    <row r="385" spans="1:51" s="14" customFormat="1" ht="12">
      <c r="A385" s="14"/>
      <c r="B385" s="246"/>
      <c r="C385" s="247"/>
      <c r="D385" s="237" t="s">
        <v>305</v>
      </c>
      <c r="E385" s="248" t="s">
        <v>239</v>
      </c>
      <c r="F385" s="249" t="s">
        <v>708</v>
      </c>
      <c r="G385" s="247"/>
      <c r="H385" s="250">
        <v>33.575</v>
      </c>
      <c r="I385" s="251"/>
      <c r="J385" s="247"/>
      <c r="K385" s="247"/>
      <c r="L385" s="252"/>
      <c r="M385" s="253"/>
      <c r="N385" s="254"/>
      <c r="O385" s="254"/>
      <c r="P385" s="254"/>
      <c r="Q385" s="254"/>
      <c r="R385" s="254"/>
      <c r="S385" s="254"/>
      <c r="T385" s="25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6" t="s">
        <v>305</v>
      </c>
      <c r="AU385" s="256" t="s">
        <v>84</v>
      </c>
      <c r="AV385" s="14" t="s">
        <v>84</v>
      </c>
      <c r="AW385" s="14" t="s">
        <v>35</v>
      </c>
      <c r="AX385" s="14" t="s">
        <v>82</v>
      </c>
      <c r="AY385" s="256" t="s">
        <v>296</v>
      </c>
    </row>
    <row r="386" spans="1:65" s="2" customFormat="1" ht="16.5" customHeight="1">
      <c r="A386" s="40"/>
      <c r="B386" s="41"/>
      <c r="C386" s="222" t="s">
        <v>709</v>
      </c>
      <c r="D386" s="222" t="s">
        <v>298</v>
      </c>
      <c r="E386" s="223" t="s">
        <v>710</v>
      </c>
      <c r="F386" s="224" t="s">
        <v>711</v>
      </c>
      <c r="G386" s="225" t="s">
        <v>301</v>
      </c>
      <c r="H386" s="226">
        <v>1.054</v>
      </c>
      <c r="I386" s="227"/>
      <c r="J386" s="228">
        <f>ROUND(I386*H386,2)</f>
        <v>0</v>
      </c>
      <c r="K386" s="224" t="s">
        <v>302</v>
      </c>
      <c r="L386" s="46"/>
      <c r="M386" s="229" t="s">
        <v>28</v>
      </c>
      <c r="N386" s="230" t="s">
        <v>45</v>
      </c>
      <c r="O386" s="86"/>
      <c r="P386" s="231">
        <f>O386*H386</f>
        <v>0</v>
      </c>
      <c r="Q386" s="231">
        <v>0</v>
      </c>
      <c r="R386" s="231">
        <f>Q386*H386</f>
        <v>0</v>
      </c>
      <c r="S386" s="231">
        <v>0</v>
      </c>
      <c r="T386" s="232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33" t="s">
        <v>303</v>
      </c>
      <c r="AT386" s="233" t="s">
        <v>298</v>
      </c>
      <c r="AU386" s="233" t="s">
        <v>84</v>
      </c>
      <c r="AY386" s="19" t="s">
        <v>296</v>
      </c>
      <c r="BE386" s="234">
        <f>IF(N386="základní",J386,0)</f>
        <v>0</v>
      </c>
      <c r="BF386" s="234">
        <f>IF(N386="snížená",J386,0)</f>
        <v>0</v>
      </c>
      <c r="BG386" s="234">
        <f>IF(N386="zákl. přenesená",J386,0)</f>
        <v>0</v>
      </c>
      <c r="BH386" s="234">
        <f>IF(N386="sníž. přenesená",J386,0)</f>
        <v>0</v>
      </c>
      <c r="BI386" s="234">
        <f>IF(N386="nulová",J386,0)</f>
        <v>0</v>
      </c>
      <c r="BJ386" s="19" t="s">
        <v>82</v>
      </c>
      <c r="BK386" s="234">
        <f>ROUND(I386*H386,2)</f>
        <v>0</v>
      </c>
      <c r="BL386" s="19" t="s">
        <v>303</v>
      </c>
      <c r="BM386" s="233" t="s">
        <v>712</v>
      </c>
    </row>
    <row r="387" spans="1:51" s="13" customFormat="1" ht="12">
      <c r="A387" s="13"/>
      <c r="B387" s="235"/>
      <c r="C387" s="236"/>
      <c r="D387" s="237" t="s">
        <v>305</v>
      </c>
      <c r="E387" s="238" t="s">
        <v>28</v>
      </c>
      <c r="F387" s="239" t="s">
        <v>523</v>
      </c>
      <c r="G387" s="236"/>
      <c r="H387" s="238" t="s">
        <v>28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305</v>
      </c>
      <c r="AU387" s="245" t="s">
        <v>84</v>
      </c>
      <c r="AV387" s="13" t="s">
        <v>82</v>
      </c>
      <c r="AW387" s="13" t="s">
        <v>35</v>
      </c>
      <c r="AX387" s="13" t="s">
        <v>74</v>
      </c>
      <c r="AY387" s="245" t="s">
        <v>296</v>
      </c>
    </row>
    <row r="388" spans="1:51" s="13" customFormat="1" ht="12">
      <c r="A388" s="13"/>
      <c r="B388" s="235"/>
      <c r="C388" s="236"/>
      <c r="D388" s="237" t="s">
        <v>305</v>
      </c>
      <c r="E388" s="238" t="s">
        <v>28</v>
      </c>
      <c r="F388" s="239" t="s">
        <v>707</v>
      </c>
      <c r="G388" s="236"/>
      <c r="H388" s="238" t="s">
        <v>28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305</v>
      </c>
      <c r="AU388" s="245" t="s">
        <v>84</v>
      </c>
      <c r="AV388" s="13" t="s">
        <v>82</v>
      </c>
      <c r="AW388" s="13" t="s">
        <v>35</v>
      </c>
      <c r="AX388" s="13" t="s">
        <v>74</v>
      </c>
      <c r="AY388" s="245" t="s">
        <v>296</v>
      </c>
    </row>
    <row r="389" spans="1:51" s="14" customFormat="1" ht="12">
      <c r="A389" s="14"/>
      <c r="B389" s="246"/>
      <c r="C389" s="247"/>
      <c r="D389" s="237" t="s">
        <v>305</v>
      </c>
      <c r="E389" s="248" t="s">
        <v>28</v>
      </c>
      <c r="F389" s="249" t="s">
        <v>713</v>
      </c>
      <c r="G389" s="247"/>
      <c r="H389" s="250">
        <v>1.054</v>
      </c>
      <c r="I389" s="251"/>
      <c r="J389" s="247"/>
      <c r="K389" s="247"/>
      <c r="L389" s="252"/>
      <c r="M389" s="253"/>
      <c r="N389" s="254"/>
      <c r="O389" s="254"/>
      <c r="P389" s="254"/>
      <c r="Q389" s="254"/>
      <c r="R389" s="254"/>
      <c r="S389" s="254"/>
      <c r="T389" s="25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6" t="s">
        <v>305</v>
      </c>
      <c r="AU389" s="256" t="s">
        <v>84</v>
      </c>
      <c r="AV389" s="14" t="s">
        <v>84</v>
      </c>
      <c r="AW389" s="14" t="s">
        <v>35</v>
      </c>
      <c r="AX389" s="14" t="s">
        <v>82</v>
      </c>
      <c r="AY389" s="256" t="s">
        <v>296</v>
      </c>
    </row>
    <row r="390" spans="1:65" s="2" customFormat="1" ht="36" customHeight="1">
      <c r="A390" s="40"/>
      <c r="B390" s="41"/>
      <c r="C390" s="222" t="s">
        <v>714</v>
      </c>
      <c r="D390" s="222" t="s">
        <v>298</v>
      </c>
      <c r="E390" s="223" t="s">
        <v>715</v>
      </c>
      <c r="F390" s="224" t="s">
        <v>716</v>
      </c>
      <c r="G390" s="225" t="s">
        <v>362</v>
      </c>
      <c r="H390" s="226">
        <v>33.575</v>
      </c>
      <c r="I390" s="227"/>
      <c r="J390" s="228">
        <f>ROUND(I390*H390,2)</f>
        <v>0</v>
      </c>
      <c r="K390" s="224" t="s">
        <v>302</v>
      </c>
      <c r="L390" s="46"/>
      <c r="M390" s="229" t="s">
        <v>28</v>
      </c>
      <c r="N390" s="230" t="s">
        <v>45</v>
      </c>
      <c r="O390" s="86"/>
      <c r="P390" s="231">
        <f>O390*H390</f>
        <v>0</v>
      </c>
      <c r="Q390" s="231">
        <v>0.08425</v>
      </c>
      <c r="R390" s="231">
        <f>Q390*H390</f>
        <v>2.8286937500000002</v>
      </c>
      <c r="S390" s="231">
        <v>0</v>
      </c>
      <c r="T390" s="232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33" t="s">
        <v>303</v>
      </c>
      <c r="AT390" s="233" t="s">
        <v>298</v>
      </c>
      <c r="AU390" s="233" t="s">
        <v>84</v>
      </c>
      <c r="AY390" s="19" t="s">
        <v>296</v>
      </c>
      <c r="BE390" s="234">
        <f>IF(N390="základní",J390,0)</f>
        <v>0</v>
      </c>
      <c r="BF390" s="234">
        <f>IF(N390="snížená",J390,0)</f>
        <v>0</v>
      </c>
      <c r="BG390" s="234">
        <f>IF(N390="zákl. přenesená",J390,0)</f>
        <v>0</v>
      </c>
      <c r="BH390" s="234">
        <f>IF(N390="sníž. přenesená",J390,0)</f>
        <v>0</v>
      </c>
      <c r="BI390" s="234">
        <f>IF(N390="nulová",J390,0)</f>
        <v>0</v>
      </c>
      <c r="BJ390" s="19" t="s">
        <v>82</v>
      </c>
      <c r="BK390" s="234">
        <f>ROUND(I390*H390,2)</f>
        <v>0</v>
      </c>
      <c r="BL390" s="19" t="s">
        <v>303</v>
      </c>
      <c r="BM390" s="233" t="s">
        <v>717</v>
      </c>
    </row>
    <row r="391" spans="1:51" s="14" customFormat="1" ht="12">
      <c r="A391" s="14"/>
      <c r="B391" s="246"/>
      <c r="C391" s="247"/>
      <c r="D391" s="237" t="s">
        <v>305</v>
      </c>
      <c r="E391" s="248" t="s">
        <v>28</v>
      </c>
      <c r="F391" s="249" t="s">
        <v>239</v>
      </c>
      <c r="G391" s="247"/>
      <c r="H391" s="250">
        <v>33.575</v>
      </c>
      <c r="I391" s="251"/>
      <c r="J391" s="247"/>
      <c r="K391" s="247"/>
      <c r="L391" s="252"/>
      <c r="M391" s="253"/>
      <c r="N391" s="254"/>
      <c r="O391" s="254"/>
      <c r="P391" s="254"/>
      <c r="Q391" s="254"/>
      <c r="R391" s="254"/>
      <c r="S391" s="254"/>
      <c r="T391" s="25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6" t="s">
        <v>305</v>
      </c>
      <c r="AU391" s="256" t="s">
        <v>84</v>
      </c>
      <c r="AV391" s="14" t="s">
        <v>84</v>
      </c>
      <c r="AW391" s="14" t="s">
        <v>35</v>
      </c>
      <c r="AX391" s="14" t="s">
        <v>82</v>
      </c>
      <c r="AY391" s="256" t="s">
        <v>296</v>
      </c>
    </row>
    <row r="392" spans="1:65" s="2" customFormat="1" ht="16.5" customHeight="1">
      <c r="A392" s="40"/>
      <c r="B392" s="41"/>
      <c r="C392" s="279" t="s">
        <v>718</v>
      </c>
      <c r="D392" s="279" t="s">
        <v>405</v>
      </c>
      <c r="E392" s="280" t="s">
        <v>719</v>
      </c>
      <c r="F392" s="281" t="s">
        <v>720</v>
      </c>
      <c r="G392" s="282" t="s">
        <v>362</v>
      </c>
      <c r="H392" s="283">
        <v>34.582</v>
      </c>
      <c r="I392" s="284"/>
      <c r="J392" s="285">
        <f>ROUND(I392*H392,2)</f>
        <v>0</v>
      </c>
      <c r="K392" s="281" t="s">
        <v>28</v>
      </c>
      <c r="L392" s="286"/>
      <c r="M392" s="287" t="s">
        <v>28</v>
      </c>
      <c r="N392" s="288" t="s">
        <v>45</v>
      </c>
      <c r="O392" s="86"/>
      <c r="P392" s="231">
        <f>O392*H392</f>
        <v>0</v>
      </c>
      <c r="Q392" s="231">
        <v>0.113</v>
      </c>
      <c r="R392" s="231">
        <f>Q392*H392</f>
        <v>3.907766</v>
      </c>
      <c r="S392" s="231">
        <v>0</v>
      </c>
      <c r="T392" s="232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33" t="s">
        <v>337</v>
      </c>
      <c r="AT392" s="233" t="s">
        <v>405</v>
      </c>
      <c r="AU392" s="233" t="s">
        <v>84</v>
      </c>
      <c r="AY392" s="19" t="s">
        <v>296</v>
      </c>
      <c r="BE392" s="234">
        <f>IF(N392="základní",J392,0)</f>
        <v>0</v>
      </c>
      <c r="BF392" s="234">
        <f>IF(N392="snížená",J392,0)</f>
        <v>0</v>
      </c>
      <c r="BG392" s="234">
        <f>IF(N392="zákl. přenesená",J392,0)</f>
        <v>0</v>
      </c>
      <c r="BH392" s="234">
        <f>IF(N392="sníž. přenesená",J392,0)</f>
        <v>0</v>
      </c>
      <c r="BI392" s="234">
        <f>IF(N392="nulová",J392,0)</f>
        <v>0</v>
      </c>
      <c r="BJ392" s="19" t="s">
        <v>82</v>
      </c>
      <c r="BK392" s="234">
        <f>ROUND(I392*H392,2)</f>
        <v>0</v>
      </c>
      <c r="BL392" s="19" t="s">
        <v>303</v>
      </c>
      <c r="BM392" s="233" t="s">
        <v>721</v>
      </c>
    </row>
    <row r="393" spans="1:51" s="14" customFormat="1" ht="12">
      <c r="A393" s="14"/>
      <c r="B393" s="246"/>
      <c r="C393" s="247"/>
      <c r="D393" s="237" t="s">
        <v>305</v>
      </c>
      <c r="E393" s="248" t="s">
        <v>28</v>
      </c>
      <c r="F393" s="249" t="s">
        <v>722</v>
      </c>
      <c r="G393" s="247"/>
      <c r="H393" s="250">
        <v>34.582</v>
      </c>
      <c r="I393" s="251"/>
      <c r="J393" s="247"/>
      <c r="K393" s="247"/>
      <c r="L393" s="252"/>
      <c r="M393" s="253"/>
      <c r="N393" s="254"/>
      <c r="O393" s="254"/>
      <c r="P393" s="254"/>
      <c r="Q393" s="254"/>
      <c r="R393" s="254"/>
      <c r="S393" s="254"/>
      <c r="T393" s="255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6" t="s">
        <v>305</v>
      </c>
      <c r="AU393" s="256" t="s">
        <v>84</v>
      </c>
      <c r="AV393" s="14" t="s">
        <v>84</v>
      </c>
      <c r="AW393" s="14" t="s">
        <v>35</v>
      </c>
      <c r="AX393" s="14" t="s">
        <v>82</v>
      </c>
      <c r="AY393" s="256" t="s">
        <v>296</v>
      </c>
    </row>
    <row r="394" spans="1:63" s="12" customFormat="1" ht="22.8" customHeight="1">
      <c r="A394" s="12"/>
      <c r="B394" s="206"/>
      <c r="C394" s="207"/>
      <c r="D394" s="208" t="s">
        <v>73</v>
      </c>
      <c r="E394" s="220" t="s">
        <v>329</v>
      </c>
      <c r="F394" s="220" t="s">
        <v>723</v>
      </c>
      <c r="G394" s="207"/>
      <c r="H394" s="207"/>
      <c r="I394" s="210"/>
      <c r="J394" s="221">
        <f>BK394</f>
        <v>0</v>
      </c>
      <c r="K394" s="207"/>
      <c r="L394" s="212"/>
      <c r="M394" s="213"/>
      <c r="N394" s="214"/>
      <c r="O394" s="214"/>
      <c r="P394" s="215">
        <f>SUM(P395:P597)</f>
        <v>0</v>
      </c>
      <c r="Q394" s="214"/>
      <c r="R394" s="215">
        <f>SUM(R395:R597)</f>
        <v>62.95720383999997</v>
      </c>
      <c r="S394" s="214"/>
      <c r="T394" s="216">
        <f>SUM(T395:T597)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17" t="s">
        <v>82</v>
      </c>
      <c r="AT394" s="218" t="s">
        <v>73</v>
      </c>
      <c r="AU394" s="218" t="s">
        <v>82</v>
      </c>
      <c r="AY394" s="217" t="s">
        <v>296</v>
      </c>
      <c r="BK394" s="219">
        <f>SUM(BK395:BK597)</f>
        <v>0</v>
      </c>
    </row>
    <row r="395" spans="1:65" s="2" customFormat="1" ht="24" customHeight="1">
      <c r="A395" s="40"/>
      <c r="B395" s="41"/>
      <c r="C395" s="222" t="s">
        <v>724</v>
      </c>
      <c r="D395" s="222" t="s">
        <v>298</v>
      </c>
      <c r="E395" s="223" t="s">
        <v>725</v>
      </c>
      <c r="F395" s="224" t="s">
        <v>726</v>
      </c>
      <c r="G395" s="225" t="s">
        <v>362</v>
      </c>
      <c r="H395" s="226">
        <v>524.4</v>
      </c>
      <c r="I395" s="227"/>
      <c r="J395" s="228">
        <f>ROUND(I395*H395,2)</f>
        <v>0</v>
      </c>
      <c r="K395" s="224" t="s">
        <v>302</v>
      </c>
      <c r="L395" s="46"/>
      <c r="M395" s="229" t="s">
        <v>28</v>
      </c>
      <c r="N395" s="230" t="s">
        <v>45</v>
      </c>
      <c r="O395" s="86"/>
      <c r="P395" s="231">
        <f>O395*H395</f>
        <v>0</v>
      </c>
      <c r="Q395" s="231">
        <v>0.00438</v>
      </c>
      <c r="R395" s="231">
        <f>Q395*H395</f>
        <v>2.296872</v>
      </c>
      <c r="S395" s="231">
        <v>0</v>
      </c>
      <c r="T395" s="232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33" t="s">
        <v>303</v>
      </c>
      <c r="AT395" s="233" t="s">
        <v>298</v>
      </c>
      <c r="AU395" s="233" t="s">
        <v>84</v>
      </c>
      <c r="AY395" s="19" t="s">
        <v>296</v>
      </c>
      <c r="BE395" s="234">
        <f>IF(N395="základní",J395,0)</f>
        <v>0</v>
      </c>
      <c r="BF395" s="234">
        <f>IF(N395="snížená",J395,0)</f>
        <v>0</v>
      </c>
      <c r="BG395" s="234">
        <f>IF(N395="zákl. přenesená",J395,0)</f>
        <v>0</v>
      </c>
      <c r="BH395" s="234">
        <f>IF(N395="sníž. přenesená",J395,0)</f>
        <v>0</v>
      </c>
      <c r="BI395" s="234">
        <f>IF(N395="nulová",J395,0)</f>
        <v>0</v>
      </c>
      <c r="BJ395" s="19" t="s">
        <v>82</v>
      </c>
      <c r="BK395" s="234">
        <f>ROUND(I395*H395,2)</f>
        <v>0</v>
      </c>
      <c r="BL395" s="19" t="s">
        <v>303</v>
      </c>
      <c r="BM395" s="233" t="s">
        <v>727</v>
      </c>
    </row>
    <row r="396" spans="1:51" s="14" customFormat="1" ht="12">
      <c r="A396" s="14"/>
      <c r="B396" s="246"/>
      <c r="C396" s="247"/>
      <c r="D396" s="237" t="s">
        <v>305</v>
      </c>
      <c r="E396" s="248" t="s">
        <v>28</v>
      </c>
      <c r="F396" s="249" t="s">
        <v>728</v>
      </c>
      <c r="G396" s="247"/>
      <c r="H396" s="250">
        <v>524.4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6" t="s">
        <v>305</v>
      </c>
      <c r="AU396" s="256" t="s">
        <v>84</v>
      </c>
      <c r="AV396" s="14" t="s">
        <v>84</v>
      </c>
      <c r="AW396" s="14" t="s">
        <v>35</v>
      </c>
      <c r="AX396" s="14" t="s">
        <v>82</v>
      </c>
      <c r="AY396" s="256" t="s">
        <v>296</v>
      </c>
    </row>
    <row r="397" spans="1:65" s="2" customFormat="1" ht="24" customHeight="1">
      <c r="A397" s="40"/>
      <c r="B397" s="41"/>
      <c r="C397" s="222" t="s">
        <v>729</v>
      </c>
      <c r="D397" s="222" t="s">
        <v>298</v>
      </c>
      <c r="E397" s="223" t="s">
        <v>730</v>
      </c>
      <c r="F397" s="224" t="s">
        <v>731</v>
      </c>
      <c r="G397" s="225" t="s">
        <v>362</v>
      </c>
      <c r="H397" s="226">
        <v>262.2</v>
      </c>
      <c r="I397" s="227"/>
      <c r="J397" s="228">
        <f>ROUND(I397*H397,2)</f>
        <v>0</v>
      </c>
      <c r="K397" s="224" t="s">
        <v>28</v>
      </c>
      <c r="L397" s="46"/>
      <c r="M397" s="229" t="s">
        <v>28</v>
      </c>
      <c r="N397" s="230" t="s">
        <v>45</v>
      </c>
      <c r="O397" s="86"/>
      <c r="P397" s="231">
        <f>O397*H397</f>
        <v>0</v>
      </c>
      <c r="Q397" s="231">
        <v>0.00298</v>
      </c>
      <c r="R397" s="231">
        <f>Q397*H397</f>
        <v>0.7813559999999999</v>
      </c>
      <c r="S397" s="231">
        <v>0</v>
      </c>
      <c r="T397" s="232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33" t="s">
        <v>303</v>
      </c>
      <c r="AT397" s="233" t="s">
        <v>298</v>
      </c>
      <c r="AU397" s="233" t="s">
        <v>84</v>
      </c>
      <c r="AY397" s="19" t="s">
        <v>296</v>
      </c>
      <c r="BE397" s="234">
        <f>IF(N397="základní",J397,0)</f>
        <v>0</v>
      </c>
      <c r="BF397" s="234">
        <f>IF(N397="snížená",J397,0)</f>
        <v>0</v>
      </c>
      <c r="BG397" s="234">
        <f>IF(N397="zákl. přenesená",J397,0)</f>
        <v>0</v>
      </c>
      <c r="BH397" s="234">
        <f>IF(N397="sníž. přenesená",J397,0)</f>
        <v>0</v>
      </c>
      <c r="BI397" s="234">
        <f>IF(N397="nulová",J397,0)</f>
        <v>0</v>
      </c>
      <c r="BJ397" s="19" t="s">
        <v>82</v>
      </c>
      <c r="BK397" s="234">
        <f>ROUND(I397*H397,2)</f>
        <v>0</v>
      </c>
      <c r="BL397" s="19" t="s">
        <v>303</v>
      </c>
      <c r="BM397" s="233" t="s">
        <v>732</v>
      </c>
    </row>
    <row r="398" spans="1:51" s="13" customFormat="1" ht="12">
      <c r="A398" s="13"/>
      <c r="B398" s="235"/>
      <c r="C398" s="236"/>
      <c r="D398" s="237" t="s">
        <v>305</v>
      </c>
      <c r="E398" s="238" t="s">
        <v>28</v>
      </c>
      <c r="F398" s="239" t="s">
        <v>523</v>
      </c>
      <c r="G398" s="236"/>
      <c r="H398" s="238" t="s">
        <v>28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5" t="s">
        <v>305</v>
      </c>
      <c r="AU398" s="245" t="s">
        <v>84</v>
      </c>
      <c r="AV398" s="13" t="s">
        <v>82</v>
      </c>
      <c r="AW398" s="13" t="s">
        <v>35</v>
      </c>
      <c r="AX398" s="13" t="s">
        <v>74</v>
      </c>
      <c r="AY398" s="245" t="s">
        <v>296</v>
      </c>
    </row>
    <row r="399" spans="1:51" s="14" customFormat="1" ht="12">
      <c r="A399" s="14"/>
      <c r="B399" s="246"/>
      <c r="C399" s="247"/>
      <c r="D399" s="237" t="s">
        <v>305</v>
      </c>
      <c r="E399" s="248" t="s">
        <v>28</v>
      </c>
      <c r="F399" s="249" t="s">
        <v>733</v>
      </c>
      <c r="G399" s="247"/>
      <c r="H399" s="250">
        <v>200.87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6" t="s">
        <v>305</v>
      </c>
      <c r="AU399" s="256" t="s">
        <v>84</v>
      </c>
      <c r="AV399" s="14" t="s">
        <v>84</v>
      </c>
      <c r="AW399" s="14" t="s">
        <v>35</v>
      </c>
      <c r="AX399" s="14" t="s">
        <v>74</v>
      </c>
      <c r="AY399" s="256" t="s">
        <v>296</v>
      </c>
    </row>
    <row r="400" spans="1:51" s="14" customFormat="1" ht="12">
      <c r="A400" s="14"/>
      <c r="B400" s="246"/>
      <c r="C400" s="247"/>
      <c r="D400" s="237" t="s">
        <v>305</v>
      </c>
      <c r="E400" s="248" t="s">
        <v>28</v>
      </c>
      <c r="F400" s="249" t="s">
        <v>734</v>
      </c>
      <c r="G400" s="247"/>
      <c r="H400" s="250">
        <v>61.33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6" t="s">
        <v>305</v>
      </c>
      <c r="AU400" s="256" t="s">
        <v>84</v>
      </c>
      <c r="AV400" s="14" t="s">
        <v>84</v>
      </c>
      <c r="AW400" s="14" t="s">
        <v>35</v>
      </c>
      <c r="AX400" s="14" t="s">
        <v>74</v>
      </c>
      <c r="AY400" s="256" t="s">
        <v>296</v>
      </c>
    </row>
    <row r="401" spans="1:51" s="15" customFormat="1" ht="12">
      <c r="A401" s="15"/>
      <c r="B401" s="257"/>
      <c r="C401" s="258"/>
      <c r="D401" s="237" t="s">
        <v>305</v>
      </c>
      <c r="E401" s="259" t="s">
        <v>185</v>
      </c>
      <c r="F401" s="260" t="s">
        <v>310</v>
      </c>
      <c r="G401" s="258"/>
      <c r="H401" s="261">
        <v>262.2</v>
      </c>
      <c r="I401" s="262"/>
      <c r="J401" s="258"/>
      <c r="K401" s="258"/>
      <c r="L401" s="263"/>
      <c r="M401" s="264"/>
      <c r="N401" s="265"/>
      <c r="O401" s="265"/>
      <c r="P401" s="265"/>
      <c r="Q401" s="265"/>
      <c r="R401" s="265"/>
      <c r="S401" s="265"/>
      <c r="T401" s="266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7" t="s">
        <v>305</v>
      </c>
      <c r="AU401" s="267" t="s">
        <v>84</v>
      </c>
      <c r="AV401" s="15" t="s">
        <v>303</v>
      </c>
      <c r="AW401" s="15" t="s">
        <v>35</v>
      </c>
      <c r="AX401" s="15" t="s">
        <v>82</v>
      </c>
      <c r="AY401" s="267" t="s">
        <v>296</v>
      </c>
    </row>
    <row r="402" spans="1:65" s="2" customFormat="1" ht="16.5" customHeight="1">
      <c r="A402" s="40"/>
      <c r="B402" s="41"/>
      <c r="C402" s="222" t="s">
        <v>735</v>
      </c>
      <c r="D402" s="222" t="s">
        <v>298</v>
      </c>
      <c r="E402" s="223" t="s">
        <v>736</v>
      </c>
      <c r="F402" s="224" t="s">
        <v>737</v>
      </c>
      <c r="G402" s="225" t="s">
        <v>362</v>
      </c>
      <c r="H402" s="226">
        <v>757.114</v>
      </c>
      <c r="I402" s="227"/>
      <c r="J402" s="228">
        <f>ROUND(I402*H402,2)</f>
        <v>0</v>
      </c>
      <c r="K402" s="224" t="s">
        <v>302</v>
      </c>
      <c r="L402" s="46"/>
      <c r="M402" s="229" t="s">
        <v>28</v>
      </c>
      <c r="N402" s="230" t="s">
        <v>45</v>
      </c>
      <c r="O402" s="86"/>
      <c r="P402" s="231">
        <f>O402*H402</f>
        <v>0</v>
      </c>
      <c r="Q402" s="231">
        <v>0.00735</v>
      </c>
      <c r="R402" s="231">
        <f>Q402*H402</f>
        <v>5.5647879</v>
      </c>
      <c r="S402" s="231">
        <v>0</v>
      </c>
      <c r="T402" s="232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33" t="s">
        <v>303</v>
      </c>
      <c r="AT402" s="233" t="s">
        <v>298</v>
      </c>
      <c r="AU402" s="233" t="s">
        <v>84</v>
      </c>
      <c r="AY402" s="19" t="s">
        <v>296</v>
      </c>
      <c r="BE402" s="234">
        <f>IF(N402="základní",J402,0)</f>
        <v>0</v>
      </c>
      <c r="BF402" s="234">
        <f>IF(N402="snížená",J402,0)</f>
        <v>0</v>
      </c>
      <c r="BG402" s="234">
        <f>IF(N402="zákl. přenesená",J402,0)</f>
        <v>0</v>
      </c>
      <c r="BH402" s="234">
        <f>IF(N402="sníž. přenesená",J402,0)</f>
        <v>0</v>
      </c>
      <c r="BI402" s="234">
        <f>IF(N402="nulová",J402,0)</f>
        <v>0</v>
      </c>
      <c r="BJ402" s="19" t="s">
        <v>82</v>
      </c>
      <c r="BK402" s="234">
        <f>ROUND(I402*H402,2)</f>
        <v>0</v>
      </c>
      <c r="BL402" s="19" t="s">
        <v>303</v>
      </c>
      <c r="BM402" s="233" t="s">
        <v>738</v>
      </c>
    </row>
    <row r="403" spans="1:51" s="13" customFormat="1" ht="12">
      <c r="A403" s="13"/>
      <c r="B403" s="235"/>
      <c r="C403" s="236"/>
      <c r="D403" s="237" t="s">
        <v>305</v>
      </c>
      <c r="E403" s="238" t="s">
        <v>28</v>
      </c>
      <c r="F403" s="239" t="s">
        <v>523</v>
      </c>
      <c r="G403" s="236"/>
      <c r="H403" s="238" t="s">
        <v>28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5" t="s">
        <v>305</v>
      </c>
      <c r="AU403" s="245" t="s">
        <v>84</v>
      </c>
      <c r="AV403" s="13" t="s">
        <v>82</v>
      </c>
      <c r="AW403" s="13" t="s">
        <v>35</v>
      </c>
      <c r="AX403" s="13" t="s">
        <v>74</v>
      </c>
      <c r="AY403" s="245" t="s">
        <v>296</v>
      </c>
    </row>
    <row r="404" spans="1:51" s="14" customFormat="1" ht="12">
      <c r="A404" s="14"/>
      <c r="B404" s="246"/>
      <c r="C404" s="247"/>
      <c r="D404" s="237" t="s">
        <v>305</v>
      </c>
      <c r="E404" s="248" t="s">
        <v>28</v>
      </c>
      <c r="F404" s="249" t="s">
        <v>739</v>
      </c>
      <c r="G404" s="247"/>
      <c r="H404" s="250">
        <v>179.33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6" t="s">
        <v>305</v>
      </c>
      <c r="AU404" s="256" t="s">
        <v>84</v>
      </c>
      <c r="AV404" s="14" t="s">
        <v>84</v>
      </c>
      <c r="AW404" s="14" t="s">
        <v>35</v>
      </c>
      <c r="AX404" s="14" t="s">
        <v>74</v>
      </c>
      <c r="AY404" s="256" t="s">
        <v>296</v>
      </c>
    </row>
    <row r="405" spans="1:51" s="14" customFormat="1" ht="12">
      <c r="A405" s="14"/>
      <c r="B405" s="246"/>
      <c r="C405" s="247"/>
      <c r="D405" s="237" t="s">
        <v>305</v>
      </c>
      <c r="E405" s="248" t="s">
        <v>28</v>
      </c>
      <c r="F405" s="249" t="s">
        <v>740</v>
      </c>
      <c r="G405" s="247"/>
      <c r="H405" s="250">
        <v>115.495</v>
      </c>
      <c r="I405" s="251"/>
      <c r="J405" s="247"/>
      <c r="K405" s="247"/>
      <c r="L405" s="252"/>
      <c r="M405" s="253"/>
      <c r="N405" s="254"/>
      <c r="O405" s="254"/>
      <c r="P405" s="254"/>
      <c r="Q405" s="254"/>
      <c r="R405" s="254"/>
      <c r="S405" s="254"/>
      <c r="T405" s="255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6" t="s">
        <v>305</v>
      </c>
      <c r="AU405" s="256" t="s">
        <v>84</v>
      </c>
      <c r="AV405" s="14" t="s">
        <v>84</v>
      </c>
      <c r="AW405" s="14" t="s">
        <v>35</v>
      </c>
      <c r="AX405" s="14" t="s">
        <v>74</v>
      </c>
      <c r="AY405" s="256" t="s">
        <v>296</v>
      </c>
    </row>
    <row r="406" spans="1:51" s="14" customFormat="1" ht="12">
      <c r="A406" s="14"/>
      <c r="B406" s="246"/>
      <c r="C406" s="247"/>
      <c r="D406" s="237" t="s">
        <v>305</v>
      </c>
      <c r="E406" s="248" t="s">
        <v>28</v>
      </c>
      <c r="F406" s="249" t="s">
        <v>741</v>
      </c>
      <c r="G406" s="247"/>
      <c r="H406" s="250">
        <v>274.422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6" t="s">
        <v>305</v>
      </c>
      <c r="AU406" s="256" t="s">
        <v>84</v>
      </c>
      <c r="AV406" s="14" t="s">
        <v>84</v>
      </c>
      <c r="AW406" s="14" t="s">
        <v>35</v>
      </c>
      <c r="AX406" s="14" t="s">
        <v>74</v>
      </c>
      <c r="AY406" s="256" t="s">
        <v>296</v>
      </c>
    </row>
    <row r="407" spans="1:51" s="14" customFormat="1" ht="12">
      <c r="A407" s="14"/>
      <c r="B407" s="246"/>
      <c r="C407" s="247"/>
      <c r="D407" s="237" t="s">
        <v>305</v>
      </c>
      <c r="E407" s="248" t="s">
        <v>28</v>
      </c>
      <c r="F407" s="249" t="s">
        <v>742</v>
      </c>
      <c r="G407" s="247"/>
      <c r="H407" s="250">
        <v>167.328</v>
      </c>
      <c r="I407" s="251"/>
      <c r="J407" s="247"/>
      <c r="K407" s="247"/>
      <c r="L407" s="252"/>
      <c r="M407" s="253"/>
      <c r="N407" s="254"/>
      <c r="O407" s="254"/>
      <c r="P407" s="254"/>
      <c r="Q407" s="254"/>
      <c r="R407" s="254"/>
      <c r="S407" s="254"/>
      <c r="T407" s="25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6" t="s">
        <v>305</v>
      </c>
      <c r="AU407" s="256" t="s">
        <v>84</v>
      </c>
      <c r="AV407" s="14" t="s">
        <v>84</v>
      </c>
      <c r="AW407" s="14" t="s">
        <v>35</v>
      </c>
      <c r="AX407" s="14" t="s">
        <v>74</v>
      </c>
      <c r="AY407" s="256" t="s">
        <v>296</v>
      </c>
    </row>
    <row r="408" spans="1:51" s="14" customFormat="1" ht="12">
      <c r="A408" s="14"/>
      <c r="B408" s="246"/>
      <c r="C408" s="247"/>
      <c r="D408" s="237" t="s">
        <v>305</v>
      </c>
      <c r="E408" s="248" t="s">
        <v>28</v>
      </c>
      <c r="F408" s="249" t="s">
        <v>743</v>
      </c>
      <c r="G408" s="247"/>
      <c r="H408" s="250">
        <v>96.453</v>
      </c>
      <c r="I408" s="251"/>
      <c r="J408" s="247"/>
      <c r="K408" s="247"/>
      <c r="L408" s="252"/>
      <c r="M408" s="253"/>
      <c r="N408" s="254"/>
      <c r="O408" s="254"/>
      <c r="P408" s="254"/>
      <c r="Q408" s="254"/>
      <c r="R408" s="254"/>
      <c r="S408" s="254"/>
      <c r="T408" s="25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6" t="s">
        <v>305</v>
      </c>
      <c r="AU408" s="256" t="s">
        <v>84</v>
      </c>
      <c r="AV408" s="14" t="s">
        <v>84</v>
      </c>
      <c r="AW408" s="14" t="s">
        <v>35</v>
      </c>
      <c r="AX408" s="14" t="s">
        <v>74</v>
      </c>
      <c r="AY408" s="256" t="s">
        <v>296</v>
      </c>
    </row>
    <row r="409" spans="1:51" s="16" customFormat="1" ht="12">
      <c r="A409" s="16"/>
      <c r="B409" s="268"/>
      <c r="C409" s="269"/>
      <c r="D409" s="237" t="s">
        <v>305</v>
      </c>
      <c r="E409" s="270" t="s">
        <v>28</v>
      </c>
      <c r="F409" s="271" t="s">
        <v>327</v>
      </c>
      <c r="G409" s="269"/>
      <c r="H409" s="272">
        <v>833.028</v>
      </c>
      <c r="I409" s="273"/>
      <c r="J409" s="269"/>
      <c r="K409" s="269"/>
      <c r="L409" s="274"/>
      <c r="M409" s="275"/>
      <c r="N409" s="276"/>
      <c r="O409" s="276"/>
      <c r="P409" s="276"/>
      <c r="Q409" s="276"/>
      <c r="R409" s="276"/>
      <c r="S409" s="276"/>
      <c r="T409" s="277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T409" s="278" t="s">
        <v>305</v>
      </c>
      <c r="AU409" s="278" t="s">
        <v>84</v>
      </c>
      <c r="AV409" s="16" t="s">
        <v>314</v>
      </c>
      <c r="AW409" s="16" t="s">
        <v>35</v>
      </c>
      <c r="AX409" s="16" t="s">
        <v>74</v>
      </c>
      <c r="AY409" s="278" t="s">
        <v>296</v>
      </c>
    </row>
    <row r="410" spans="1:51" s="14" customFormat="1" ht="12">
      <c r="A410" s="14"/>
      <c r="B410" s="246"/>
      <c r="C410" s="247"/>
      <c r="D410" s="237" t="s">
        <v>305</v>
      </c>
      <c r="E410" s="248" t="s">
        <v>28</v>
      </c>
      <c r="F410" s="249" t="s">
        <v>251</v>
      </c>
      <c r="G410" s="247"/>
      <c r="H410" s="250">
        <v>-50.89</v>
      </c>
      <c r="I410" s="251"/>
      <c r="J410" s="247"/>
      <c r="K410" s="247"/>
      <c r="L410" s="252"/>
      <c r="M410" s="253"/>
      <c r="N410" s="254"/>
      <c r="O410" s="254"/>
      <c r="P410" s="254"/>
      <c r="Q410" s="254"/>
      <c r="R410" s="254"/>
      <c r="S410" s="254"/>
      <c r="T410" s="25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6" t="s">
        <v>305</v>
      </c>
      <c r="AU410" s="256" t="s">
        <v>84</v>
      </c>
      <c r="AV410" s="14" t="s">
        <v>84</v>
      </c>
      <c r="AW410" s="14" t="s">
        <v>35</v>
      </c>
      <c r="AX410" s="14" t="s">
        <v>74</v>
      </c>
      <c r="AY410" s="256" t="s">
        <v>296</v>
      </c>
    </row>
    <row r="411" spans="1:51" s="14" customFormat="1" ht="12">
      <c r="A411" s="14"/>
      <c r="B411" s="246"/>
      <c r="C411" s="247"/>
      <c r="D411" s="237" t="s">
        <v>305</v>
      </c>
      <c r="E411" s="248" t="s">
        <v>28</v>
      </c>
      <c r="F411" s="249" t="s">
        <v>744</v>
      </c>
      <c r="G411" s="247"/>
      <c r="H411" s="250">
        <v>-55</v>
      </c>
      <c r="I411" s="251"/>
      <c r="J411" s="247"/>
      <c r="K411" s="247"/>
      <c r="L411" s="252"/>
      <c r="M411" s="253"/>
      <c r="N411" s="254"/>
      <c r="O411" s="254"/>
      <c r="P411" s="254"/>
      <c r="Q411" s="254"/>
      <c r="R411" s="254"/>
      <c r="S411" s="254"/>
      <c r="T411" s="25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6" t="s">
        <v>305</v>
      </c>
      <c r="AU411" s="256" t="s">
        <v>84</v>
      </c>
      <c r="AV411" s="14" t="s">
        <v>84</v>
      </c>
      <c r="AW411" s="14" t="s">
        <v>35</v>
      </c>
      <c r="AX411" s="14" t="s">
        <v>74</v>
      </c>
      <c r="AY411" s="256" t="s">
        <v>296</v>
      </c>
    </row>
    <row r="412" spans="1:51" s="16" customFormat="1" ht="12">
      <c r="A412" s="16"/>
      <c r="B412" s="268"/>
      <c r="C412" s="269"/>
      <c r="D412" s="237" t="s">
        <v>305</v>
      </c>
      <c r="E412" s="270" t="s">
        <v>28</v>
      </c>
      <c r="F412" s="271" t="s">
        <v>327</v>
      </c>
      <c r="G412" s="269"/>
      <c r="H412" s="272">
        <v>-105.89</v>
      </c>
      <c r="I412" s="273"/>
      <c r="J412" s="269"/>
      <c r="K412" s="269"/>
      <c r="L412" s="274"/>
      <c r="M412" s="275"/>
      <c r="N412" s="276"/>
      <c r="O412" s="276"/>
      <c r="P412" s="276"/>
      <c r="Q412" s="276"/>
      <c r="R412" s="276"/>
      <c r="S412" s="276"/>
      <c r="T412" s="277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T412" s="278" t="s">
        <v>305</v>
      </c>
      <c r="AU412" s="278" t="s">
        <v>84</v>
      </c>
      <c r="AV412" s="16" t="s">
        <v>314</v>
      </c>
      <c r="AW412" s="16" t="s">
        <v>35</v>
      </c>
      <c r="AX412" s="16" t="s">
        <v>74</v>
      </c>
      <c r="AY412" s="278" t="s">
        <v>296</v>
      </c>
    </row>
    <row r="413" spans="1:51" s="14" customFormat="1" ht="12">
      <c r="A413" s="14"/>
      <c r="B413" s="246"/>
      <c r="C413" s="247"/>
      <c r="D413" s="237" t="s">
        <v>305</v>
      </c>
      <c r="E413" s="248" t="s">
        <v>28</v>
      </c>
      <c r="F413" s="249" t="s">
        <v>745</v>
      </c>
      <c r="G413" s="247"/>
      <c r="H413" s="250">
        <v>23.28</v>
      </c>
      <c r="I413" s="251"/>
      <c r="J413" s="247"/>
      <c r="K413" s="247"/>
      <c r="L413" s="252"/>
      <c r="M413" s="253"/>
      <c r="N413" s="254"/>
      <c r="O413" s="254"/>
      <c r="P413" s="254"/>
      <c r="Q413" s="254"/>
      <c r="R413" s="254"/>
      <c r="S413" s="254"/>
      <c r="T413" s="255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6" t="s">
        <v>305</v>
      </c>
      <c r="AU413" s="256" t="s">
        <v>84</v>
      </c>
      <c r="AV413" s="14" t="s">
        <v>84</v>
      </c>
      <c r="AW413" s="14" t="s">
        <v>35</v>
      </c>
      <c r="AX413" s="14" t="s">
        <v>74</v>
      </c>
      <c r="AY413" s="256" t="s">
        <v>296</v>
      </c>
    </row>
    <row r="414" spans="1:51" s="14" customFormat="1" ht="12">
      <c r="A414" s="14"/>
      <c r="B414" s="246"/>
      <c r="C414" s="247"/>
      <c r="D414" s="237" t="s">
        <v>305</v>
      </c>
      <c r="E414" s="248" t="s">
        <v>28</v>
      </c>
      <c r="F414" s="249" t="s">
        <v>746</v>
      </c>
      <c r="G414" s="247"/>
      <c r="H414" s="250">
        <v>6.696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6" t="s">
        <v>305</v>
      </c>
      <c r="AU414" s="256" t="s">
        <v>84</v>
      </c>
      <c r="AV414" s="14" t="s">
        <v>84</v>
      </c>
      <c r="AW414" s="14" t="s">
        <v>35</v>
      </c>
      <c r="AX414" s="14" t="s">
        <v>74</v>
      </c>
      <c r="AY414" s="256" t="s">
        <v>296</v>
      </c>
    </row>
    <row r="415" spans="1:51" s="16" customFormat="1" ht="12">
      <c r="A415" s="16"/>
      <c r="B415" s="268"/>
      <c r="C415" s="269"/>
      <c r="D415" s="237" t="s">
        <v>305</v>
      </c>
      <c r="E415" s="270" t="s">
        <v>179</v>
      </c>
      <c r="F415" s="271" t="s">
        <v>327</v>
      </c>
      <c r="G415" s="269"/>
      <c r="H415" s="272">
        <v>29.976</v>
      </c>
      <c r="I415" s="273"/>
      <c r="J415" s="269"/>
      <c r="K415" s="269"/>
      <c r="L415" s="274"/>
      <c r="M415" s="275"/>
      <c r="N415" s="276"/>
      <c r="O415" s="276"/>
      <c r="P415" s="276"/>
      <c r="Q415" s="276"/>
      <c r="R415" s="276"/>
      <c r="S415" s="276"/>
      <c r="T415" s="277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T415" s="278" t="s">
        <v>305</v>
      </c>
      <c r="AU415" s="278" t="s">
        <v>84</v>
      </c>
      <c r="AV415" s="16" t="s">
        <v>314</v>
      </c>
      <c r="AW415" s="16" t="s">
        <v>35</v>
      </c>
      <c r="AX415" s="16" t="s">
        <v>74</v>
      </c>
      <c r="AY415" s="278" t="s">
        <v>296</v>
      </c>
    </row>
    <row r="416" spans="1:51" s="15" customFormat="1" ht="12">
      <c r="A416" s="15"/>
      <c r="B416" s="257"/>
      <c r="C416" s="258"/>
      <c r="D416" s="237" t="s">
        <v>305</v>
      </c>
      <c r="E416" s="259" t="s">
        <v>177</v>
      </c>
      <c r="F416" s="260" t="s">
        <v>310</v>
      </c>
      <c r="G416" s="258"/>
      <c r="H416" s="261">
        <v>757.114</v>
      </c>
      <c r="I416" s="262"/>
      <c r="J416" s="258"/>
      <c r="K416" s="258"/>
      <c r="L416" s="263"/>
      <c r="M416" s="264"/>
      <c r="N416" s="265"/>
      <c r="O416" s="265"/>
      <c r="P416" s="265"/>
      <c r="Q416" s="265"/>
      <c r="R416" s="265"/>
      <c r="S416" s="265"/>
      <c r="T416" s="26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7" t="s">
        <v>305</v>
      </c>
      <c r="AU416" s="267" t="s">
        <v>84</v>
      </c>
      <c r="AV416" s="15" t="s">
        <v>303</v>
      </c>
      <c r="AW416" s="15" t="s">
        <v>35</v>
      </c>
      <c r="AX416" s="15" t="s">
        <v>82</v>
      </c>
      <c r="AY416" s="267" t="s">
        <v>296</v>
      </c>
    </row>
    <row r="417" spans="1:65" s="2" customFormat="1" ht="24" customHeight="1">
      <c r="A417" s="40"/>
      <c r="B417" s="41"/>
      <c r="C417" s="222" t="s">
        <v>747</v>
      </c>
      <c r="D417" s="222" t="s">
        <v>298</v>
      </c>
      <c r="E417" s="223" t="s">
        <v>748</v>
      </c>
      <c r="F417" s="224" t="s">
        <v>749</v>
      </c>
      <c r="G417" s="225" t="s">
        <v>362</v>
      </c>
      <c r="H417" s="226">
        <v>10.038</v>
      </c>
      <c r="I417" s="227"/>
      <c r="J417" s="228">
        <f>ROUND(I417*H417,2)</f>
        <v>0</v>
      </c>
      <c r="K417" s="224" t="s">
        <v>302</v>
      </c>
      <c r="L417" s="46"/>
      <c r="M417" s="229" t="s">
        <v>28</v>
      </c>
      <c r="N417" s="230" t="s">
        <v>45</v>
      </c>
      <c r="O417" s="86"/>
      <c r="P417" s="231">
        <f>O417*H417</f>
        <v>0</v>
      </c>
      <c r="Q417" s="231">
        <v>0.00438</v>
      </c>
      <c r="R417" s="231">
        <f>Q417*H417</f>
        <v>0.04396644</v>
      </c>
      <c r="S417" s="231">
        <v>0</v>
      </c>
      <c r="T417" s="232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33" t="s">
        <v>303</v>
      </c>
      <c r="AT417" s="233" t="s">
        <v>298</v>
      </c>
      <c r="AU417" s="233" t="s">
        <v>84</v>
      </c>
      <c r="AY417" s="19" t="s">
        <v>296</v>
      </c>
      <c r="BE417" s="234">
        <f>IF(N417="základní",J417,0)</f>
        <v>0</v>
      </c>
      <c r="BF417" s="234">
        <f>IF(N417="snížená",J417,0)</f>
        <v>0</v>
      </c>
      <c r="BG417" s="234">
        <f>IF(N417="zákl. přenesená",J417,0)</f>
        <v>0</v>
      </c>
      <c r="BH417" s="234">
        <f>IF(N417="sníž. přenesená",J417,0)</f>
        <v>0</v>
      </c>
      <c r="BI417" s="234">
        <f>IF(N417="nulová",J417,0)</f>
        <v>0</v>
      </c>
      <c r="BJ417" s="19" t="s">
        <v>82</v>
      </c>
      <c r="BK417" s="234">
        <f>ROUND(I417*H417,2)</f>
        <v>0</v>
      </c>
      <c r="BL417" s="19" t="s">
        <v>303</v>
      </c>
      <c r="BM417" s="233" t="s">
        <v>750</v>
      </c>
    </row>
    <row r="418" spans="1:51" s="13" customFormat="1" ht="12">
      <c r="A418" s="13"/>
      <c r="B418" s="235"/>
      <c r="C418" s="236"/>
      <c r="D418" s="237" t="s">
        <v>305</v>
      </c>
      <c r="E418" s="238" t="s">
        <v>28</v>
      </c>
      <c r="F418" s="239" t="s">
        <v>523</v>
      </c>
      <c r="G418" s="236"/>
      <c r="H418" s="238" t="s">
        <v>28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5" t="s">
        <v>305</v>
      </c>
      <c r="AU418" s="245" t="s">
        <v>84</v>
      </c>
      <c r="AV418" s="13" t="s">
        <v>82</v>
      </c>
      <c r="AW418" s="13" t="s">
        <v>35</v>
      </c>
      <c r="AX418" s="13" t="s">
        <v>74</v>
      </c>
      <c r="AY418" s="245" t="s">
        <v>296</v>
      </c>
    </row>
    <row r="419" spans="1:51" s="14" customFormat="1" ht="12">
      <c r="A419" s="14"/>
      <c r="B419" s="246"/>
      <c r="C419" s="247"/>
      <c r="D419" s="237" t="s">
        <v>305</v>
      </c>
      <c r="E419" s="248" t="s">
        <v>28</v>
      </c>
      <c r="F419" s="249" t="s">
        <v>751</v>
      </c>
      <c r="G419" s="247"/>
      <c r="H419" s="250">
        <v>10.038</v>
      </c>
      <c r="I419" s="251"/>
      <c r="J419" s="247"/>
      <c r="K419" s="247"/>
      <c r="L419" s="252"/>
      <c r="M419" s="253"/>
      <c r="N419" s="254"/>
      <c r="O419" s="254"/>
      <c r="P419" s="254"/>
      <c r="Q419" s="254"/>
      <c r="R419" s="254"/>
      <c r="S419" s="254"/>
      <c r="T419" s="255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6" t="s">
        <v>305</v>
      </c>
      <c r="AU419" s="256" t="s">
        <v>84</v>
      </c>
      <c r="AV419" s="14" t="s">
        <v>84</v>
      </c>
      <c r="AW419" s="14" t="s">
        <v>35</v>
      </c>
      <c r="AX419" s="14" t="s">
        <v>82</v>
      </c>
      <c r="AY419" s="256" t="s">
        <v>296</v>
      </c>
    </row>
    <row r="420" spans="1:65" s="2" customFormat="1" ht="24" customHeight="1">
      <c r="A420" s="40"/>
      <c r="B420" s="41"/>
      <c r="C420" s="222" t="s">
        <v>752</v>
      </c>
      <c r="D420" s="222" t="s">
        <v>298</v>
      </c>
      <c r="E420" s="223" t="s">
        <v>753</v>
      </c>
      <c r="F420" s="224" t="s">
        <v>754</v>
      </c>
      <c r="G420" s="225" t="s">
        <v>362</v>
      </c>
      <c r="H420" s="226">
        <v>9.25</v>
      </c>
      <c r="I420" s="227"/>
      <c r="J420" s="228">
        <f>ROUND(I420*H420,2)</f>
        <v>0</v>
      </c>
      <c r="K420" s="224" t="s">
        <v>302</v>
      </c>
      <c r="L420" s="46"/>
      <c r="M420" s="229" t="s">
        <v>28</v>
      </c>
      <c r="N420" s="230" t="s">
        <v>45</v>
      </c>
      <c r="O420" s="86"/>
      <c r="P420" s="231">
        <f>O420*H420</f>
        <v>0</v>
      </c>
      <c r="Q420" s="231">
        <v>0.00064</v>
      </c>
      <c r="R420" s="231">
        <f>Q420*H420</f>
        <v>0.005920000000000001</v>
      </c>
      <c r="S420" s="231">
        <v>0</v>
      </c>
      <c r="T420" s="232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33" t="s">
        <v>303</v>
      </c>
      <c r="AT420" s="233" t="s">
        <v>298</v>
      </c>
      <c r="AU420" s="233" t="s">
        <v>84</v>
      </c>
      <c r="AY420" s="19" t="s">
        <v>296</v>
      </c>
      <c r="BE420" s="234">
        <f>IF(N420="základní",J420,0)</f>
        <v>0</v>
      </c>
      <c r="BF420" s="234">
        <f>IF(N420="snížená",J420,0)</f>
        <v>0</v>
      </c>
      <c r="BG420" s="234">
        <f>IF(N420="zákl. přenesená",J420,0)</f>
        <v>0</v>
      </c>
      <c r="BH420" s="234">
        <f>IF(N420="sníž. přenesená",J420,0)</f>
        <v>0</v>
      </c>
      <c r="BI420" s="234">
        <f>IF(N420="nulová",J420,0)</f>
        <v>0</v>
      </c>
      <c r="BJ420" s="19" t="s">
        <v>82</v>
      </c>
      <c r="BK420" s="234">
        <f>ROUND(I420*H420,2)</f>
        <v>0</v>
      </c>
      <c r="BL420" s="19" t="s">
        <v>303</v>
      </c>
      <c r="BM420" s="233" t="s">
        <v>755</v>
      </c>
    </row>
    <row r="421" spans="1:51" s="13" customFormat="1" ht="12">
      <c r="A421" s="13"/>
      <c r="B421" s="235"/>
      <c r="C421" s="236"/>
      <c r="D421" s="237" t="s">
        <v>305</v>
      </c>
      <c r="E421" s="238" t="s">
        <v>28</v>
      </c>
      <c r="F421" s="239" t="s">
        <v>523</v>
      </c>
      <c r="G421" s="236"/>
      <c r="H421" s="238" t="s">
        <v>28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305</v>
      </c>
      <c r="AU421" s="245" t="s">
        <v>84</v>
      </c>
      <c r="AV421" s="13" t="s">
        <v>82</v>
      </c>
      <c r="AW421" s="13" t="s">
        <v>35</v>
      </c>
      <c r="AX421" s="13" t="s">
        <v>74</v>
      </c>
      <c r="AY421" s="245" t="s">
        <v>296</v>
      </c>
    </row>
    <row r="422" spans="1:51" s="13" customFormat="1" ht="12">
      <c r="A422" s="13"/>
      <c r="B422" s="235"/>
      <c r="C422" s="236"/>
      <c r="D422" s="237" t="s">
        <v>305</v>
      </c>
      <c r="E422" s="238" t="s">
        <v>28</v>
      </c>
      <c r="F422" s="239" t="s">
        <v>657</v>
      </c>
      <c r="G422" s="236"/>
      <c r="H422" s="238" t="s">
        <v>28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5" t="s">
        <v>305</v>
      </c>
      <c r="AU422" s="245" t="s">
        <v>84</v>
      </c>
      <c r="AV422" s="13" t="s">
        <v>82</v>
      </c>
      <c r="AW422" s="13" t="s">
        <v>35</v>
      </c>
      <c r="AX422" s="13" t="s">
        <v>74</v>
      </c>
      <c r="AY422" s="245" t="s">
        <v>296</v>
      </c>
    </row>
    <row r="423" spans="1:51" s="14" customFormat="1" ht="12">
      <c r="A423" s="14"/>
      <c r="B423" s="246"/>
      <c r="C423" s="247"/>
      <c r="D423" s="237" t="s">
        <v>305</v>
      </c>
      <c r="E423" s="248" t="s">
        <v>28</v>
      </c>
      <c r="F423" s="249" t="s">
        <v>756</v>
      </c>
      <c r="G423" s="247"/>
      <c r="H423" s="250">
        <v>9.25</v>
      </c>
      <c r="I423" s="251"/>
      <c r="J423" s="247"/>
      <c r="K423" s="247"/>
      <c r="L423" s="252"/>
      <c r="M423" s="253"/>
      <c r="N423" s="254"/>
      <c r="O423" s="254"/>
      <c r="P423" s="254"/>
      <c r="Q423" s="254"/>
      <c r="R423" s="254"/>
      <c r="S423" s="254"/>
      <c r="T423" s="255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6" t="s">
        <v>305</v>
      </c>
      <c r="AU423" s="256" t="s">
        <v>84</v>
      </c>
      <c r="AV423" s="14" t="s">
        <v>84</v>
      </c>
      <c r="AW423" s="14" t="s">
        <v>35</v>
      </c>
      <c r="AX423" s="14" t="s">
        <v>82</v>
      </c>
      <c r="AY423" s="256" t="s">
        <v>296</v>
      </c>
    </row>
    <row r="424" spans="1:65" s="2" customFormat="1" ht="24" customHeight="1">
      <c r="A424" s="40"/>
      <c r="B424" s="41"/>
      <c r="C424" s="222" t="s">
        <v>757</v>
      </c>
      <c r="D424" s="222" t="s">
        <v>298</v>
      </c>
      <c r="E424" s="223" t="s">
        <v>758</v>
      </c>
      <c r="F424" s="224" t="s">
        <v>759</v>
      </c>
      <c r="G424" s="225" t="s">
        <v>362</v>
      </c>
      <c r="H424" s="226">
        <v>112.011</v>
      </c>
      <c r="I424" s="227"/>
      <c r="J424" s="228">
        <f>ROUND(I424*H424,2)</f>
        <v>0</v>
      </c>
      <c r="K424" s="224" t="s">
        <v>302</v>
      </c>
      <c r="L424" s="46"/>
      <c r="M424" s="229" t="s">
        <v>28</v>
      </c>
      <c r="N424" s="230" t="s">
        <v>45</v>
      </c>
      <c r="O424" s="86"/>
      <c r="P424" s="231">
        <f>O424*H424</f>
        <v>0</v>
      </c>
      <c r="Q424" s="231">
        <v>0.01365</v>
      </c>
      <c r="R424" s="231">
        <f>Q424*H424</f>
        <v>1.52895015</v>
      </c>
      <c r="S424" s="231">
        <v>0</v>
      </c>
      <c r="T424" s="232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33" t="s">
        <v>303</v>
      </c>
      <c r="AT424" s="233" t="s">
        <v>298</v>
      </c>
      <c r="AU424" s="233" t="s">
        <v>84</v>
      </c>
      <c r="AY424" s="19" t="s">
        <v>296</v>
      </c>
      <c r="BE424" s="234">
        <f>IF(N424="základní",J424,0)</f>
        <v>0</v>
      </c>
      <c r="BF424" s="234">
        <f>IF(N424="snížená",J424,0)</f>
        <v>0</v>
      </c>
      <c r="BG424" s="234">
        <f>IF(N424="zákl. přenesená",J424,0)</f>
        <v>0</v>
      </c>
      <c r="BH424" s="234">
        <f>IF(N424="sníž. přenesená",J424,0)</f>
        <v>0</v>
      </c>
      <c r="BI424" s="234">
        <f>IF(N424="nulová",J424,0)</f>
        <v>0</v>
      </c>
      <c r="BJ424" s="19" t="s">
        <v>82</v>
      </c>
      <c r="BK424" s="234">
        <f>ROUND(I424*H424,2)</f>
        <v>0</v>
      </c>
      <c r="BL424" s="19" t="s">
        <v>303</v>
      </c>
      <c r="BM424" s="233" t="s">
        <v>760</v>
      </c>
    </row>
    <row r="425" spans="1:51" s="13" customFormat="1" ht="12">
      <c r="A425" s="13"/>
      <c r="B425" s="235"/>
      <c r="C425" s="236"/>
      <c r="D425" s="237" t="s">
        <v>305</v>
      </c>
      <c r="E425" s="238" t="s">
        <v>28</v>
      </c>
      <c r="F425" s="239" t="s">
        <v>523</v>
      </c>
      <c r="G425" s="236"/>
      <c r="H425" s="238" t="s">
        <v>28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305</v>
      </c>
      <c r="AU425" s="245" t="s">
        <v>84</v>
      </c>
      <c r="AV425" s="13" t="s">
        <v>82</v>
      </c>
      <c r="AW425" s="13" t="s">
        <v>35</v>
      </c>
      <c r="AX425" s="13" t="s">
        <v>74</v>
      </c>
      <c r="AY425" s="245" t="s">
        <v>296</v>
      </c>
    </row>
    <row r="426" spans="1:51" s="14" customFormat="1" ht="12">
      <c r="A426" s="14"/>
      <c r="B426" s="246"/>
      <c r="C426" s="247"/>
      <c r="D426" s="237" t="s">
        <v>305</v>
      </c>
      <c r="E426" s="248" t="s">
        <v>28</v>
      </c>
      <c r="F426" s="249" t="s">
        <v>761</v>
      </c>
      <c r="G426" s="247"/>
      <c r="H426" s="250">
        <v>60.976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6" t="s">
        <v>305</v>
      </c>
      <c r="AU426" s="256" t="s">
        <v>84</v>
      </c>
      <c r="AV426" s="14" t="s">
        <v>84</v>
      </c>
      <c r="AW426" s="14" t="s">
        <v>35</v>
      </c>
      <c r="AX426" s="14" t="s">
        <v>74</v>
      </c>
      <c r="AY426" s="256" t="s">
        <v>296</v>
      </c>
    </row>
    <row r="427" spans="1:51" s="14" customFormat="1" ht="12">
      <c r="A427" s="14"/>
      <c r="B427" s="246"/>
      <c r="C427" s="247"/>
      <c r="D427" s="237" t="s">
        <v>305</v>
      </c>
      <c r="E427" s="248" t="s">
        <v>28</v>
      </c>
      <c r="F427" s="249" t="s">
        <v>762</v>
      </c>
      <c r="G427" s="247"/>
      <c r="H427" s="250">
        <v>50.358</v>
      </c>
      <c r="I427" s="251"/>
      <c r="J427" s="247"/>
      <c r="K427" s="247"/>
      <c r="L427" s="252"/>
      <c r="M427" s="253"/>
      <c r="N427" s="254"/>
      <c r="O427" s="254"/>
      <c r="P427" s="254"/>
      <c r="Q427" s="254"/>
      <c r="R427" s="254"/>
      <c r="S427" s="254"/>
      <c r="T427" s="255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6" t="s">
        <v>305</v>
      </c>
      <c r="AU427" s="256" t="s">
        <v>84</v>
      </c>
      <c r="AV427" s="14" t="s">
        <v>84</v>
      </c>
      <c r="AW427" s="14" t="s">
        <v>35</v>
      </c>
      <c r="AX427" s="14" t="s">
        <v>74</v>
      </c>
      <c r="AY427" s="256" t="s">
        <v>296</v>
      </c>
    </row>
    <row r="428" spans="1:51" s="16" customFormat="1" ht="12">
      <c r="A428" s="16"/>
      <c r="B428" s="268"/>
      <c r="C428" s="269"/>
      <c r="D428" s="237" t="s">
        <v>305</v>
      </c>
      <c r="E428" s="270" t="s">
        <v>28</v>
      </c>
      <c r="F428" s="271" t="s">
        <v>327</v>
      </c>
      <c r="G428" s="269"/>
      <c r="H428" s="272">
        <v>111.334</v>
      </c>
      <c r="I428" s="273"/>
      <c r="J428" s="269"/>
      <c r="K428" s="269"/>
      <c r="L428" s="274"/>
      <c r="M428" s="275"/>
      <c r="N428" s="276"/>
      <c r="O428" s="276"/>
      <c r="P428" s="276"/>
      <c r="Q428" s="276"/>
      <c r="R428" s="276"/>
      <c r="S428" s="276"/>
      <c r="T428" s="277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T428" s="278" t="s">
        <v>305</v>
      </c>
      <c r="AU428" s="278" t="s">
        <v>84</v>
      </c>
      <c r="AV428" s="16" t="s">
        <v>314</v>
      </c>
      <c r="AW428" s="16" t="s">
        <v>35</v>
      </c>
      <c r="AX428" s="16" t="s">
        <v>74</v>
      </c>
      <c r="AY428" s="278" t="s">
        <v>296</v>
      </c>
    </row>
    <row r="429" spans="1:51" s="14" customFormat="1" ht="12">
      <c r="A429" s="14"/>
      <c r="B429" s="246"/>
      <c r="C429" s="247"/>
      <c r="D429" s="237" t="s">
        <v>305</v>
      </c>
      <c r="E429" s="248" t="s">
        <v>28</v>
      </c>
      <c r="F429" s="249" t="s">
        <v>763</v>
      </c>
      <c r="G429" s="247"/>
      <c r="H429" s="250">
        <v>4.11</v>
      </c>
      <c r="I429" s="251"/>
      <c r="J429" s="247"/>
      <c r="K429" s="247"/>
      <c r="L429" s="252"/>
      <c r="M429" s="253"/>
      <c r="N429" s="254"/>
      <c r="O429" s="254"/>
      <c r="P429" s="254"/>
      <c r="Q429" s="254"/>
      <c r="R429" s="254"/>
      <c r="S429" s="254"/>
      <c r="T429" s="25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6" t="s">
        <v>305</v>
      </c>
      <c r="AU429" s="256" t="s">
        <v>84</v>
      </c>
      <c r="AV429" s="14" t="s">
        <v>84</v>
      </c>
      <c r="AW429" s="14" t="s">
        <v>35</v>
      </c>
      <c r="AX429" s="14" t="s">
        <v>74</v>
      </c>
      <c r="AY429" s="256" t="s">
        <v>296</v>
      </c>
    </row>
    <row r="430" spans="1:51" s="14" customFormat="1" ht="12">
      <c r="A430" s="14"/>
      <c r="B430" s="246"/>
      <c r="C430" s="247"/>
      <c r="D430" s="237" t="s">
        <v>305</v>
      </c>
      <c r="E430" s="248" t="s">
        <v>28</v>
      </c>
      <c r="F430" s="249" t="s">
        <v>764</v>
      </c>
      <c r="G430" s="247"/>
      <c r="H430" s="250">
        <v>-3.9</v>
      </c>
      <c r="I430" s="251"/>
      <c r="J430" s="247"/>
      <c r="K430" s="247"/>
      <c r="L430" s="252"/>
      <c r="M430" s="253"/>
      <c r="N430" s="254"/>
      <c r="O430" s="254"/>
      <c r="P430" s="254"/>
      <c r="Q430" s="254"/>
      <c r="R430" s="254"/>
      <c r="S430" s="254"/>
      <c r="T430" s="25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6" t="s">
        <v>305</v>
      </c>
      <c r="AU430" s="256" t="s">
        <v>84</v>
      </c>
      <c r="AV430" s="14" t="s">
        <v>84</v>
      </c>
      <c r="AW430" s="14" t="s">
        <v>35</v>
      </c>
      <c r="AX430" s="14" t="s">
        <v>74</v>
      </c>
      <c r="AY430" s="256" t="s">
        <v>296</v>
      </c>
    </row>
    <row r="431" spans="1:51" s="14" customFormat="1" ht="12">
      <c r="A431" s="14"/>
      <c r="B431" s="246"/>
      <c r="C431" s="247"/>
      <c r="D431" s="237" t="s">
        <v>305</v>
      </c>
      <c r="E431" s="248" t="s">
        <v>28</v>
      </c>
      <c r="F431" s="249" t="s">
        <v>765</v>
      </c>
      <c r="G431" s="247"/>
      <c r="H431" s="250">
        <v>-9.2</v>
      </c>
      <c r="I431" s="251"/>
      <c r="J431" s="247"/>
      <c r="K431" s="247"/>
      <c r="L431" s="252"/>
      <c r="M431" s="253"/>
      <c r="N431" s="254"/>
      <c r="O431" s="254"/>
      <c r="P431" s="254"/>
      <c r="Q431" s="254"/>
      <c r="R431" s="254"/>
      <c r="S431" s="254"/>
      <c r="T431" s="25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6" t="s">
        <v>305</v>
      </c>
      <c r="AU431" s="256" t="s">
        <v>84</v>
      </c>
      <c r="AV431" s="14" t="s">
        <v>84</v>
      </c>
      <c r="AW431" s="14" t="s">
        <v>35</v>
      </c>
      <c r="AX431" s="14" t="s">
        <v>74</v>
      </c>
      <c r="AY431" s="256" t="s">
        <v>296</v>
      </c>
    </row>
    <row r="432" spans="1:51" s="14" customFormat="1" ht="12">
      <c r="A432" s="14"/>
      <c r="B432" s="246"/>
      <c r="C432" s="247"/>
      <c r="D432" s="237" t="s">
        <v>305</v>
      </c>
      <c r="E432" s="248" t="s">
        <v>28</v>
      </c>
      <c r="F432" s="249" t="s">
        <v>766</v>
      </c>
      <c r="G432" s="247"/>
      <c r="H432" s="250">
        <v>8.018</v>
      </c>
      <c r="I432" s="251"/>
      <c r="J432" s="247"/>
      <c r="K432" s="247"/>
      <c r="L432" s="252"/>
      <c r="M432" s="253"/>
      <c r="N432" s="254"/>
      <c r="O432" s="254"/>
      <c r="P432" s="254"/>
      <c r="Q432" s="254"/>
      <c r="R432" s="254"/>
      <c r="S432" s="254"/>
      <c r="T432" s="255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6" t="s">
        <v>305</v>
      </c>
      <c r="AU432" s="256" t="s">
        <v>84</v>
      </c>
      <c r="AV432" s="14" t="s">
        <v>84</v>
      </c>
      <c r="AW432" s="14" t="s">
        <v>35</v>
      </c>
      <c r="AX432" s="14" t="s">
        <v>74</v>
      </c>
      <c r="AY432" s="256" t="s">
        <v>296</v>
      </c>
    </row>
    <row r="433" spans="1:51" s="14" customFormat="1" ht="12">
      <c r="A433" s="14"/>
      <c r="B433" s="246"/>
      <c r="C433" s="247"/>
      <c r="D433" s="237" t="s">
        <v>305</v>
      </c>
      <c r="E433" s="248" t="s">
        <v>28</v>
      </c>
      <c r="F433" s="249" t="s">
        <v>767</v>
      </c>
      <c r="G433" s="247"/>
      <c r="H433" s="250">
        <v>0.4</v>
      </c>
      <c r="I433" s="251"/>
      <c r="J433" s="247"/>
      <c r="K433" s="247"/>
      <c r="L433" s="252"/>
      <c r="M433" s="253"/>
      <c r="N433" s="254"/>
      <c r="O433" s="254"/>
      <c r="P433" s="254"/>
      <c r="Q433" s="254"/>
      <c r="R433" s="254"/>
      <c r="S433" s="254"/>
      <c r="T433" s="25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6" t="s">
        <v>305</v>
      </c>
      <c r="AU433" s="256" t="s">
        <v>84</v>
      </c>
      <c r="AV433" s="14" t="s">
        <v>84</v>
      </c>
      <c r="AW433" s="14" t="s">
        <v>35</v>
      </c>
      <c r="AX433" s="14" t="s">
        <v>74</v>
      </c>
      <c r="AY433" s="256" t="s">
        <v>296</v>
      </c>
    </row>
    <row r="434" spans="1:51" s="14" customFormat="1" ht="12">
      <c r="A434" s="14"/>
      <c r="B434" s="246"/>
      <c r="C434" s="247"/>
      <c r="D434" s="237" t="s">
        <v>305</v>
      </c>
      <c r="E434" s="248" t="s">
        <v>28</v>
      </c>
      <c r="F434" s="249" t="s">
        <v>768</v>
      </c>
      <c r="G434" s="247"/>
      <c r="H434" s="250">
        <v>1.249</v>
      </c>
      <c r="I434" s="251"/>
      <c r="J434" s="247"/>
      <c r="K434" s="247"/>
      <c r="L434" s="252"/>
      <c r="M434" s="253"/>
      <c r="N434" s="254"/>
      <c r="O434" s="254"/>
      <c r="P434" s="254"/>
      <c r="Q434" s="254"/>
      <c r="R434" s="254"/>
      <c r="S434" s="254"/>
      <c r="T434" s="25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6" t="s">
        <v>305</v>
      </c>
      <c r="AU434" s="256" t="s">
        <v>84</v>
      </c>
      <c r="AV434" s="14" t="s">
        <v>84</v>
      </c>
      <c r="AW434" s="14" t="s">
        <v>35</v>
      </c>
      <c r="AX434" s="14" t="s">
        <v>74</v>
      </c>
      <c r="AY434" s="256" t="s">
        <v>296</v>
      </c>
    </row>
    <row r="435" spans="1:51" s="15" customFormat="1" ht="12">
      <c r="A435" s="15"/>
      <c r="B435" s="257"/>
      <c r="C435" s="258"/>
      <c r="D435" s="237" t="s">
        <v>305</v>
      </c>
      <c r="E435" s="259" t="s">
        <v>181</v>
      </c>
      <c r="F435" s="260" t="s">
        <v>310</v>
      </c>
      <c r="G435" s="258"/>
      <c r="H435" s="261">
        <v>112.011</v>
      </c>
      <c r="I435" s="262"/>
      <c r="J435" s="258"/>
      <c r="K435" s="258"/>
      <c r="L435" s="263"/>
      <c r="M435" s="264"/>
      <c r="N435" s="265"/>
      <c r="O435" s="265"/>
      <c r="P435" s="265"/>
      <c r="Q435" s="265"/>
      <c r="R435" s="265"/>
      <c r="S435" s="265"/>
      <c r="T435" s="266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67" t="s">
        <v>305</v>
      </c>
      <c r="AU435" s="267" t="s">
        <v>84</v>
      </c>
      <c r="AV435" s="15" t="s">
        <v>303</v>
      </c>
      <c r="AW435" s="15" t="s">
        <v>35</v>
      </c>
      <c r="AX435" s="15" t="s">
        <v>82</v>
      </c>
      <c r="AY435" s="267" t="s">
        <v>296</v>
      </c>
    </row>
    <row r="436" spans="1:65" s="2" customFormat="1" ht="24" customHeight="1">
      <c r="A436" s="40"/>
      <c r="B436" s="41"/>
      <c r="C436" s="222" t="s">
        <v>769</v>
      </c>
      <c r="D436" s="222" t="s">
        <v>298</v>
      </c>
      <c r="E436" s="223" t="s">
        <v>770</v>
      </c>
      <c r="F436" s="224" t="s">
        <v>771</v>
      </c>
      <c r="G436" s="225" t="s">
        <v>362</v>
      </c>
      <c r="H436" s="226">
        <v>645.103</v>
      </c>
      <c r="I436" s="227"/>
      <c r="J436" s="228">
        <f>ROUND(I436*H436,2)</f>
        <v>0</v>
      </c>
      <c r="K436" s="224" t="s">
        <v>302</v>
      </c>
      <c r="L436" s="46"/>
      <c r="M436" s="229" t="s">
        <v>28</v>
      </c>
      <c r="N436" s="230" t="s">
        <v>45</v>
      </c>
      <c r="O436" s="86"/>
      <c r="P436" s="231">
        <f>O436*H436</f>
        <v>0</v>
      </c>
      <c r="Q436" s="231">
        <v>0.01628</v>
      </c>
      <c r="R436" s="231">
        <f>Q436*H436</f>
        <v>10.502276839999999</v>
      </c>
      <c r="S436" s="231">
        <v>0</v>
      </c>
      <c r="T436" s="232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33" t="s">
        <v>303</v>
      </c>
      <c r="AT436" s="233" t="s">
        <v>298</v>
      </c>
      <c r="AU436" s="233" t="s">
        <v>84</v>
      </c>
      <c r="AY436" s="19" t="s">
        <v>296</v>
      </c>
      <c r="BE436" s="234">
        <f>IF(N436="základní",J436,0)</f>
        <v>0</v>
      </c>
      <c r="BF436" s="234">
        <f>IF(N436="snížená",J436,0)</f>
        <v>0</v>
      </c>
      <c r="BG436" s="234">
        <f>IF(N436="zákl. přenesená",J436,0)</f>
        <v>0</v>
      </c>
      <c r="BH436" s="234">
        <f>IF(N436="sníž. přenesená",J436,0)</f>
        <v>0</v>
      </c>
      <c r="BI436" s="234">
        <f>IF(N436="nulová",J436,0)</f>
        <v>0</v>
      </c>
      <c r="BJ436" s="19" t="s">
        <v>82</v>
      </c>
      <c r="BK436" s="234">
        <f>ROUND(I436*H436,2)</f>
        <v>0</v>
      </c>
      <c r="BL436" s="19" t="s">
        <v>303</v>
      </c>
      <c r="BM436" s="233" t="s">
        <v>772</v>
      </c>
    </row>
    <row r="437" spans="1:51" s="14" customFormat="1" ht="12">
      <c r="A437" s="14"/>
      <c r="B437" s="246"/>
      <c r="C437" s="247"/>
      <c r="D437" s="237" t="s">
        <v>305</v>
      </c>
      <c r="E437" s="248" t="s">
        <v>28</v>
      </c>
      <c r="F437" s="249" t="s">
        <v>177</v>
      </c>
      <c r="G437" s="247"/>
      <c r="H437" s="250">
        <v>757.114</v>
      </c>
      <c r="I437" s="251"/>
      <c r="J437" s="247"/>
      <c r="K437" s="247"/>
      <c r="L437" s="252"/>
      <c r="M437" s="253"/>
      <c r="N437" s="254"/>
      <c r="O437" s="254"/>
      <c r="P437" s="254"/>
      <c r="Q437" s="254"/>
      <c r="R437" s="254"/>
      <c r="S437" s="254"/>
      <c r="T437" s="25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6" t="s">
        <v>305</v>
      </c>
      <c r="AU437" s="256" t="s">
        <v>84</v>
      </c>
      <c r="AV437" s="14" t="s">
        <v>84</v>
      </c>
      <c r="AW437" s="14" t="s">
        <v>35</v>
      </c>
      <c r="AX437" s="14" t="s">
        <v>74</v>
      </c>
      <c r="AY437" s="256" t="s">
        <v>296</v>
      </c>
    </row>
    <row r="438" spans="1:51" s="14" customFormat="1" ht="12">
      <c r="A438" s="14"/>
      <c r="B438" s="246"/>
      <c r="C438" s="247"/>
      <c r="D438" s="237" t="s">
        <v>305</v>
      </c>
      <c r="E438" s="248" t="s">
        <v>28</v>
      </c>
      <c r="F438" s="249" t="s">
        <v>773</v>
      </c>
      <c r="G438" s="247"/>
      <c r="H438" s="250">
        <v>-112.011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6" t="s">
        <v>305</v>
      </c>
      <c r="AU438" s="256" t="s">
        <v>84</v>
      </c>
      <c r="AV438" s="14" t="s">
        <v>84</v>
      </c>
      <c r="AW438" s="14" t="s">
        <v>35</v>
      </c>
      <c r="AX438" s="14" t="s">
        <v>74</v>
      </c>
      <c r="AY438" s="256" t="s">
        <v>296</v>
      </c>
    </row>
    <row r="439" spans="1:51" s="15" customFormat="1" ht="12">
      <c r="A439" s="15"/>
      <c r="B439" s="257"/>
      <c r="C439" s="258"/>
      <c r="D439" s="237" t="s">
        <v>305</v>
      </c>
      <c r="E439" s="259" t="s">
        <v>183</v>
      </c>
      <c r="F439" s="260" t="s">
        <v>310</v>
      </c>
      <c r="G439" s="258"/>
      <c r="H439" s="261">
        <v>645.103</v>
      </c>
      <c r="I439" s="262"/>
      <c r="J439" s="258"/>
      <c r="K439" s="258"/>
      <c r="L439" s="263"/>
      <c r="M439" s="264"/>
      <c r="N439" s="265"/>
      <c r="O439" s="265"/>
      <c r="P439" s="265"/>
      <c r="Q439" s="265"/>
      <c r="R439" s="265"/>
      <c r="S439" s="265"/>
      <c r="T439" s="266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67" t="s">
        <v>305</v>
      </c>
      <c r="AU439" s="267" t="s">
        <v>84</v>
      </c>
      <c r="AV439" s="15" t="s">
        <v>303</v>
      </c>
      <c r="AW439" s="15" t="s">
        <v>35</v>
      </c>
      <c r="AX439" s="15" t="s">
        <v>82</v>
      </c>
      <c r="AY439" s="267" t="s">
        <v>296</v>
      </c>
    </row>
    <row r="440" spans="1:65" s="2" customFormat="1" ht="16.5" customHeight="1">
      <c r="A440" s="40"/>
      <c r="B440" s="41"/>
      <c r="C440" s="222" t="s">
        <v>774</v>
      </c>
      <c r="D440" s="222" t="s">
        <v>298</v>
      </c>
      <c r="E440" s="223" t="s">
        <v>775</v>
      </c>
      <c r="F440" s="224" t="s">
        <v>776</v>
      </c>
      <c r="G440" s="225" t="s">
        <v>362</v>
      </c>
      <c r="H440" s="226">
        <v>221.526</v>
      </c>
      <c r="I440" s="227"/>
      <c r="J440" s="228">
        <f>ROUND(I440*H440,2)</f>
        <v>0</v>
      </c>
      <c r="K440" s="224" t="s">
        <v>302</v>
      </c>
      <c r="L440" s="46"/>
      <c r="M440" s="229" t="s">
        <v>28</v>
      </c>
      <c r="N440" s="230" t="s">
        <v>45</v>
      </c>
      <c r="O440" s="86"/>
      <c r="P440" s="231">
        <f>O440*H440</f>
        <v>0</v>
      </c>
      <c r="Q440" s="231">
        <v>0.00735</v>
      </c>
      <c r="R440" s="231">
        <f>Q440*H440</f>
        <v>1.6282161</v>
      </c>
      <c r="S440" s="231">
        <v>0</v>
      </c>
      <c r="T440" s="232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33" t="s">
        <v>303</v>
      </c>
      <c r="AT440" s="233" t="s">
        <v>298</v>
      </c>
      <c r="AU440" s="233" t="s">
        <v>84</v>
      </c>
      <c r="AY440" s="19" t="s">
        <v>296</v>
      </c>
      <c r="BE440" s="234">
        <f>IF(N440="základní",J440,0)</f>
        <v>0</v>
      </c>
      <c r="BF440" s="234">
        <f>IF(N440="snížená",J440,0)</f>
        <v>0</v>
      </c>
      <c r="BG440" s="234">
        <f>IF(N440="zákl. přenesená",J440,0)</f>
        <v>0</v>
      </c>
      <c r="BH440" s="234">
        <f>IF(N440="sníž. přenesená",J440,0)</f>
        <v>0</v>
      </c>
      <c r="BI440" s="234">
        <f>IF(N440="nulová",J440,0)</f>
        <v>0</v>
      </c>
      <c r="BJ440" s="19" t="s">
        <v>82</v>
      </c>
      <c r="BK440" s="234">
        <f>ROUND(I440*H440,2)</f>
        <v>0</v>
      </c>
      <c r="BL440" s="19" t="s">
        <v>303</v>
      </c>
      <c r="BM440" s="233" t="s">
        <v>777</v>
      </c>
    </row>
    <row r="441" spans="1:51" s="13" customFormat="1" ht="12">
      <c r="A441" s="13"/>
      <c r="B441" s="235"/>
      <c r="C441" s="236"/>
      <c r="D441" s="237" t="s">
        <v>305</v>
      </c>
      <c r="E441" s="238" t="s">
        <v>28</v>
      </c>
      <c r="F441" s="239" t="s">
        <v>523</v>
      </c>
      <c r="G441" s="236"/>
      <c r="H441" s="238" t="s">
        <v>28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5" t="s">
        <v>305</v>
      </c>
      <c r="AU441" s="245" t="s">
        <v>84</v>
      </c>
      <c r="AV441" s="13" t="s">
        <v>82</v>
      </c>
      <c r="AW441" s="13" t="s">
        <v>35</v>
      </c>
      <c r="AX441" s="13" t="s">
        <v>74</v>
      </c>
      <c r="AY441" s="245" t="s">
        <v>296</v>
      </c>
    </row>
    <row r="442" spans="1:51" s="13" customFormat="1" ht="12">
      <c r="A442" s="13"/>
      <c r="B442" s="235"/>
      <c r="C442" s="236"/>
      <c r="D442" s="237" t="s">
        <v>305</v>
      </c>
      <c r="E442" s="238" t="s">
        <v>28</v>
      </c>
      <c r="F442" s="239" t="s">
        <v>778</v>
      </c>
      <c r="G442" s="236"/>
      <c r="H442" s="238" t="s">
        <v>28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305</v>
      </c>
      <c r="AU442" s="245" t="s">
        <v>84</v>
      </c>
      <c r="AV442" s="13" t="s">
        <v>82</v>
      </c>
      <c r="AW442" s="13" t="s">
        <v>35</v>
      </c>
      <c r="AX442" s="13" t="s">
        <v>74</v>
      </c>
      <c r="AY442" s="245" t="s">
        <v>296</v>
      </c>
    </row>
    <row r="443" spans="1:51" s="14" customFormat="1" ht="12">
      <c r="A443" s="14"/>
      <c r="B443" s="246"/>
      <c r="C443" s="247"/>
      <c r="D443" s="237" t="s">
        <v>305</v>
      </c>
      <c r="E443" s="248" t="s">
        <v>28</v>
      </c>
      <c r="F443" s="249" t="s">
        <v>779</v>
      </c>
      <c r="G443" s="247"/>
      <c r="H443" s="250">
        <v>242.44</v>
      </c>
      <c r="I443" s="251"/>
      <c r="J443" s="247"/>
      <c r="K443" s="247"/>
      <c r="L443" s="252"/>
      <c r="M443" s="253"/>
      <c r="N443" s="254"/>
      <c r="O443" s="254"/>
      <c r="P443" s="254"/>
      <c r="Q443" s="254"/>
      <c r="R443" s="254"/>
      <c r="S443" s="254"/>
      <c r="T443" s="25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6" t="s">
        <v>305</v>
      </c>
      <c r="AU443" s="256" t="s">
        <v>84</v>
      </c>
      <c r="AV443" s="14" t="s">
        <v>84</v>
      </c>
      <c r="AW443" s="14" t="s">
        <v>35</v>
      </c>
      <c r="AX443" s="14" t="s">
        <v>74</v>
      </c>
      <c r="AY443" s="256" t="s">
        <v>296</v>
      </c>
    </row>
    <row r="444" spans="1:51" s="14" customFormat="1" ht="12">
      <c r="A444" s="14"/>
      <c r="B444" s="246"/>
      <c r="C444" s="247"/>
      <c r="D444" s="237" t="s">
        <v>305</v>
      </c>
      <c r="E444" s="248" t="s">
        <v>28</v>
      </c>
      <c r="F444" s="249" t="s">
        <v>251</v>
      </c>
      <c r="G444" s="247"/>
      <c r="H444" s="250">
        <v>-50.89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6" t="s">
        <v>305</v>
      </c>
      <c r="AU444" s="256" t="s">
        <v>84</v>
      </c>
      <c r="AV444" s="14" t="s">
        <v>84</v>
      </c>
      <c r="AW444" s="14" t="s">
        <v>35</v>
      </c>
      <c r="AX444" s="14" t="s">
        <v>74</v>
      </c>
      <c r="AY444" s="256" t="s">
        <v>296</v>
      </c>
    </row>
    <row r="445" spans="1:51" s="14" customFormat="1" ht="12">
      <c r="A445" s="14"/>
      <c r="B445" s="246"/>
      <c r="C445" s="247"/>
      <c r="D445" s="237" t="s">
        <v>305</v>
      </c>
      <c r="E445" s="248" t="s">
        <v>28</v>
      </c>
      <c r="F445" s="249" t="s">
        <v>179</v>
      </c>
      <c r="G445" s="247"/>
      <c r="H445" s="250">
        <v>29.976</v>
      </c>
      <c r="I445" s="251"/>
      <c r="J445" s="247"/>
      <c r="K445" s="247"/>
      <c r="L445" s="252"/>
      <c r="M445" s="253"/>
      <c r="N445" s="254"/>
      <c r="O445" s="254"/>
      <c r="P445" s="254"/>
      <c r="Q445" s="254"/>
      <c r="R445" s="254"/>
      <c r="S445" s="254"/>
      <c r="T445" s="25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6" t="s">
        <v>305</v>
      </c>
      <c r="AU445" s="256" t="s">
        <v>84</v>
      </c>
      <c r="AV445" s="14" t="s">
        <v>84</v>
      </c>
      <c r="AW445" s="14" t="s">
        <v>35</v>
      </c>
      <c r="AX445" s="14" t="s">
        <v>74</v>
      </c>
      <c r="AY445" s="256" t="s">
        <v>296</v>
      </c>
    </row>
    <row r="446" spans="1:51" s="15" customFormat="1" ht="12">
      <c r="A446" s="15"/>
      <c r="B446" s="257"/>
      <c r="C446" s="258"/>
      <c r="D446" s="237" t="s">
        <v>305</v>
      </c>
      <c r="E446" s="259" t="s">
        <v>188</v>
      </c>
      <c r="F446" s="260" t="s">
        <v>310</v>
      </c>
      <c r="G446" s="258"/>
      <c r="H446" s="261">
        <v>221.526</v>
      </c>
      <c r="I446" s="262"/>
      <c r="J446" s="258"/>
      <c r="K446" s="258"/>
      <c r="L446" s="263"/>
      <c r="M446" s="264"/>
      <c r="N446" s="265"/>
      <c r="O446" s="265"/>
      <c r="P446" s="265"/>
      <c r="Q446" s="265"/>
      <c r="R446" s="265"/>
      <c r="S446" s="265"/>
      <c r="T446" s="266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7" t="s">
        <v>305</v>
      </c>
      <c r="AU446" s="267" t="s">
        <v>84</v>
      </c>
      <c r="AV446" s="15" t="s">
        <v>303</v>
      </c>
      <c r="AW446" s="15" t="s">
        <v>35</v>
      </c>
      <c r="AX446" s="15" t="s">
        <v>82</v>
      </c>
      <c r="AY446" s="267" t="s">
        <v>296</v>
      </c>
    </row>
    <row r="447" spans="1:65" s="2" customFormat="1" ht="24" customHeight="1">
      <c r="A447" s="40"/>
      <c r="B447" s="41"/>
      <c r="C447" s="222" t="s">
        <v>780</v>
      </c>
      <c r="D447" s="222" t="s">
        <v>298</v>
      </c>
      <c r="E447" s="223" t="s">
        <v>781</v>
      </c>
      <c r="F447" s="224" t="s">
        <v>782</v>
      </c>
      <c r="G447" s="225" t="s">
        <v>424</v>
      </c>
      <c r="H447" s="226">
        <v>141.11</v>
      </c>
      <c r="I447" s="227"/>
      <c r="J447" s="228">
        <f>ROUND(I447*H447,2)</f>
        <v>0</v>
      </c>
      <c r="K447" s="224" t="s">
        <v>302</v>
      </c>
      <c r="L447" s="46"/>
      <c r="M447" s="229" t="s">
        <v>28</v>
      </c>
      <c r="N447" s="230" t="s">
        <v>45</v>
      </c>
      <c r="O447" s="86"/>
      <c r="P447" s="231">
        <f>O447*H447</f>
        <v>0</v>
      </c>
      <c r="Q447" s="231">
        <v>0</v>
      </c>
      <c r="R447" s="231">
        <f>Q447*H447</f>
        <v>0</v>
      </c>
      <c r="S447" s="231">
        <v>0</v>
      </c>
      <c r="T447" s="232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33" t="s">
        <v>303</v>
      </c>
      <c r="AT447" s="233" t="s">
        <v>298</v>
      </c>
      <c r="AU447" s="233" t="s">
        <v>84</v>
      </c>
      <c r="AY447" s="19" t="s">
        <v>296</v>
      </c>
      <c r="BE447" s="234">
        <f>IF(N447="základní",J447,0)</f>
        <v>0</v>
      </c>
      <c r="BF447" s="234">
        <f>IF(N447="snížená",J447,0)</f>
        <v>0</v>
      </c>
      <c r="BG447" s="234">
        <f>IF(N447="zákl. přenesená",J447,0)</f>
        <v>0</v>
      </c>
      <c r="BH447" s="234">
        <f>IF(N447="sníž. přenesená",J447,0)</f>
        <v>0</v>
      </c>
      <c r="BI447" s="234">
        <f>IF(N447="nulová",J447,0)</f>
        <v>0</v>
      </c>
      <c r="BJ447" s="19" t="s">
        <v>82</v>
      </c>
      <c r="BK447" s="234">
        <f>ROUND(I447*H447,2)</f>
        <v>0</v>
      </c>
      <c r="BL447" s="19" t="s">
        <v>303</v>
      </c>
      <c r="BM447" s="233" t="s">
        <v>783</v>
      </c>
    </row>
    <row r="448" spans="1:51" s="14" customFormat="1" ht="12">
      <c r="A448" s="14"/>
      <c r="B448" s="246"/>
      <c r="C448" s="247"/>
      <c r="D448" s="237" t="s">
        <v>305</v>
      </c>
      <c r="E448" s="248" t="s">
        <v>28</v>
      </c>
      <c r="F448" s="249" t="s">
        <v>135</v>
      </c>
      <c r="G448" s="247"/>
      <c r="H448" s="250">
        <v>99.92</v>
      </c>
      <c r="I448" s="251"/>
      <c r="J448" s="247"/>
      <c r="K448" s="247"/>
      <c r="L448" s="252"/>
      <c r="M448" s="253"/>
      <c r="N448" s="254"/>
      <c r="O448" s="254"/>
      <c r="P448" s="254"/>
      <c r="Q448" s="254"/>
      <c r="R448" s="254"/>
      <c r="S448" s="254"/>
      <c r="T448" s="25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6" t="s">
        <v>305</v>
      </c>
      <c r="AU448" s="256" t="s">
        <v>84</v>
      </c>
      <c r="AV448" s="14" t="s">
        <v>84</v>
      </c>
      <c r="AW448" s="14" t="s">
        <v>35</v>
      </c>
      <c r="AX448" s="14" t="s">
        <v>74</v>
      </c>
      <c r="AY448" s="256" t="s">
        <v>296</v>
      </c>
    </row>
    <row r="449" spans="1:51" s="14" customFormat="1" ht="12">
      <c r="A449" s="14"/>
      <c r="B449" s="246"/>
      <c r="C449" s="247"/>
      <c r="D449" s="237" t="s">
        <v>305</v>
      </c>
      <c r="E449" s="248" t="s">
        <v>28</v>
      </c>
      <c r="F449" s="249" t="s">
        <v>784</v>
      </c>
      <c r="G449" s="247"/>
      <c r="H449" s="250">
        <v>22.05</v>
      </c>
      <c r="I449" s="251"/>
      <c r="J449" s="247"/>
      <c r="K449" s="247"/>
      <c r="L449" s="252"/>
      <c r="M449" s="253"/>
      <c r="N449" s="254"/>
      <c r="O449" s="254"/>
      <c r="P449" s="254"/>
      <c r="Q449" s="254"/>
      <c r="R449" s="254"/>
      <c r="S449" s="254"/>
      <c r="T449" s="25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6" t="s">
        <v>305</v>
      </c>
      <c r="AU449" s="256" t="s">
        <v>84</v>
      </c>
      <c r="AV449" s="14" t="s">
        <v>84</v>
      </c>
      <c r="AW449" s="14" t="s">
        <v>35</v>
      </c>
      <c r="AX449" s="14" t="s">
        <v>74</v>
      </c>
      <c r="AY449" s="256" t="s">
        <v>296</v>
      </c>
    </row>
    <row r="450" spans="1:51" s="13" customFormat="1" ht="12">
      <c r="A450" s="13"/>
      <c r="B450" s="235"/>
      <c r="C450" s="236"/>
      <c r="D450" s="237" t="s">
        <v>305</v>
      </c>
      <c r="E450" s="238" t="s">
        <v>28</v>
      </c>
      <c r="F450" s="239" t="s">
        <v>778</v>
      </c>
      <c r="G450" s="236"/>
      <c r="H450" s="238" t="s">
        <v>28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5" t="s">
        <v>305</v>
      </c>
      <c r="AU450" s="245" t="s">
        <v>84</v>
      </c>
      <c r="AV450" s="13" t="s">
        <v>82</v>
      </c>
      <c r="AW450" s="13" t="s">
        <v>35</v>
      </c>
      <c r="AX450" s="13" t="s">
        <v>74</v>
      </c>
      <c r="AY450" s="245" t="s">
        <v>296</v>
      </c>
    </row>
    <row r="451" spans="1:51" s="14" customFormat="1" ht="12">
      <c r="A451" s="14"/>
      <c r="B451" s="246"/>
      <c r="C451" s="247"/>
      <c r="D451" s="237" t="s">
        <v>305</v>
      </c>
      <c r="E451" s="248" t="s">
        <v>28</v>
      </c>
      <c r="F451" s="249" t="s">
        <v>785</v>
      </c>
      <c r="G451" s="247"/>
      <c r="H451" s="250">
        <v>19.14</v>
      </c>
      <c r="I451" s="251"/>
      <c r="J451" s="247"/>
      <c r="K451" s="247"/>
      <c r="L451" s="252"/>
      <c r="M451" s="253"/>
      <c r="N451" s="254"/>
      <c r="O451" s="254"/>
      <c r="P451" s="254"/>
      <c r="Q451" s="254"/>
      <c r="R451" s="254"/>
      <c r="S451" s="254"/>
      <c r="T451" s="255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6" t="s">
        <v>305</v>
      </c>
      <c r="AU451" s="256" t="s">
        <v>84</v>
      </c>
      <c r="AV451" s="14" t="s">
        <v>84</v>
      </c>
      <c r="AW451" s="14" t="s">
        <v>35</v>
      </c>
      <c r="AX451" s="14" t="s">
        <v>74</v>
      </c>
      <c r="AY451" s="256" t="s">
        <v>296</v>
      </c>
    </row>
    <row r="452" spans="1:51" s="15" customFormat="1" ht="12">
      <c r="A452" s="15"/>
      <c r="B452" s="257"/>
      <c r="C452" s="258"/>
      <c r="D452" s="237" t="s">
        <v>305</v>
      </c>
      <c r="E452" s="259" t="s">
        <v>160</v>
      </c>
      <c r="F452" s="260" t="s">
        <v>310</v>
      </c>
      <c r="G452" s="258"/>
      <c r="H452" s="261">
        <v>141.11</v>
      </c>
      <c r="I452" s="262"/>
      <c r="J452" s="258"/>
      <c r="K452" s="258"/>
      <c r="L452" s="263"/>
      <c r="M452" s="264"/>
      <c r="N452" s="265"/>
      <c r="O452" s="265"/>
      <c r="P452" s="265"/>
      <c r="Q452" s="265"/>
      <c r="R452" s="265"/>
      <c r="S452" s="265"/>
      <c r="T452" s="266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67" t="s">
        <v>305</v>
      </c>
      <c r="AU452" s="267" t="s">
        <v>84</v>
      </c>
      <c r="AV452" s="15" t="s">
        <v>303</v>
      </c>
      <c r="AW452" s="15" t="s">
        <v>35</v>
      </c>
      <c r="AX452" s="15" t="s">
        <v>82</v>
      </c>
      <c r="AY452" s="267" t="s">
        <v>296</v>
      </c>
    </row>
    <row r="453" spans="1:65" s="2" customFormat="1" ht="16.5" customHeight="1">
      <c r="A453" s="40"/>
      <c r="B453" s="41"/>
      <c r="C453" s="279" t="s">
        <v>786</v>
      </c>
      <c r="D453" s="279" t="s">
        <v>405</v>
      </c>
      <c r="E453" s="280" t="s">
        <v>787</v>
      </c>
      <c r="F453" s="281" t="s">
        <v>788</v>
      </c>
      <c r="G453" s="282" t="s">
        <v>424</v>
      </c>
      <c r="H453" s="283">
        <v>148.166</v>
      </c>
      <c r="I453" s="284"/>
      <c r="J453" s="285">
        <f>ROUND(I453*H453,2)</f>
        <v>0</v>
      </c>
      <c r="K453" s="281" t="s">
        <v>302</v>
      </c>
      <c r="L453" s="286"/>
      <c r="M453" s="287" t="s">
        <v>28</v>
      </c>
      <c r="N453" s="288" t="s">
        <v>45</v>
      </c>
      <c r="O453" s="86"/>
      <c r="P453" s="231">
        <f>O453*H453</f>
        <v>0</v>
      </c>
      <c r="Q453" s="231">
        <v>3E-05</v>
      </c>
      <c r="R453" s="231">
        <f>Q453*H453</f>
        <v>0.00444498</v>
      </c>
      <c r="S453" s="231">
        <v>0</v>
      </c>
      <c r="T453" s="232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33" t="s">
        <v>337</v>
      </c>
      <c r="AT453" s="233" t="s">
        <v>405</v>
      </c>
      <c r="AU453" s="233" t="s">
        <v>84</v>
      </c>
      <c r="AY453" s="19" t="s">
        <v>296</v>
      </c>
      <c r="BE453" s="234">
        <f>IF(N453="základní",J453,0)</f>
        <v>0</v>
      </c>
      <c r="BF453" s="234">
        <f>IF(N453="snížená",J453,0)</f>
        <v>0</v>
      </c>
      <c r="BG453" s="234">
        <f>IF(N453="zákl. přenesená",J453,0)</f>
        <v>0</v>
      </c>
      <c r="BH453" s="234">
        <f>IF(N453="sníž. přenesená",J453,0)</f>
        <v>0</v>
      </c>
      <c r="BI453" s="234">
        <f>IF(N453="nulová",J453,0)</f>
        <v>0</v>
      </c>
      <c r="BJ453" s="19" t="s">
        <v>82</v>
      </c>
      <c r="BK453" s="234">
        <f>ROUND(I453*H453,2)</f>
        <v>0</v>
      </c>
      <c r="BL453" s="19" t="s">
        <v>303</v>
      </c>
      <c r="BM453" s="233" t="s">
        <v>789</v>
      </c>
    </row>
    <row r="454" spans="1:51" s="14" customFormat="1" ht="12">
      <c r="A454" s="14"/>
      <c r="B454" s="246"/>
      <c r="C454" s="247"/>
      <c r="D454" s="237" t="s">
        <v>305</v>
      </c>
      <c r="E454" s="248" t="s">
        <v>28</v>
      </c>
      <c r="F454" s="249" t="s">
        <v>790</v>
      </c>
      <c r="G454" s="247"/>
      <c r="H454" s="250">
        <v>148.166</v>
      </c>
      <c r="I454" s="251"/>
      <c r="J454" s="247"/>
      <c r="K454" s="247"/>
      <c r="L454" s="252"/>
      <c r="M454" s="253"/>
      <c r="N454" s="254"/>
      <c r="O454" s="254"/>
      <c r="P454" s="254"/>
      <c r="Q454" s="254"/>
      <c r="R454" s="254"/>
      <c r="S454" s="254"/>
      <c r="T454" s="255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6" t="s">
        <v>305</v>
      </c>
      <c r="AU454" s="256" t="s">
        <v>84</v>
      </c>
      <c r="AV454" s="14" t="s">
        <v>84</v>
      </c>
      <c r="AW454" s="14" t="s">
        <v>35</v>
      </c>
      <c r="AX454" s="14" t="s">
        <v>82</v>
      </c>
      <c r="AY454" s="256" t="s">
        <v>296</v>
      </c>
    </row>
    <row r="455" spans="1:65" s="2" customFormat="1" ht="24" customHeight="1">
      <c r="A455" s="40"/>
      <c r="B455" s="41"/>
      <c r="C455" s="222" t="s">
        <v>791</v>
      </c>
      <c r="D455" s="222" t="s">
        <v>298</v>
      </c>
      <c r="E455" s="223" t="s">
        <v>792</v>
      </c>
      <c r="F455" s="224" t="s">
        <v>793</v>
      </c>
      <c r="G455" s="225" t="s">
        <v>424</v>
      </c>
      <c r="H455" s="226">
        <v>99.92</v>
      </c>
      <c r="I455" s="227"/>
      <c r="J455" s="228">
        <f>ROUND(I455*H455,2)</f>
        <v>0</v>
      </c>
      <c r="K455" s="224" t="s">
        <v>302</v>
      </c>
      <c r="L455" s="46"/>
      <c r="M455" s="229" t="s">
        <v>28</v>
      </c>
      <c r="N455" s="230" t="s">
        <v>45</v>
      </c>
      <c r="O455" s="86"/>
      <c r="P455" s="231">
        <f>O455*H455</f>
        <v>0</v>
      </c>
      <c r="Q455" s="231">
        <v>0</v>
      </c>
      <c r="R455" s="231">
        <f>Q455*H455</f>
        <v>0</v>
      </c>
      <c r="S455" s="231">
        <v>0</v>
      </c>
      <c r="T455" s="232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33" t="s">
        <v>303</v>
      </c>
      <c r="AT455" s="233" t="s">
        <v>298</v>
      </c>
      <c r="AU455" s="233" t="s">
        <v>84</v>
      </c>
      <c r="AY455" s="19" t="s">
        <v>296</v>
      </c>
      <c r="BE455" s="234">
        <f>IF(N455="základní",J455,0)</f>
        <v>0</v>
      </c>
      <c r="BF455" s="234">
        <f>IF(N455="snížená",J455,0)</f>
        <v>0</v>
      </c>
      <c r="BG455" s="234">
        <f>IF(N455="zákl. přenesená",J455,0)</f>
        <v>0</v>
      </c>
      <c r="BH455" s="234">
        <f>IF(N455="sníž. přenesená",J455,0)</f>
        <v>0</v>
      </c>
      <c r="BI455" s="234">
        <f>IF(N455="nulová",J455,0)</f>
        <v>0</v>
      </c>
      <c r="BJ455" s="19" t="s">
        <v>82</v>
      </c>
      <c r="BK455" s="234">
        <f>ROUND(I455*H455,2)</f>
        <v>0</v>
      </c>
      <c r="BL455" s="19" t="s">
        <v>303</v>
      </c>
      <c r="BM455" s="233" t="s">
        <v>794</v>
      </c>
    </row>
    <row r="456" spans="1:51" s="13" customFormat="1" ht="12">
      <c r="A456" s="13"/>
      <c r="B456" s="235"/>
      <c r="C456" s="236"/>
      <c r="D456" s="237" t="s">
        <v>305</v>
      </c>
      <c r="E456" s="238" t="s">
        <v>28</v>
      </c>
      <c r="F456" s="239" t="s">
        <v>523</v>
      </c>
      <c r="G456" s="236"/>
      <c r="H456" s="238" t="s">
        <v>28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5" t="s">
        <v>305</v>
      </c>
      <c r="AU456" s="245" t="s">
        <v>84</v>
      </c>
      <c r="AV456" s="13" t="s">
        <v>82</v>
      </c>
      <c r="AW456" s="13" t="s">
        <v>35</v>
      </c>
      <c r="AX456" s="13" t="s">
        <v>74</v>
      </c>
      <c r="AY456" s="245" t="s">
        <v>296</v>
      </c>
    </row>
    <row r="457" spans="1:51" s="14" customFormat="1" ht="12">
      <c r="A457" s="14"/>
      <c r="B457" s="246"/>
      <c r="C457" s="247"/>
      <c r="D457" s="237" t="s">
        <v>305</v>
      </c>
      <c r="E457" s="248" t="s">
        <v>28</v>
      </c>
      <c r="F457" s="249" t="s">
        <v>795</v>
      </c>
      <c r="G457" s="247"/>
      <c r="H457" s="250">
        <v>77.6</v>
      </c>
      <c r="I457" s="251"/>
      <c r="J457" s="247"/>
      <c r="K457" s="247"/>
      <c r="L457" s="252"/>
      <c r="M457" s="253"/>
      <c r="N457" s="254"/>
      <c r="O457" s="254"/>
      <c r="P457" s="254"/>
      <c r="Q457" s="254"/>
      <c r="R457" s="254"/>
      <c r="S457" s="254"/>
      <c r="T457" s="25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6" t="s">
        <v>305</v>
      </c>
      <c r="AU457" s="256" t="s">
        <v>84</v>
      </c>
      <c r="AV457" s="14" t="s">
        <v>84</v>
      </c>
      <c r="AW457" s="14" t="s">
        <v>35</v>
      </c>
      <c r="AX457" s="14" t="s">
        <v>74</v>
      </c>
      <c r="AY457" s="256" t="s">
        <v>296</v>
      </c>
    </row>
    <row r="458" spans="1:51" s="14" customFormat="1" ht="12">
      <c r="A458" s="14"/>
      <c r="B458" s="246"/>
      <c r="C458" s="247"/>
      <c r="D458" s="237" t="s">
        <v>305</v>
      </c>
      <c r="E458" s="248" t="s">
        <v>28</v>
      </c>
      <c r="F458" s="249" t="s">
        <v>796</v>
      </c>
      <c r="G458" s="247"/>
      <c r="H458" s="250">
        <v>22.32</v>
      </c>
      <c r="I458" s="251"/>
      <c r="J458" s="247"/>
      <c r="K458" s="247"/>
      <c r="L458" s="252"/>
      <c r="M458" s="253"/>
      <c r="N458" s="254"/>
      <c r="O458" s="254"/>
      <c r="P458" s="254"/>
      <c r="Q458" s="254"/>
      <c r="R458" s="254"/>
      <c r="S458" s="254"/>
      <c r="T458" s="255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6" t="s">
        <v>305</v>
      </c>
      <c r="AU458" s="256" t="s">
        <v>84</v>
      </c>
      <c r="AV458" s="14" t="s">
        <v>84</v>
      </c>
      <c r="AW458" s="14" t="s">
        <v>35</v>
      </c>
      <c r="AX458" s="14" t="s">
        <v>74</v>
      </c>
      <c r="AY458" s="256" t="s">
        <v>296</v>
      </c>
    </row>
    <row r="459" spans="1:51" s="15" customFormat="1" ht="12">
      <c r="A459" s="15"/>
      <c r="B459" s="257"/>
      <c r="C459" s="258"/>
      <c r="D459" s="237" t="s">
        <v>305</v>
      </c>
      <c r="E459" s="259" t="s">
        <v>135</v>
      </c>
      <c r="F459" s="260" t="s">
        <v>310</v>
      </c>
      <c r="G459" s="258"/>
      <c r="H459" s="261">
        <v>99.92</v>
      </c>
      <c r="I459" s="262"/>
      <c r="J459" s="258"/>
      <c r="K459" s="258"/>
      <c r="L459" s="263"/>
      <c r="M459" s="264"/>
      <c r="N459" s="265"/>
      <c r="O459" s="265"/>
      <c r="P459" s="265"/>
      <c r="Q459" s="265"/>
      <c r="R459" s="265"/>
      <c r="S459" s="265"/>
      <c r="T459" s="266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67" t="s">
        <v>305</v>
      </c>
      <c r="AU459" s="267" t="s">
        <v>84</v>
      </c>
      <c r="AV459" s="15" t="s">
        <v>303</v>
      </c>
      <c r="AW459" s="15" t="s">
        <v>35</v>
      </c>
      <c r="AX459" s="15" t="s">
        <v>82</v>
      </c>
      <c r="AY459" s="267" t="s">
        <v>296</v>
      </c>
    </row>
    <row r="460" spans="1:65" s="2" customFormat="1" ht="16.5" customHeight="1">
      <c r="A460" s="40"/>
      <c r="B460" s="41"/>
      <c r="C460" s="279" t="s">
        <v>797</v>
      </c>
      <c r="D460" s="279" t="s">
        <v>405</v>
      </c>
      <c r="E460" s="280" t="s">
        <v>798</v>
      </c>
      <c r="F460" s="281" t="s">
        <v>799</v>
      </c>
      <c r="G460" s="282" t="s">
        <v>424</v>
      </c>
      <c r="H460" s="283">
        <v>104.916</v>
      </c>
      <c r="I460" s="284"/>
      <c r="J460" s="285">
        <f>ROUND(I460*H460,2)</f>
        <v>0</v>
      </c>
      <c r="K460" s="281" t="s">
        <v>302</v>
      </c>
      <c r="L460" s="286"/>
      <c r="M460" s="287" t="s">
        <v>28</v>
      </c>
      <c r="N460" s="288" t="s">
        <v>45</v>
      </c>
      <c r="O460" s="86"/>
      <c r="P460" s="231">
        <f>O460*H460</f>
        <v>0</v>
      </c>
      <c r="Q460" s="231">
        <v>4E-05</v>
      </c>
      <c r="R460" s="231">
        <f>Q460*H460</f>
        <v>0.004196640000000001</v>
      </c>
      <c r="S460" s="231">
        <v>0</v>
      </c>
      <c r="T460" s="232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33" t="s">
        <v>337</v>
      </c>
      <c r="AT460" s="233" t="s">
        <v>405</v>
      </c>
      <c r="AU460" s="233" t="s">
        <v>84</v>
      </c>
      <c r="AY460" s="19" t="s">
        <v>296</v>
      </c>
      <c r="BE460" s="234">
        <f>IF(N460="základní",J460,0)</f>
        <v>0</v>
      </c>
      <c r="BF460" s="234">
        <f>IF(N460="snížená",J460,0)</f>
        <v>0</v>
      </c>
      <c r="BG460" s="234">
        <f>IF(N460="zákl. přenesená",J460,0)</f>
        <v>0</v>
      </c>
      <c r="BH460" s="234">
        <f>IF(N460="sníž. přenesená",J460,0)</f>
        <v>0</v>
      </c>
      <c r="BI460" s="234">
        <f>IF(N460="nulová",J460,0)</f>
        <v>0</v>
      </c>
      <c r="BJ460" s="19" t="s">
        <v>82</v>
      </c>
      <c r="BK460" s="234">
        <f>ROUND(I460*H460,2)</f>
        <v>0</v>
      </c>
      <c r="BL460" s="19" t="s">
        <v>303</v>
      </c>
      <c r="BM460" s="233" t="s">
        <v>800</v>
      </c>
    </row>
    <row r="461" spans="1:51" s="14" customFormat="1" ht="12">
      <c r="A461" s="14"/>
      <c r="B461" s="246"/>
      <c r="C461" s="247"/>
      <c r="D461" s="237" t="s">
        <v>305</v>
      </c>
      <c r="E461" s="248" t="s">
        <v>28</v>
      </c>
      <c r="F461" s="249" t="s">
        <v>801</v>
      </c>
      <c r="G461" s="247"/>
      <c r="H461" s="250">
        <v>104.916</v>
      </c>
      <c r="I461" s="251"/>
      <c r="J461" s="247"/>
      <c r="K461" s="247"/>
      <c r="L461" s="252"/>
      <c r="M461" s="253"/>
      <c r="N461" s="254"/>
      <c r="O461" s="254"/>
      <c r="P461" s="254"/>
      <c r="Q461" s="254"/>
      <c r="R461" s="254"/>
      <c r="S461" s="254"/>
      <c r="T461" s="25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6" t="s">
        <v>305</v>
      </c>
      <c r="AU461" s="256" t="s">
        <v>84</v>
      </c>
      <c r="AV461" s="14" t="s">
        <v>84</v>
      </c>
      <c r="AW461" s="14" t="s">
        <v>35</v>
      </c>
      <c r="AX461" s="14" t="s">
        <v>82</v>
      </c>
      <c r="AY461" s="256" t="s">
        <v>296</v>
      </c>
    </row>
    <row r="462" spans="1:65" s="2" customFormat="1" ht="24" customHeight="1">
      <c r="A462" s="40"/>
      <c r="B462" s="41"/>
      <c r="C462" s="222" t="s">
        <v>802</v>
      </c>
      <c r="D462" s="222" t="s">
        <v>298</v>
      </c>
      <c r="E462" s="223" t="s">
        <v>803</v>
      </c>
      <c r="F462" s="224" t="s">
        <v>804</v>
      </c>
      <c r="G462" s="225" t="s">
        <v>362</v>
      </c>
      <c r="H462" s="226">
        <v>101.424</v>
      </c>
      <c r="I462" s="227"/>
      <c r="J462" s="228">
        <f>ROUND(I462*H462,2)</f>
        <v>0</v>
      </c>
      <c r="K462" s="224" t="s">
        <v>302</v>
      </c>
      <c r="L462" s="46"/>
      <c r="M462" s="229" t="s">
        <v>28</v>
      </c>
      <c r="N462" s="230" t="s">
        <v>45</v>
      </c>
      <c r="O462" s="86"/>
      <c r="P462" s="231">
        <f>O462*H462</f>
        <v>0</v>
      </c>
      <c r="Q462" s="231">
        <v>0.00852</v>
      </c>
      <c r="R462" s="231">
        <f>Q462*H462</f>
        <v>0.86413248</v>
      </c>
      <c r="S462" s="231">
        <v>0</v>
      </c>
      <c r="T462" s="232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33" t="s">
        <v>303</v>
      </c>
      <c r="AT462" s="233" t="s">
        <v>298</v>
      </c>
      <c r="AU462" s="233" t="s">
        <v>84</v>
      </c>
      <c r="AY462" s="19" t="s">
        <v>296</v>
      </c>
      <c r="BE462" s="234">
        <f>IF(N462="základní",J462,0)</f>
        <v>0</v>
      </c>
      <c r="BF462" s="234">
        <f>IF(N462="snížená",J462,0)</f>
        <v>0</v>
      </c>
      <c r="BG462" s="234">
        <f>IF(N462="zákl. přenesená",J462,0)</f>
        <v>0</v>
      </c>
      <c r="BH462" s="234">
        <f>IF(N462="sníž. přenesená",J462,0)</f>
        <v>0</v>
      </c>
      <c r="BI462" s="234">
        <f>IF(N462="nulová",J462,0)</f>
        <v>0</v>
      </c>
      <c r="BJ462" s="19" t="s">
        <v>82</v>
      </c>
      <c r="BK462" s="234">
        <f>ROUND(I462*H462,2)</f>
        <v>0</v>
      </c>
      <c r="BL462" s="19" t="s">
        <v>303</v>
      </c>
      <c r="BM462" s="233" t="s">
        <v>805</v>
      </c>
    </row>
    <row r="463" spans="1:51" s="13" customFormat="1" ht="12">
      <c r="A463" s="13"/>
      <c r="B463" s="235"/>
      <c r="C463" s="236"/>
      <c r="D463" s="237" t="s">
        <v>305</v>
      </c>
      <c r="E463" s="238" t="s">
        <v>28</v>
      </c>
      <c r="F463" s="239" t="s">
        <v>306</v>
      </c>
      <c r="G463" s="236"/>
      <c r="H463" s="238" t="s">
        <v>28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5" t="s">
        <v>305</v>
      </c>
      <c r="AU463" s="245" t="s">
        <v>84</v>
      </c>
      <c r="AV463" s="13" t="s">
        <v>82</v>
      </c>
      <c r="AW463" s="13" t="s">
        <v>35</v>
      </c>
      <c r="AX463" s="13" t="s">
        <v>74</v>
      </c>
      <c r="AY463" s="245" t="s">
        <v>296</v>
      </c>
    </row>
    <row r="464" spans="1:51" s="14" customFormat="1" ht="12">
      <c r="A464" s="14"/>
      <c r="B464" s="246"/>
      <c r="C464" s="247"/>
      <c r="D464" s="237" t="s">
        <v>305</v>
      </c>
      <c r="E464" s="248" t="s">
        <v>152</v>
      </c>
      <c r="F464" s="249" t="s">
        <v>806</v>
      </c>
      <c r="G464" s="247"/>
      <c r="H464" s="250">
        <v>101.424</v>
      </c>
      <c r="I464" s="251"/>
      <c r="J464" s="247"/>
      <c r="K464" s="247"/>
      <c r="L464" s="252"/>
      <c r="M464" s="253"/>
      <c r="N464" s="254"/>
      <c r="O464" s="254"/>
      <c r="P464" s="254"/>
      <c r="Q464" s="254"/>
      <c r="R464" s="254"/>
      <c r="S464" s="254"/>
      <c r="T464" s="25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6" t="s">
        <v>305</v>
      </c>
      <c r="AU464" s="256" t="s">
        <v>84</v>
      </c>
      <c r="AV464" s="14" t="s">
        <v>84</v>
      </c>
      <c r="AW464" s="14" t="s">
        <v>35</v>
      </c>
      <c r="AX464" s="14" t="s">
        <v>82</v>
      </c>
      <c r="AY464" s="256" t="s">
        <v>296</v>
      </c>
    </row>
    <row r="465" spans="1:65" s="2" customFormat="1" ht="16.5" customHeight="1">
      <c r="A465" s="40"/>
      <c r="B465" s="41"/>
      <c r="C465" s="279" t="s">
        <v>807</v>
      </c>
      <c r="D465" s="279" t="s">
        <v>405</v>
      </c>
      <c r="E465" s="280" t="s">
        <v>808</v>
      </c>
      <c r="F465" s="281" t="s">
        <v>809</v>
      </c>
      <c r="G465" s="282" t="s">
        <v>362</v>
      </c>
      <c r="H465" s="283">
        <v>103.452</v>
      </c>
      <c r="I465" s="284"/>
      <c r="J465" s="285">
        <f>ROUND(I465*H465,2)</f>
        <v>0</v>
      </c>
      <c r="K465" s="281" t="s">
        <v>302</v>
      </c>
      <c r="L465" s="286"/>
      <c r="M465" s="287" t="s">
        <v>28</v>
      </c>
      <c r="N465" s="288" t="s">
        <v>45</v>
      </c>
      <c r="O465" s="86"/>
      <c r="P465" s="231">
        <f>O465*H465</f>
        <v>0</v>
      </c>
      <c r="Q465" s="231">
        <v>0.0036</v>
      </c>
      <c r="R465" s="231">
        <f>Q465*H465</f>
        <v>0.37242719999999996</v>
      </c>
      <c r="S465" s="231">
        <v>0</v>
      </c>
      <c r="T465" s="232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33" t="s">
        <v>337</v>
      </c>
      <c r="AT465" s="233" t="s">
        <v>405</v>
      </c>
      <c r="AU465" s="233" t="s">
        <v>84</v>
      </c>
      <c r="AY465" s="19" t="s">
        <v>296</v>
      </c>
      <c r="BE465" s="234">
        <f>IF(N465="základní",J465,0)</f>
        <v>0</v>
      </c>
      <c r="BF465" s="234">
        <f>IF(N465="snížená",J465,0)</f>
        <v>0</v>
      </c>
      <c r="BG465" s="234">
        <f>IF(N465="zákl. přenesená",J465,0)</f>
        <v>0</v>
      </c>
      <c r="BH465" s="234">
        <f>IF(N465="sníž. přenesená",J465,0)</f>
        <v>0</v>
      </c>
      <c r="BI465" s="234">
        <f>IF(N465="nulová",J465,0)</f>
        <v>0</v>
      </c>
      <c r="BJ465" s="19" t="s">
        <v>82</v>
      </c>
      <c r="BK465" s="234">
        <f>ROUND(I465*H465,2)</f>
        <v>0</v>
      </c>
      <c r="BL465" s="19" t="s">
        <v>303</v>
      </c>
      <c r="BM465" s="233" t="s">
        <v>810</v>
      </c>
    </row>
    <row r="466" spans="1:51" s="14" customFormat="1" ht="12">
      <c r="A466" s="14"/>
      <c r="B466" s="246"/>
      <c r="C466" s="247"/>
      <c r="D466" s="237" t="s">
        <v>305</v>
      </c>
      <c r="E466" s="248" t="s">
        <v>28</v>
      </c>
      <c r="F466" s="249" t="s">
        <v>811</v>
      </c>
      <c r="G466" s="247"/>
      <c r="H466" s="250">
        <v>103.452</v>
      </c>
      <c r="I466" s="251"/>
      <c r="J466" s="247"/>
      <c r="K466" s="247"/>
      <c r="L466" s="252"/>
      <c r="M466" s="253"/>
      <c r="N466" s="254"/>
      <c r="O466" s="254"/>
      <c r="P466" s="254"/>
      <c r="Q466" s="254"/>
      <c r="R466" s="254"/>
      <c r="S466" s="254"/>
      <c r="T466" s="25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6" t="s">
        <v>305</v>
      </c>
      <c r="AU466" s="256" t="s">
        <v>84</v>
      </c>
      <c r="AV466" s="14" t="s">
        <v>84</v>
      </c>
      <c r="AW466" s="14" t="s">
        <v>35</v>
      </c>
      <c r="AX466" s="14" t="s">
        <v>82</v>
      </c>
      <c r="AY466" s="256" t="s">
        <v>296</v>
      </c>
    </row>
    <row r="467" spans="1:65" s="2" customFormat="1" ht="24" customHeight="1">
      <c r="A467" s="40"/>
      <c r="B467" s="41"/>
      <c r="C467" s="222" t="s">
        <v>812</v>
      </c>
      <c r="D467" s="222" t="s">
        <v>298</v>
      </c>
      <c r="E467" s="223" t="s">
        <v>813</v>
      </c>
      <c r="F467" s="224" t="s">
        <v>814</v>
      </c>
      <c r="G467" s="225" t="s">
        <v>424</v>
      </c>
      <c r="H467" s="226">
        <v>99.92</v>
      </c>
      <c r="I467" s="227"/>
      <c r="J467" s="228">
        <f>ROUND(I467*H467,2)</f>
        <v>0</v>
      </c>
      <c r="K467" s="224" t="s">
        <v>302</v>
      </c>
      <c r="L467" s="46"/>
      <c r="M467" s="229" t="s">
        <v>28</v>
      </c>
      <c r="N467" s="230" t="s">
        <v>45</v>
      </c>
      <c r="O467" s="86"/>
      <c r="P467" s="231">
        <f>O467*H467</f>
        <v>0</v>
      </c>
      <c r="Q467" s="231">
        <v>0.00339</v>
      </c>
      <c r="R467" s="231">
        <f>Q467*H467</f>
        <v>0.3387288</v>
      </c>
      <c r="S467" s="231">
        <v>0</v>
      </c>
      <c r="T467" s="232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33" t="s">
        <v>303</v>
      </c>
      <c r="AT467" s="233" t="s">
        <v>298</v>
      </c>
      <c r="AU467" s="233" t="s">
        <v>84</v>
      </c>
      <c r="AY467" s="19" t="s">
        <v>296</v>
      </c>
      <c r="BE467" s="234">
        <f>IF(N467="základní",J467,0)</f>
        <v>0</v>
      </c>
      <c r="BF467" s="234">
        <f>IF(N467="snížená",J467,0)</f>
        <v>0</v>
      </c>
      <c r="BG467" s="234">
        <f>IF(N467="zákl. přenesená",J467,0)</f>
        <v>0</v>
      </c>
      <c r="BH467" s="234">
        <f>IF(N467="sníž. přenesená",J467,0)</f>
        <v>0</v>
      </c>
      <c r="BI467" s="234">
        <f>IF(N467="nulová",J467,0)</f>
        <v>0</v>
      </c>
      <c r="BJ467" s="19" t="s">
        <v>82</v>
      </c>
      <c r="BK467" s="234">
        <f>ROUND(I467*H467,2)</f>
        <v>0</v>
      </c>
      <c r="BL467" s="19" t="s">
        <v>303</v>
      </c>
      <c r="BM467" s="233" t="s">
        <v>815</v>
      </c>
    </row>
    <row r="468" spans="1:51" s="13" customFormat="1" ht="12">
      <c r="A468" s="13"/>
      <c r="B468" s="235"/>
      <c r="C468" s="236"/>
      <c r="D468" s="237" t="s">
        <v>305</v>
      </c>
      <c r="E468" s="238" t="s">
        <v>28</v>
      </c>
      <c r="F468" s="239" t="s">
        <v>523</v>
      </c>
      <c r="G468" s="236"/>
      <c r="H468" s="238" t="s">
        <v>28</v>
      </c>
      <c r="I468" s="240"/>
      <c r="J468" s="236"/>
      <c r="K468" s="236"/>
      <c r="L468" s="241"/>
      <c r="M468" s="242"/>
      <c r="N468" s="243"/>
      <c r="O468" s="243"/>
      <c r="P468" s="243"/>
      <c r="Q468" s="243"/>
      <c r="R468" s="243"/>
      <c r="S468" s="243"/>
      <c r="T468" s="24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5" t="s">
        <v>305</v>
      </c>
      <c r="AU468" s="245" t="s">
        <v>84</v>
      </c>
      <c r="AV468" s="13" t="s">
        <v>82</v>
      </c>
      <c r="AW468" s="13" t="s">
        <v>35</v>
      </c>
      <c r="AX468" s="13" t="s">
        <v>74</v>
      </c>
      <c r="AY468" s="245" t="s">
        <v>296</v>
      </c>
    </row>
    <row r="469" spans="1:51" s="13" customFormat="1" ht="12">
      <c r="A469" s="13"/>
      <c r="B469" s="235"/>
      <c r="C469" s="236"/>
      <c r="D469" s="237" t="s">
        <v>305</v>
      </c>
      <c r="E469" s="238" t="s">
        <v>28</v>
      </c>
      <c r="F469" s="239" t="s">
        <v>778</v>
      </c>
      <c r="G469" s="236"/>
      <c r="H469" s="238" t="s">
        <v>28</v>
      </c>
      <c r="I469" s="240"/>
      <c r="J469" s="236"/>
      <c r="K469" s="236"/>
      <c r="L469" s="241"/>
      <c r="M469" s="242"/>
      <c r="N469" s="243"/>
      <c r="O469" s="243"/>
      <c r="P469" s="243"/>
      <c r="Q469" s="243"/>
      <c r="R469" s="243"/>
      <c r="S469" s="243"/>
      <c r="T469" s="24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5" t="s">
        <v>305</v>
      </c>
      <c r="AU469" s="245" t="s">
        <v>84</v>
      </c>
      <c r="AV469" s="13" t="s">
        <v>82</v>
      </c>
      <c r="AW469" s="13" t="s">
        <v>35</v>
      </c>
      <c r="AX469" s="13" t="s">
        <v>74</v>
      </c>
      <c r="AY469" s="245" t="s">
        <v>296</v>
      </c>
    </row>
    <row r="470" spans="1:51" s="14" customFormat="1" ht="12">
      <c r="A470" s="14"/>
      <c r="B470" s="246"/>
      <c r="C470" s="247"/>
      <c r="D470" s="237" t="s">
        <v>305</v>
      </c>
      <c r="E470" s="248" t="s">
        <v>28</v>
      </c>
      <c r="F470" s="249" t="s">
        <v>795</v>
      </c>
      <c r="G470" s="247"/>
      <c r="H470" s="250">
        <v>77.6</v>
      </c>
      <c r="I470" s="251"/>
      <c r="J470" s="247"/>
      <c r="K470" s="247"/>
      <c r="L470" s="252"/>
      <c r="M470" s="253"/>
      <c r="N470" s="254"/>
      <c r="O470" s="254"/>
      <c r="P470" s="254"/>
      <c r="Q470" s="254"/>
      <c r="R470" s="254"/>
      <c r="S470" s="254"/>
      <c r="T470" s="255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6" t="s">
        <v>305</v>
      </c>
      <c r="AU470" s="256" t="s">
        <v>84</v>
      </c>
      <c r="AV470" s="14" t="s">
        <v>84</v>
      </c>
      <c r="AW470" s="14" t="s">
        <v>35</v>
      </c>
      <c r="AX470" s="14" t="s">
        <v>74</v>
      </c>
      <c r="AY470" s="256" t="s">
        <v>296</v>
      </c>
    </row>
    <row r="471" spans="1:51" s="14" customFormat="1" ht="12">
      <c r="A471" s="14"/>
      <c r="B471" s="246"/>
      <c r="C471" s="247"/>
      <c r="D471" s="237" t="s">
        <v>305</v>
      </c>
      <c r="E471" s="248" t="s">
        <v>28</v>
      </c>
      <c r="F471" s="249" t="s">
        <v>796</v>
      </c>
      <c r="G471" s="247"/>
      <c r="H471" s="250">
        <v>22.32</v>
      </c>
      <c r="I471" s="251"/>
      <c r="J471" s="247"/>
      <c r="K471" s="247"/>
      <c r="L471" s="252"/>
      <c r="M471" s="253"/>
      <c r="N471" s="254"/>
      <c r="O471" s="254"/>
      <c r="P471" s="254"/>
      <c r="Q471" s="254"/>
      <c r="R471" s="254"/>
      <c r="S471" s="254"/>
      <c r="T471" s="25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6" t="s">
        <v>305</v>
      </c>
      <c r="AU471" s="256" t="s">
        <v>84</v>
      </c>
      <c r="AV471" s="14" t="s">
        <v>84</v>
      </c>
      <c r="AW471" s="14" t="s">
        <v>35</v>
      </c>
      <c r="AX471" s="14" t="s">
        <v>74</v>
      </c>
      <c r="AY471" s="256" t="s">
        <v>296</v>
      </c>
    </row>
    <row r="472" spans="1:51" s="15" customFormat="1" ht="12">
      <c r="A472" s="15"/>
      <c r="B472" s="257"/>
      <c r="C472" s="258"/>
      <c r="D472" s="237" t="s">
        <v>305</v>
      </c>
      <c r="E472" s="259" t="s">
        <v>153</v>
      </c>
      <c r="F472" s="260" t="s">
        <v>310</v>
      </c>
      <c r="G472" s="258"/>
      <c r="H472" s="261">
        <v>99.92</v>
      </c>
      <c r="I472" s="262"/>
      <c r="J472" s="258"/>
      <c r="K472" s="258"/>
      <c r="L472" s="263"/>
      <c r="M472" s="264"/>
      <c r="N472" s="265"/>
      <c r="O472" s="265"/>
      <c r="P472" s="265"/>
      <c r="Q472" s="265"/>
      <c r="R472" s="265"/>
      <c r="S472" s="265"/>
      <c r="T472" s="266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7" t="s">
        <v>305</v>
      </c>
      <c r="AU472" s="267" t="s">
        <v>84</v>
      </c>
      <c r="AV472" s="15" t="s">
        <v>303</v>
      </c>
      <c r="AW472" s="15" t="s">
        <v>35</v>
      </c>
      <c r="AX472" s="15" t="s">
        <v>82</v>
      </c>
      <c r="AY472" s="267" t="s">
        <v>296</v>
      </c>
    </row>
    <row r="473" spans="1:65" s="2" customFormat="1" ht="16.5" customHeight="1">
      <c r="A473" s="40"/>
      <c r="B473" s="41"/>
      <c r="C473" s="279" t="s">
        <v>816</v>
      </c>
      <c r="D473" s="279" t="s">
        <v>405</v>
      </c>
      <c r="E473" s="280" t="s">
        <v>817</v>
      </c>
      <c r="F473" s="281" t="s">
        <v>818</v>
      </c>
      <c r="G473" s="282" t="s">
        <v>362</v>
      </c>
      <c r="H473" s="283">
        <v>32.974</v>
      </c>
      <c r="I473" s="284"/>
      <c r="J473" s="285">
        <f>ROUND(I473*H473,2)</f>
        <v>0</v>
      </c>
      <c r="K473" s="281" t="s">
        <v>302</v>
      </c>
      <c r="L473" s="286"/>
      <c r="M473" s="287" t="s">
        <v>28</v>
      </c>
      <c r="N473" s="288" t="s">
        <v>45</v>
      </c>
      <c r="O473" s="86"/>
      <c r="P473" s="231">
        <f>O473*H473</f>
        <v>0</v>
      </c>
      <c r="Q473" s="231">
        <v>0.00069</v>
      </c>
      <c r="R473" s="231">
        <f>Q473*H473</f>
        <v>0.022752059999999998</v>
      </c>
      <c r="S473" s="231">
        <v>0</v>
      </c>
      <c r="T473" s="232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33" t="s">
        <v>337</v>
      </c>
      <c r="AT473" s="233" t="s">
        <v>405</v>
      </c>
      <c r="AU473" s="233" t="s">
        <v>84</v>
      </c>
      <c r="AY473" s="19" t="s">
        <v>296</v>
      </c>
      <c r="BE473" s="234">
        <f>IF(N473="základní",J473,0)</f>
        <v>0</v>
      </c>
      <c r="BF473" s="234">
        <f>IF(N473="snížená",J473,0)</f>
        <v>0</v>
      </c>
      <c r="BG473" s="234">
        <f>IF(N473="zákl. přenesená",J473,0)</f>
        <v>0</v>
      </c>
      <c r="BH473" s="234">
        <f>IF(N473="sníž. přenesená",J473,0)</f>
        <v>0</v>
      </c>
      <c r="BI473" s="234">
        <f>IF(N473="nulová",J473,0)</f>
        <v>0</v>
      </c>
      <c r="BJ473" s="19" t="s">
        <v>82</v>
      </c>
      <c r="BK473" s="234">
        <f>ROUND(I473*H473,2)</f>
        <v>0</v>
      </c>
      <c r="BL473" s="19" t="s">
        <v>303</v>
      </c>
      <c r="BM473" s="233" t="s">
        <v>819</v>
      </c>
    </row>
    <row r="474" spans="1:51" s="14" customFormat="1" ht="12">
      <c r="A474" s="14"/>
      <c r="B474" s="246"/>
      <c r="C474" s="247"/>
      <c r="D474" s="237" t="s">
        <v>305</v>
      </c>
      <c r="E474" s="248" t="s">
        <v>28</v>
      </c>
      <c r="F474" s="249" t="s">
        <v>820</v>
      </c>
      <c r="G474" s="247"/>
      <c r="H474" s="250">
        <v>32.974</v>
      </c>
      <c r="I474" s="251"/>
      <c r="J474" s="247"/>
      <c r="K474" s="247"/>
      <c r="L474" s="252"/>
      <c r="M474" s="253"/>
      <c r="N474" s="254"/>
      <c r="O474" s="254"/>
      <c r="P474" s="254"/>
      <c r="Q474" s="254"/>
      <c r="R474" s="254"/>
      <c r="S474" s="254"/>
      <c r="T474" s="255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6" t="s">
        <v>305</v>
      </c>
      <c r="AU474" s="256" t="s">
        <v>84</v>
      </c>
      <c r="AV474" s="14" t="s">
        <v>84</v>
      </c>
      <c r="AW474" s="14" t="s">
        <v>35</v>
      </c>
      <c r="AX474" s="14" t="s">
        <v>82</v>
      </c>
      <c r="AY474" s="256" t="s">
        <v>296</v>
      </c>
    </row>
    <row r="475" spans="1:65" s="2" customFormat="1" ht="16.5" customHeight="1">
      <c r="A475" s="40"/>
      <c r="B475" s="41"/>
      <c r="C475" s="222" t="s">
        <v>821</v>
      </c>
      <c r="D475" s="222" t="s">
        <v>298</v>
      </c>
      <c r="E475" s="223" t="s">
        <v>822</v>
      </c>
      <c r="F475" s="224" t="s">
        <v>823</v>
      </c>
      <c r="G475" s="225" t="s">
        <v>424</v>
      </c>
      <c r="H475" s="226">
        <v>83.6</v>
      </c>
      <c r="I475" s="227"/>
      <c r="J475" s="228">
        <f>ROUND(I475*H475,2)</f>
        <v>0</v>
      </c>
      <c r="K475" s="224" t="s">
        <v>302</v>
      </c>
      <c r="L475" s="46"/>
      <c r="M475" s="229" t="s">
        <v>28</v>
      </c>
      <c r="N475" s="230" t="s">
        <v>45</v>
      </c>
      <c r="O475" s="86"/>
      <c r="P475" s="231">
        <f>O475*H475</f>
        <v>0</v>
      </c>
      <c r="Q475" s="231">
        <v>0</v>
      </c>
      <c r="R475" s="231">
        <f>Q475*H475</f>
        <v>0</v>
      </c>
      <c r="S475" s="231">
        <v>0</v>
      </c>
      <c r="T475" s="232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33" t="s">
        <v>303</v>
      </c>
      <c r="AT475" s="233" t="s">
        <v>298</v>
      </c>
      <c r="AU475" s="233" t="s">
        <v>84</v>
      </c>
      <c r="AY475" s="19" t="s">
        <v>296</v>
      </c>
      <c r="BE475" s="234">
        <f>IF(N475="základní",J475,0)</f>
        <v>0</v>
      </c>
      <c r="BF475" s="234">
        <f>IF(N475="snížená",J475,0)</f>
        <v>0</v>
      </c>
      <c r="BG475" s="234">
        <f>IF(N475="zákl. přenesená",J475,0)</f>
        <v>0</v>
      </c>
      <c r="BH475" s="234">
        <f>IF(N475="sníž. přenesená",J475,0)</f>
        <v>0</v>
      </c>
      <c r="BI475" s="234">
        <f>IF(N475="nulová",J475,0)</f>
        <v>0</v>
      </c>
      <c r="BJ475" s="19" t="s">
        <v>82</v>
      </c>
      <c r="BK475" s="234">
        <f>ROUND(I475*H475,2)</f>
        <v>0</v>
      </c>
      <c r="BL475" s="19" t="s">
        <v>303</v>
      </c>
      <c r="BM475" s="233" t="s">
        <v>824</v>
      </c>
    </row>
    <row r="476" spans="1:51" s="13" customFormat="1" ht="12">
      <c r="A476" s="13"/>
      <c r="B476" s="235"/>
      <c r="C476" s="236"/>
      <c r="D476" s="237" t="s">
        <v>305</v>
      </c>
      <c r="E476" s="238" t="s">
        <v>28</v>
      </c>
      <c r="F476" s="239" t="s">
        <v>523</v>
      </c>
      <c r="G476" s="236"/>
      <c r="H476" s="238" t="s">
        <v>28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5" t="s">
        <v>305</v>
      </c>
      <c r="AU476" s="245" t="s">
        <v>84</v>
      </c>
      <c r="AV476" s="13" t="s">
        <v>82</v>
      </c>
      <c r="AW476" s="13" t="s">
        <v>35</v>
      </c>
      <c r="AX476" s="13" t="s">
        <v>74</v>
      </c>
      <c r="AY476" s="245" t="s">
        <v>296</v>
      </c>
    </row>
    <row r="477" spans="1:51" s="13" customFormat="1" ht="12">
      <c r="A477" s="13"/>
      <c r="B477" s="235"/>
      <c r="C477" s="236"/>
      <c r="D477" s="237" t="s">
        <v>305</v>
      </c>
      <c r="E477" s="238" t="s">
        <v>28</v>
      </c>
      <c r="F477" s="239" t="s">
        <v>778</v>
      </c>
      <c r="G477" s="236"/>
      <c r="H477" s="238" t="s">
        <v>28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305</v>
      </c>
      <c r="AU477" s="245" t="s">
        <v>84</v>
      </c>
      <c r="AV477" s="13" t="s">
        <v>82</v>
      </c>
      <c r="AW477" s="13" t="s">
        <v>35</v>
      </c>
      <c r="AX477" s="13" t="s">
        <v>74</v>
      </c>
      <c r="AY477" s="245" t="s">
        <v>296</v>
      </c>
    </row>
    <row r="478" spans="1:51" s="14" customFormat="1" ht="12">
      <c r="A478" s="14"/>
      <c r="B478" s="246"/>
      <c r="C478" s="247"/>
      <c r="D478" s="237" t="s">
        <v>305</v>
      </c>
      <c r="E478" s="248" t="s">
        <v>28</v>
      </c>
      <c r="F478" s="249" t="s">
        <v>825</v>
      </c>
      <c r="G478" s="247"/>
      <c r="H478" s="250">
        <v>83.6</v>
      </c>
      <c r="I478" s="251"/>
      <c r="J478" s="247"/>
      <c r="K478" s="247"/>
      <c r="L478" s="252"/>
      <c r="M478" s="253"/>
      <c r="N478" s="254"/>
      <c r="O478" s="254"/>
      <c r="P478" s="254"/>
      <c r="Q478" s="254"/>
      <c r="R478" s="254"/>
      <c r="S478" s="254"/>
      <c r="T478" s="25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6" t="s">
        <v>305</v>
      </c>
      <c r="AU478" s="256" t="s">
        <v>84</v>
      </c>
      <c r="AV478" s="14" t="s">
        <v>84</v>
      </c>
      <c r="AW478" s="14" t="s">
        <v>35</v>
      </c>
      <c r="AX478" s="14" t="s">
        <v>82</v>
      </c>
      <c r="AY478" s="256" t="s">
        <v>296</v>
      </c>
    </row>
    <row r="479" spans="1:65" s="2" customFormat="1" ht="16.5" customHeight="1">
      <c r="A479" s="40"/>
      <c r="B479" s="41"/>
      <c r="C479" s="222" t="s">
        <v>826</v>
      </c>
      <c r="D479" s="222" t="s">
        <v>298</v>
      </c>
      <c r="E479" s="223" t="s">
        <v>827</v>
      </c>
      <c r="F479" s="224" t="s">
        <v>828</v>
      </c>
      <c r="G479" s="225" t="s">
        <v>424</v>
      </c>
      <c r="H479" s="226">
        <v>13.9</v>
      </c>
      <c r="I479" s="227"/>
      <c r="J479" s="228">
        <f>ROUND(I479*H479,2)</f>
        <v>0</v>
      </c>
      <c r="K479" s="224" t="s">
        <v>28</v>
      </c>
      <c r="L479" s="46"/>
      <c r="M479" s="229" t="s">
        <v>28</v>
      </c>
      <c r="N479" s="230" t="s">
        <v>45</v>
      </c>
      <c r="O479" s="86"/>
      <c r="P479" s="231">
        <f>O479*H479</f>
        <v>0</v>
      </c>
      <c r="Q479" s="231">
        <v>0</v>
      </c>
      <c r="R479" s="231">
        <f>Q479*H479</f>
        <v>0</v>
      </c>
      <c r="S479" s="231">
        <v>0</v>
      </c>
      <c r="T479" s="232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33" t="s">
        <v>303</v>
      </c>
      <c r="AT479" s="233" t="s">
        <v>298</v>
      </c>
      <c r="AU479" s="233" t="s">
        <v>84</v>
      </c>
      <c r="AY479" s="19" t="s">
        <v>296</v>
      </c>
      <c r="BE479" s="234">
        <f>IF(N479="základní",J479,0)</f>
        <v>0</v>
      </c>
      <c r="BF479" s="234">
        <f>IF(N479="snížená",J479,0)</f>
        <v>0</v>
      </c>
      <c r="BG479" s="234">
        <f>IF(N479="zákl. přenesená",J479,0)</f>
        <v>0</v>
      </c>
      <c r="BH479" s="234">
        <f>IF(N479="sníž. přenesená",J479,0)</f>
        <v>0</v>
      </c>
      <c r="BI479" s="234">
        <f>IF(N479="nulová",J479,0)</f>
        <v>0</v>
      </c>
      <c r="BJ479" s="19" t="s">
        <v>82</v>
      </c>
      <c r="BK479" s="234">
        <f>ROUND(I479*H479,2)</f>
        <v>0</v>
      </c>
      <c r="BL479" s="19" t="s">
        <v>303</v>
      </c>
      <c r="BM479" s="233" t="s">
        <v>829</v>
      </c>
    </row>
    <row r="480" spans="1:51" s="13" customFormat="1" ht="12">
      <c r="A480" s="13"/>
      <c r="B480" s="235"/>
      <c r="C480" s="236"/>
      <c r="D480" s="237" t="s">
        <v>305</v>
      </c>
      <c r="E480" s="238" t="s">
        <v>28</v>
      </c>
      <c r="F480" s="239" t="s">
        <v>523</v>
      </c>
      <c r="G480" s="236"/>
      <c r="H480" s="238" t="s">
        <v>28</v>
      </c>
      <c r="I480" s="240"/>
      <c r="J480" s="236"/>
      <c r="K480" s="236"/>
      <c r="L480" s="241"/>
      <c r="M480" s="242"/>
      <c r="N480" s="243"/>
      <c r="O480" s="243"/>
      <c r="P480" s="243"/>
      <c r="Q480" s="243"/>
      <c r="R480" s="243"/>
      <c r="S480" s="243"/>
      <c r="T480" s="24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5" t="s">
        <v>305</v>
      </c>
      <c r="AU480" s="245" t="s">
        <v>84</v>
      </c>
      <c r="AV480" s="13" t="s">
        <v>82</v>
      </c>
      <c r="AW480" s="13" t="s">
        <v>35</v>
      </c>
      <c r="AX480" s="13" t="s">
        <v>74</v>
      </c>
      <c r="AY480" s="245" t="s">
        <v>296</v>
      </c>
    </row>
    <row r="481" spans="1:51" s="13" customFormat="1" ht="12">
      <c r="A481" s="13"/>
      <c r="B481" s="235"/>
      <c r="C481" s="236"/>
      <c r="D481" s="237" t="s">
        <v>305</v>
      </c>
      <c r="E481" s="238" t="s">
        <v>28</v>
      </c>
      <c r="F481" s="239" t="s">
        <v>778</v>
      </c>
      <c r="G481" s="236"/>
      <c r="H481" s="238" t="s">
        <v>28</v>
      </c>
      <c r="I481" s="240"/>
      <c r="J481" s="236"/>
      <c r="K481" s="236"/>
      <c r="L481" s="241"/>
      <c r="M481" s="242"/>
      <c r="N481" s="243"/>
      <c r="O481" s="243"/>
      <c r="P481" s="243"/>
      <c r="Q481" s="243"/>
      <c r="R481" s="243"/>
      <c r="S481" s="243"/>
      <c r="T481" s="24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5" t="s">
        <v>305</v>
      </c>
      <c r="AU481" s="245" t="s">
        <v>84</v>
      </c>
      <c r="AV481" s="13" t="s">
        <v>82</v>
      </c>
      <c r="AW481" s="13" t="s">
        <v>35</v>
      </c>
      <c r="AX481" s="13" t="s">
        <v>74</v>
      </c>
      <c r="AY481" s="245" t="s">
        <v>296</v>
      </c>
    </row>
    <row r="482" spans="1:51" s="14" customFormat="1" ht="12">
      <c r="A482" s="14"/>
      <c r="B482" s="246"/>
      <c r="C482" s="247"/>
      <c r="D482" s="237" t="s">
        <v>305</v>
      </c>
      <c r="E482" s="248" t="s">
        <v>154</v>
      </c>
      <c r="F482" s="249" t="s">
        <v>830</v>
      </c>
      <c r="G482" s="247"/>
      <c r="H482" s="250">
        <v>13.9</v>
      </c>
      <c r="I482" s="251"/>
      <c r="J482" s="247"/>
      <c r="K482" s="247"/>
      <c r="L482" s="252"/>
      <c r="M482" s="253"/>
      <c r="N482" s="254"/>
      <c r="O482" s="254"/>
      <c r="P482" s="254"/>
      <c r="Q482" s="254"/>
      <c r="R482" s="254"/>
      <c r="S482" s="254"/>
      <c r="T482" s="255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6" t="s">
        <v>305</v>
      </c>
      <c r="AU482" s="256" t="s">
        <v>84</v>
      </c>
      <c r="AV482" s="14" t="s">
        <v>84</v>
      </c>
      <c r="AW482" s="14" t="s">
        <v>35</v>
      </c>
      <c r="AX482" s="14" t="s">
        <v>82</v>
      </c>
      <c r="AY482" s="256" t="s">
        <v>296</v>
      </c>
    </row>
    <row r="483" spans="1:65" s="2" customFormat="1" ht="16.5" customHeight="1">
      <c r="A483" s="40"/>
      <c r="B483" s="41"/>
      <c r="C483" s="222" t="s">
        <v>682</v>
      </c>
      <c r="D483" s="222" t="s">
        <v>298</v>
      </c>
      <c r="E483" s="223" t="s">
        <v>831</v>
      </c>
      <c r="F483" s="224" t="s">
        <v>832</v>
      </c>
      <c r="G483" s="225" t="s">
        <v>424</v>
      </c>
      <c r="H483" s="226">
        <v>209.44</v>
      </c>
      <c r="I483" s="227"/>
      <c r="J483" s="228">
        <f>ROUND(I483*H483,2)</f>
        <v>0</v>
      </c>
      <c r="K483" s="224" t="s">
        <v>302</v>
      </c>
      <c r="L483" s="46"/>
      <c r="M483" s="229" t="s">
        <v>28</v>
      </c>
      <c r="N483" s="230" t="s">
        <v>45</v>
      </c>
      <c r="O483" s="86"/>
      <c r="P483" s="231">
        <f>O483*H483</f>
        <v>0</v>
      </c>
      <c r="Q483" s="231">
        <v>0</v>
      </c>
      <c r="R483" s="231">
        <f>Q483*H483</f>
        <v>0</v>
      </c>
      <c r="S483" s="231">
        <v>0</v>
      </c>
      <c r="T483" s="232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33" t="s">
        <v>303</v>
      </c>
      <c r="AT483" s="233" t="s">
        <v>298</v>
      </c>
      <c r="AU483" s="233" t="s">
        <v>84</v>
      </c>
      <c r="AY483" s="19" t="s">
        <v>296</v>
      </c>
      <c r="BE483" s="234">
        <f>IF(N483="základní",J483,0)</f>
        <v>0</v>
      </c>
      <c r="BF483" s="234">
        <f>IF(N483="snížená",J483,0)</f>
        <v>0</v>
      </c>
      <c r="BG483" s="234">
        <f>IF(N483="zákl. přenesená",J483,0)</f>
        <v>0</v>
      </c>
      <c r="BH483" s="234">
        <f>IF(N483="sníž. přenesená",J483,0)</f>
        <v>0</v>
      </c>
      <c r="BI483" s="234">
        <f>IF(N483="nulová",J483,0)</f>
        <v>0</v>
      </c>
      <c r="BJ483" s="19" t="s">
        <v>82</v>
      </c>
      <c r="BK483" s="234">
        <f>ROUND(I483*H483,2)</f>
        <v>0</v>
      </c>
      <c r="BL483" s="19" t="s">
        <v>303</v>
      </c>
      <c r="BM483" s="233" t="s">
        <v>833</v>
      </c>
    </row>
    <row r="484" spans="1:51" s="13" customFormat="1" ht="12">
      <c r="A484" s="13"/>
      <c r="B484" s="235"/>
      <c r="C484" s="236"/>
      <c r="D484" s="237" t="s">
        <v>305</v>
      </c>
      <c r="E484" s="238" t="s">
        <v>28</v>
      </c>
      <c r="F484" s="239" t="s">
        <v>306</v>
      </c>
      <c r="G484" s="236"/>
      <c r="H484" s="238" t="s">
        <v>28</v>
      </c>
      <c r="I484" s="240"/>
      <c r="J484" s="236"/>
      <c r="K484" s="236"/>
      <c r="L484" s="241"/>
      <c r="M484" s="242"/>
      <c r="N484" s="243"/>
      <c r="O484" s="243"/>
      <c r="P484" s="243"/>
      <c r="Q484" s="243"/>
      <c r="R484" s="243"/>
      <c r="S484" s="243"/>
      <c r="T484" s="24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5" t="s">
        <v>305</v>
      </c>
      <c r="AU484" s="245" t="s">
        <v>84</v>
      </c>
      <c r="AV484" s="13" t="s">
        <v>82</v>
      </c>
      <c r="AW484" s="13" t="s">
        <v>35</v>
      </c>
      <c r="AX484" s="13" t="s">
        <v>74</v>
      </c>
      <c r="AY484" s="245" t="s">
        <v>296</v>
      </c>
    </row>
    <row r="485" spans="1:51" s="14" customFormat="1" ht="12">
      <c r="A485" s="14"/>
      <c r="B485" s="246"/>
      <c r="C485" s="247"/>
      <c r="D485" s="237" t="s">
        <v>305</v>
      </c>
      <c r="E485" s="248" t="s">
        <v>28</v>
      </c>
      <c r="F485" s="249" t="s">
        <v>834</v>
      </c>
      <c r="G485" s="247"/>
      <c r="H485" s="250">
        <v>7.2</v>
      </c>
      <c r="I485" s="251"/>
      <c r="J485" s="247"/>
      <c r="K485" s="247"/>
      <c r="L485" s="252"/>
      <c r="M485" s="253"/>
      <c r="N485" s="254"/>
      <c r="O485" s="254"/>
      <c r="P485" s="254"/>
      <c r="Q485" s="254"/>
      <c r="R485" s="254"/>
      <c r="S485" s="254"/>
      <c r="T485" s="25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6" t="s">
        <v>305</v>
      </c>
      <c r="AU485" s="256" t="s">
        <v>84</v>
      </c>
      <c r="AV485" s="14" t="s">
        <v>84</v>
      </c>
      <c r="AW485" s="14" t="s">
        <v>35</v>
      </c>
      <c r="AX485" s="14" t="s">
        <v>74</v>
      </c>
      <c r="AY485" s="256" t="s">
        <v>296</v>
      </c>
    </row>
    <row r="486" spans="1:51" s="14" customFormat="1" ht="12">
      <c r="A486" s="14"/>
      <c r="B486" s="246"/>
      <c r="C486" s="247"/>
      <c r="D486" s="237" t="s">
        <v>305</v>
      </c>
      <c r="E486" s="248" t="s">
        <v>28</v>
      </c>
      <c r="F486" s="249" t="s">
        <v>835</v>
      </c>
      <c r="G486" s="247"/>
      <c r="H486" s="250">
        <v>2.4</v>
      </c>
      <c r="I486" s="251"/>
      <c r="J486" s="247"/>
      <c r="K486" s="247"/>
      <c r="L486" s="252"/>
      <c r="M486" s="253"/>
      <c r="N486" s="254"/>
      <c r="O486" s="254"/>
      <c r="P486" s="254"/>
      <c r="Q486" s="254"/>
      <c r="R486" s="254"/>
      <c r="S486" s="254"/>
      <c r="T486" s="25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6" t="s">
        <v>305</v>
      </c>
      <c r="AU486" s="256" t="s">
        <v>84</v>
      </c>
      <c r="AV486" s="14" t="s">
        <v>84</v>
      </c>
      <c r="AW486" s="14" t="s">
        <v>35</v>
      </c>
      <c r="AX486" s="14" t="s">
        <v>74</v>
      </c>
      <c r="AY486" s="256" t="s">
        <v>296</v>
      </c>
    </row>
    <row r="487" spans="1:51" s="14" customFormat="1" ht="12">
      <c r="A487" s="14"/>
      <c r="B487" s="246"/>
      <c r="C487" s="247"/>
      <c r="D487" s="237" t="s">
        <v>305</v>
      </c>
      <c r="E487" s="248" t="s">
        <v>28</v>
      </c>
      <c r="F487" s="249" t="s">
        <v>154</v>
      </c>
      <c r="G487" s="247"/>
      <c r="H487" s="250">
        <v>13.9</v>
      </c>
      <c r="I487" s="251"/>
      <c r="J487" s="247"/>
      <c r="K487" s="247"/>
      <c r="L487" s="252"/>
      <c r="M487" s="253"/>
      <c r="N487" s="254"/>
      <c r="O487" s="254"/>
      <c r="P487" s="254"/>
      <c r="Q487" s="254"/>
      <c r="R487" s="254"/>
      <c r="S487" s="254"/>
      <c r="T487" s="255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6" t="s">
        <v>305</v>
      </c>
      <c r="AU487" s="256" t="s">
        <v>84</v>
      </c>
      <c r="AV487" s="14" t="s">
        <v>84</v>
      </c>
      <c r="AW487" s="14" t="s">
        <v>35</v>
      </c>
      <c r="AX487" s="14" t="s">
        <v>74</v>
      </c>
      <c r="AY487" s="256" t="s">
        <v>296</v>
      </c>
    </row>
    <row r="488" spans="1:51" s="14" customFormat="1" ht="12">
      <c r="A488" s="14"/>
      <c r="B488" s="246"/>
      <c r="C488" s="247"/>
      <c r="D488" s="237" t="s">
        <v>305</v>
      </c>
      <c r="E488" s="248" t="s">
        <v>28</v>
      </c>
      <c r="F488" s="249" t="s">
        <v>836</v>
      </c>
      <c r="G488" s="247"/>
      <c r="H488" s="250">
        <v>86.02</v>
      </c>
      <c r="I488" s="251"/>
      <c r="J488" s="247"/>
      <c r="K488" s="247"/>
      <c r="L488" s="252"/>
      <c r="M488" s="253"/>
      <c r="N488" s="254"/>
      <c r="O488" s="254"/>
      <c r="P488" s="254"/>
      <c r="Q488" s="254"/>
      <c r="R488" s="254"/>
      <c r="S488" s="254"/>
      <c r="T488" s="25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6" t="s">
        <v>305</v>
      </c>
      <c r="AU488" s="256" t="s">
        <v>84</v>
      </c>
      <c r="AV488" s="14" t="s">
        <v>84</v>
      </c>
      <c r="AW488" s="14" t="s">
        <v>35</v>
      </c>
      <c r="AX488" s="14" t="s">
        <v>74</v>
      </c>
      <c r="AY488" s="256" t="s">
        <v>296</v>
      </c>
    </row>
    <row r="489" spans="1:51" s="14" customFormat="1" ht="12">
      <c r="A489" s="14"/>
      <c r="B489" s="246"/>
      <c r="C489" s="247"/>
      <c r="D489" s="237" t="s">
        <v>305</v>
      </c>
      <c r="E489" s="248" t="s">
        <v>28</v>
      </c>
      <c r="F489" s="249" t="s">
        <v>153</v>
      </c>
      <c r="G489" s="247"/>
      <c r="H489" s="250">
        <v>99.92</v>
      </c>
      <c r="I489" s="251"/>
      <c r="J489" s="247"/>
      <c r="K489" s="247"/>
      <c r="L489" s="252"/>
      <c r="M489" s="253"/>
      <c r="N489" s="254"/>
      <c r="O489" s="254"/>
      <c r="P489" s="254"/>
      <c r="Q489" s="254"/>
      <c r="R489" s="254"/>
      <c r="S489" s="254"/>
      <c r="T489" s="25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6" t="s">
        <v>305</v>
      </c>
      <c r="AU489" s="256" t="s">
        <v>84</v>
      </c>
      <c r="AV489" s="14" t="s">
        <v>84</v>
      </c>
      <c r="AW489" s="14" t="s">
        <v>35</v>
      </c>
      <c r="AX489" s="14" t="s">
        <v>74</v>
      </c>
      <c r="AY489" s="256" t="s">
        <v>296</v>
      </c>
    </row>
    <row r="490" spans="1:51" s="15" customFormat="1" ht="12">
      <c r="A490" s="15"/>
      <c r="B490" s="257"/>
      <c r="C490" s="258"/>
      <c r="D490" s="237" t="s">
        <v>305</v>
      </c>
      <c r="E490" s="259" t="s">
        <v>28</v>
      </c>
      <c r="F490" s="260" t="s">
        <v>310</v>
      </c>
      <c r="G490" s="258"/>
      <c r="H490" s="261">
        <v>209.44</v>
      </c>
      <c r="I490" s="262"/>
      <c r="J490" s="258"/>
      <c r="K490" s="258"/>
      <c r="L490" s="263"/>
      <c r="M490" s="264"/>
      <c r="N490" s="265"/>
      <c r="O490" s="265"/>
      <c r="P490" s="265"/>
      <c r="Q490" s="265"/>
      <c r="R490" s="265"/>
      <c r="S490" s="265"/>
      <c r="T490" s="266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67" t="s">
        <v>305</v>
      </c>
      <c r="AU490" s="267" t="s">
        <v>84</v>
      </c>
      <c r="AV490" s="15" t="s">
        <v>303</v>
      </c>
      <c r="AW490" s="15" t="s">
        <v>35</v>
      </c>
      <c r="AX490" s="15" t="s">
        <v>82</v>
      </c>
      <c r="AY490" s="267" t="s">
        <v>296</v>
      </c>
    </row>
    <row r="491" spans="1:65" s="2" customFormat="1" ht="16.5" customHeight="1">
      <c r="A491" s="40"/>
      <c r="B491" s="41"/>
      <c r="C491" s="279" t="s">
        <v>837</v>
      </c>
      <c r="D491" s="279" t="s">
        <v>405</v>
      </c>
      <c r="E491" s="280" t="s">
        <v>838</v>
      </c>
      <c r="F491" s="281" t="s">
        <v>839</v>
      </c>
      <c r="G491" s="282" t="s">
        <v>424</v>
      </c>
      <c r="H491" s="283">
        <v>7.56</v>
      </c>
      <c r="I491" s="284"/>
      <c r="J491" s="285">
        <f>ROUND(I491*H491,2)</f>
        <v>0</v>
      </c>
      <c r="K491" s="281" t="s">
        <v>302</v>
      </c>
      <c r="L491" s="286"/>
      <c r="M491" s="287" t="s">
        <v>28</v>
      </c>
      <c r="N491" s="288" t="s">
        <v>45</v>
      </c>
      <c r="O491" s="86"/>
      <c r="P491" s="231">
        <f>O491*H491</f>
        <v>0</v>
      </c>
      <c r="Q491" s="231">
        <v>3E-05</v>
      </c>
      <c r="R491" s="231">
        <f>Q491*H491</f>
        <v>0.00022679999999999998</v>
      </c>
      <c r="S491" s="231">
        <v>0</v>
      </c>
      <c r="T491" s="232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33" t="s">
        <v>337</v>
      </c>
      <c r="AT491" s="233" t="s">
        <v>405</v>
      </c>
      <c r="AU491" s="233" t="s">
        <v>84</v>
      </c>
      <c r="AY491" s="19" t="s">
        <v>296</v>
      </c>
      <c r="BE491" s="234">
        <f>IF(N491="základní",J491,0)</f>
        <v>0</v>
      </c>
      <c r="BF491" s="234">
        <f>IF(N491="snížená",J491,0)</f>
        <v>0</v>
      </c>
      <c r="BG491" s="234">
        <f>IF(N491="zákl. přenesená",J491,0)</f>
        <v>0</v>
      </c>
      <c r="BH491" s="234">
        <f>IF(N491="sníž. přenesená",J491,0)</f>
        <v>0</v>
      </c>
      <c r="BI491" s="234">
        <f>IF(N491="nulová",J491,0)</f>
        <v>0</v>
      </c>
      <c r="BJ491" s="19" t="s">
        <v>82</v>
      </c>
      <c r="BK491" s="234">
        <f>ROUND(I491*H491,2)</f>
        <v>0</v>
      </c>
      <c r="BL491" s="19" t="s">
        <v>303</v>
      </c>
      <c r="BM491" s="233" t="s">
        <v>840</v>
      </c>
    </row>
    <row r="492" spans="1:51" s="13" customFormat="1" ht="12">
      <c r="A492" s="13"/>
      <c r="B492" s="235"/>
      <c r="C492" s="236"/>
      <c r="D492" s="237" t="s">
        <v>305</v>
      </c>
      <c r="E492" s="238" t="s">
        <v>28</v>
      </c>
      <c r="F492" s="239" t="s">
        <v>306</v>
      </c>
      <c r="G492" s="236"/>
      <c r="H492" s="238" t="s">
        <v>28</v>
      </c>
      <c r="I492" s="240"/>
      <c r="J492" s="236"/>
      <c r="K492" s="236"/>
      <c r="L492" s="241"/>
      <c r="M492" s="242"/>
      <c r="N492" s="243"/>
      <c r="O492" s="243"/>
      <c r="P492" s="243"/>
      <c r="Q492" s="243"/>
      <c r="R492" s="243"/>
      <c r="S492" s="243"/>
      <c r="T492" s="24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5" t="s">
        <v>305</v>
      </c>
      <c r="AU492" s="245" t="s">
        <v>84</v>
      </c>
      <c r="AV492" s="13" t="s">
        <v>82</v>
      </c>
      <c r="AW492" s="13" t="s">
        <v>35</v>
      </c>
      <c r="AX492" s="13" t="s">
        <v>74</v>
      </c>
      <c r="AY492" s="245" t="s">
        <v>296</v>
      </c>
    </row>
    <row r="493" spans="1:51" s="14" customFormat="1" ht="12">
      <c r="A493" s="14"/>
      <c r="B493" s="246"/>
      <c r="C493" s="247"/>
      <c r="D493" s="237" t="s">
        <v>305</v>
      </c>
      <c r="E493" s="248" t="s">
        <v>28</v>
      </c>
      <c r="F493" s="249" t="s">
        <v>841</v>
      </c>
      <c r="G493" s="247"/>
      <c r="H493" s="250">
        <v>7.56</v>
      </c>
      <c r="I493" s="251"/>
      <c r="J493" s="247"/>
      <c r="K493" s="247"/>
      <c r="L493" s="252"/>
      <c r="M493" s="253"/>
      <c r="N493" s="254"/>
      <c r="O493" s="254"/>
      <c r="P493" s="254"/>
      <c r="Q493" s="254"/>
      <c r="R493" s="254"/>
      <c r="S493" s="254"/>
      <c r="T493" s="25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6" t="s">
        <v>305</v>
      </c>
      <c r="AU493" s="256" t="s">
        <v>84</v>
      </c>
      <c r="AV493" s="14" t="s">
        <v>84</v>
      </c>
      <c r="AW493" s="14" t="s">
        <v>35</v>
      </c>
      <c r="AX493" s="14" t="s">
        <v>82</v>
      </c>
      <c r="AY493" s="256" t="s">
        <v>296</v>
      </c>
    </row>
    <row r="494" spans="1:65" s="2" customFormat="1" ht="16.5" customHeight="1">
      <c r="A494" s="40"/>
      <c r="B494" s="41"/>
      <c r="C494" s="279" t="s">
        <v>842</v>
      </c>
      <c r="D494" s="279" t="s">
        <v>405</v>
      </c>
      <c r="E494" s="280" t="s">
        <v>843</v>
      </c>
      <c r="F494" s="281" t="s">
        <v>844</v>
      </c>
      <c r="G494" s="282" t="s">
        <v>424</v>
      </c>
      <c r="H494" s="283">
        <v>2.52</v>
      </c>
      <c r="I494" s="284"/>
      <c r="J494" s="285">
        <f>ROUND(I494*H494,2)</f>
        <v>0</v>
      </c>
      <c r="K494" s="281" t="s">
        <v>28</v>
      </c>
      <c r="L494" s="286"/>
      <c r="M494" s="287" t="s">
        <v>28</v>
      </c>
      <c r="N494" s="288" t="s">
        <v>45</v>
      </c>
      <c r="O494" s="86"/>
      <c r="P494" s="231">
        <f>O494*H494</f>
        <v>0</v>
      </c>
      <c r="Q494" s="231">
        <v>3E-05</v>
      </c>
      <c r="R494" s="231">
        <f>Q494*H494</f>
        <v>7.560000000000001E-05</v>
      </c>
      <c r="S494" s="231">
        <v>0</v>
      </c>
      <c r="T494" s="232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33" t="s">
        <v>337</v>
      </c>
      <c r="AT494" s="233" t="s">
        <v>405</v>
      </c>
      <c r="AU494" s="233" t="s">
        <v>84</v>
      </c>
      <c r="AY494" s="19" t="s">
        <v>296</v>
      </c>
      <c r="BE494" s="234">
        <f>IF(N494="základní",J494,0)</f>
        <v>0</v>
      </c>
      <c r="BF494" s="234">
        <f>IF(N494="snížená",J494,0)</f>
        <v>0</v>
      </c>
      <c r="BG494" s="234">
        <f>IF(N494="zákl. přenesená",J494,0)</f>
        <v>0</v>
      </c>
      <c r="BH494" s="234">
        <f>IF(N494="sníž. přenesená",J494,0)</f>
        <v>0</v>
      </c>
      <c r="BI494" s="234">
        <f>IF(N494="nulová",J494,0)</f>
        <v>0</v>
      </c>
      <c r="BJ494" s="19" t="s">
        <v>82</v>
      </c>
      <c r="BK494" s="234">
        <f>ROUND(I494*H494,2)</f>
        <v>0</v>
      </c>
      <c r="BL494" s="19" t="s">
        <v>303</v>
      </c>
      <c r="BM494" s="233" t="s">
        <v>845</v>
      </c>
    </row>
    <row r="495" spans="1:51" s="13" customFormat="1" ht="12">
      <c r="A495" s="13"/>
      <c r="B495" s="235"/>
      <c r="C495" s="236"/>
      <c r="D495" s="237" t="s">
        <v>305</v>
      </c>
      <c r="E495" s="238" t="s">
        <v>28</v>
      </c>
      <c r="F495" s="239" t="s">
        <v>306</v>
      </c>
      <c r="G495" s="236"/>
      <c r="H495" s="238" t="s">
        <v>28</v>
      </c>
      <c r="I495" s="240"/>
      <c r="J495" s="236"/>
      <c r="K495" s="236"/>
      <c r="L495" s="241"/>
      <c r="M495" s="242"/>
      <c r="N495" s="243"/>
      <c r="O495" s="243"/>
      <c r="P495" s="243"/>
      <c r="Q495" s="243"/>
      <c r="R495" s="243"/>
      <c r="S495" s="243"/>
      <c r="T495" s="24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5" t="s">
        <v>305</v>
      </c>
      <c r="AU495" s="245" t="s">
        <v>84</v>
      </c>
      <c r="AV495" s="13" t="s">
        <v>82</v>
      </c>
      <c r="AW495" s="13" t="s">
        <v>35</v>
      </c>
      <c r="AX495" s="13" t="s">
        <v>74</v>
      </c>
      <c r="AY495" s="245" t="s">
        <v>296</v>
      </c>
    </row>
    <row r="496" spans="1:51" s="14" customFormat="1" ht="12">
      <c r="A496" s="14"/>
      <c r="B496" s="246"/>
      <c r="C496" s="247"/>
      <c r="D496" s="237" t="s">
        <v>305</v>
      </c>
      <c r="E496" s="248" t="s">
        <v>28</v>
      </c>
      <c r="F496" s="249" t="s">
        <v>846</v>
      </c>
      <c r="G496" s="247"/>
      <c r="H496" s="250">
        <v>2.52</v>
      </c>
      <c r="I496" s="251"/>
      <c r="J496" s="247"/>
      <c r="K496" s="247"/>
      <c r="L496" s="252"/>
      <c r="M496" s="253"/>
      <c r="N496" s="254"/>
      <c r="O496" s="254"/>
      <c r="P496" s="254"/>
      <c r="Q496" s="254"/>
      <c r="R496" s="254"/>
      <c r="S496" s="254"/>
      <c r="T496" s="25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6" t="s">
        <v>305</v>
      </c>
      <c r="AU496" s="256" t="s">
        <v>84</v>
      </c>
      <c r="AV496" s="14" t="s">
        <v>84</v>
      </c>
      <c r="AW496" s="14" t="s">
        <v>35</v>
      </c>
      <c r="AX496" s="14" t="s">
        <v>82</v>
      </c>
      <c r="AY496" s="256" t="s">
        <v>296</v>
      </c>
    </row>
    <row r="497" spans="1:65" s="2" customFormat="1" ht="16.5" customHeight="1">
      <c r="A497" s="40"/>
      <c r="B497" s="41"/>
      <c r="C497" s="279" t="s">
        <v>847</v>
      </c>
      <c r="D497" s="279" t="s">
        <v>405</v>
      </c>
      <c r="E497" s="280" t="s">
        <v>848</v>
      </c>
      <c r="F497" s="281" t="s">
        <v>849</v>
      </c>
      <c r="G497" s="282" t="s">
        <v>424</v>
      </c>
      <c r="H497" s="283">
        <v>90.321</v>
      </c>
      <c r="I497" s="284"/>
      <c r="J497" s="285">
        <f>ROUND(I497*H497,2)</f>
        <v>0</v>
      </c>
      <c r="K497" s="281" t="s">
        <v>28</v>
      </c>
      <c r="L497" s="286"/>
      <c r="M497" s="287" t="s">
        <v>28</v>
      </c>
      <c r="N497" s="288" t="s">
        <v>45</v>
      </c>
      <c r="O497" s="86"/>
      <c r="P497" s="231">
        <f>O497*H497</f>
        <v>0</v>
      </c>
      <c r="Q497" s="231">
        <v>3E-05</v>
      </c>
      <c r="R497" s="231">
        <f>Q497*H497</f>
        <v>0.00270963</v>
      </c>
      <c r="S497" s="231">
        <v>0</v>
      </c>
      <c r="T497" s="232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33" t="s">
        <v>337</v>
      </c>
      <c r="AT497" s="233" t="s">
        <v>405</v>
      </c>
      <c r="AU497" s="233" t="s">
        <v>84</v>
      </c>
      <c r="AY497" s="19" t="s">
        <v>296</v>
      </c>
      <c r="BE497" s="234">
        <f>IF(N497="základní",J497,0)</f>
        <v>0</v>
      </c>
      <c r="BF497" s="234">
        <f>IF(N497="snížená",J497,0)</f>
        <v>0</v>
      </c>
      <c r="BG497" s="234">
        <f>IF(N497="zákl. přenesená",J497,0)</f>
        <v>0</v>
      </c>
      <c r="BH497" s="234">
        <f>IF(N497="sníž. přenesená",J497,0)</f>
        <v>0</v>
      </c>
      <c r="BI497" s="234">
        <f>IF(N497="nulová",J497,0)</f>
        <v>0</v>
      </c>
      <c r="BJ497" s="19" t="s">
        <v>82</v>
      </c>
      <c r="BK497" s="234">
        <f>ROUND(I497*H497,2)</f>
        <v>0</v>
      </c>
      <c r="BL497" s="19" t="s">
        <v>303</v>
      </c>
      <c r="BM497" s="233" t="s">
        <v>850</v>
      </c>
    </row>
    <row r="498" spans="1:51" s="14" customFormat="1" ht="12">
      <c r="A498" s="14"/>
      <c r="B498" s="246"/>
      <c r="C498" s="247"/>
      <c r="D498" s="237" t="s">
        <v>305</v>
      </c>
      <c r="E498" s="248" t="s">
        <v>28</v>
      </c>
      <c r="F498" s="249" t="s">
        <v>851</v>
      </c>
      <c r="G498" s="247"/>
      <c r="H498" s="250">
        <v>90.321</v>
      </c>
      <c r="I498" s="251"/>
      <c r="J498" s="247"/>
      <c r="K498" s="247"/>
      <c r="L498" s="252"/>
      <c r="M498" s="253"/>
      <c r="N498" s="254"/>
      <c r="O498" s="254"/>
      <c r="P498" s="254"/>
      <c r="Q498" s="254"/>
      <c r="R498" s="254"/>
      <c r="S498" s="254"/>
      <c r="T498" s="255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6" t="s">
        <v>305</v>
      </c>
      <c r="AU498" s="256" t="s">
        <v>84</v>
      </c>
      <c r="AV498" s="14" t="s">
        <v>84</v>
      </c>
      <c r="AW498" s="14" t="s">
        <v>35</v>
      </c>
      <c r="AX498" s="14" t="s">
        <v>82</v>
      </c>
      <c r="AY498" s="256" t="s">
        <v>296</v>
      </c>
    </row>
    <row r="499" spans="1:65" s="2" customFormat="1" ht="16.5" customHeight="1">
      <c r="A499" s="40"/>
      <c r="B499" s="41"/>
      <c r="C499" s="279" t="s">
        <v>852</v>
      </c>
      <c r="D499" s="279" t="s">
        <v>405</v>
      </c>
      <c r="E499" s="280" t="s">
        <v>853</v>
      </c>
      <c r="F499" s="281" t="s">
        <v>854</v>
      </c>
      <c r="G499" s="282" t="s">
        <v>424</v>
      </c>
      <c r="H499" s="283">
        <v>104.916</v>
      </c>
      <c r="I499" s="284"/>
      <c r="J499" s="285">
        <f>ROUND(I499*H499,2)</f>
        <v>0</v>
      </c>
      <c r="K499" s="281" t="s">
        <v>28</v>
      </c>
      <c r="L499" s="286"/>
      <c r="M499" s="287" t="s">
        <v>28</v>
      </c>
      <c r="N499" s="288" t="s">
        <v>45</v>
      </c>
      <c r="O499" s="86"/>
      <c r="P499" s="231">
        <f>O499*H499</f>
        <v>0</v>
      </c>
      <c r="Q499" s="231">
        <v>3E-05</v>
      </c>
      <c r="R499" s="231">
        <f>Q499*H499</f>
        <v>0.00314748</v>
      </c>
      <c r="S499" s="231">
        <v>0</v>
      </c>
      <c r="T499" s="232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33" t="s">
        <v>337</v>
      </c>
      <c r="AT499" s="233" t="s">
        <v>405</v>
      </c>
      <c r="AU499" s="233" t="s">
        <v>84</v>
      </c>
      <c r="AY499" s="19" t="s">
        <v>296</v>
      </c>
      <c r="BE499" s="234">
        <f>IF(N499="základní",J499,0)</f>
        <v>0</v>
      </c>
      <c r="BF499" s="234">
        <f>IF(N499="snížená",J499,0)</f>
        <v>0</v>
      </c>
      <c r="BG499" s="234">
        <f>IF(N499="zákl. přenesená",J499,0)</f>
        <v>0</v>
      </c>
      <c r="BH499" s="234">
        <f>IF(N499="sníž. přenesená",J499,0)</f>
        <v>0</v>
      </c>
      <c r="BI499" s="234">
        <f>IF(N499="nulová",J499,0)</f>
        <v>0</v>
      </c>
      <c r="BJ499" s="19" t="s">
        <v>82</v>
      </c>
      <c r="BK499" s="234">
        <f>ROUND(I499*H499,2)</f>
        <v>0</v>
      </c>
      <c r="BL499" s="19" t="s">
        <v>303</v>
      </c>
      <c r="BM499" s="233" t="s">
        <v>855</v>
      </c>
    </row>
    <row r="500" spans="1:51" s="14" customFormat="1" ht="12">
      <c r="A500" s="14"/>
      <c r="B500" s="246"/>
      <c r="C500" s="247"/>
      <c r="D500" s="237" t="s">
        <v>305</v>
      </c>
      <c r="E500" s="248" t="s">
        <v>28</v>
      </c>
      <c r="F500" s="249" t="s">
        <v>856</v>
      </c>
      <c r="G500" s="247"/>
      <c r="H500" s="250">
        <v>104.916</v>
      </c>
      <c r="I500" s="251"/>
      <c r="J500" s="247"/>
      <c r="K500" s="247"/>
      <c r="L500" s="252"/>
      <c r="M500" s="253"/>
      <c r="N500" s="254"/>
      <c r="O500" s="254"/>
      <c r="P500" s="254"/>
      <c r="Q500" s="254"/>
      <c r="R500" s="254"/>
      <c r="S500" s="254"/>
      <c r="T500" s="255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6" t="s">
        <v>305</v>
      </c>
      <c r="AU500" s="256" t="s">
        <v>84</v>
      </c>
      <c r="AV500" s="14" t="s">
        <v>84</v>
      </c>
      <c r="AW500" s="14" t="s">
        <v>35</v>
      </c>
      <c r="AX500" s="14" t="s">
        <v>82</v>
      </c>
      <c r="AY500" s="256" t="s">
        <v>296</v>
      </c>
    </row>
    <row r="501" spans="1:65" s="2" customFormat="1" ht="16.5" customHeight="1">
      <c r="A501" s="40"/>
      <c r="B501" s="41"/>
      <c r="C501" s="222" t="s">
        <v>857</v>
      </c>
      <c r="D501" s="222" t="s">
        <v>298</v>
      </c>
      <c r="E501" s="223" t="s">
        <v>858</v>
      </c>
      <c r="F501" s="224" t="s">
        <v>859</v>
      </c>
      <c r="G501" s="225" t="s">
        <v>424</v>
      </c>
      <c r="H501" s="226">
        <v>18.5</v>
      </c>
      <c r="I501" s="227"/>
      <c r="J501" s="228">
        <f>ROUND(I501*H501,2)</f>
        <v>0</v>
      </c>
      <c r="K501" s="224" t="s">
        <v>28</v>
      </c>
      <c r="L501" s="46"/>
      <c r="M501" s="229" t="s">
        <v>28</v>
      </c>
      <c r="N501" s="230" t="s">
        <v>45</v>
      </c>
      <c r="O501" s="86"/>
      <c r="P501" s="231">
        <f>O501*H501</f>
        <v>0</v>
      </c>
      <c r="Q501" s="231">
        <v>0</v>
      </c>
      <c r="R501" s="231">
        <f>Q501*H501</f>
        <v>0</v>
      </c>
      <c r="S501" s="231">
        <v>0</v>
      </c>
      <c r="T501" s="232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33" t="s">
        <v>303</v>
      </c>
      <c r="AT501" s="233" t="s">
        <v>298</v>
      </c>
      <c r="AU501" s="233" t="s">
        <v>84</v>
      </c>
      <c r="AY501" s="19" t="s">
        <v>296</v>
      </c>
      <c r="BE501" s="234">
        <f>IF(N501="základní",J501,0)</f>
        <v>0</v>
      </c>
      <c r="BF501" s="234">
        <f>IF(N501="snížená",J501,0)</f>
        <v>0</v>
      </c>
      <c r="BG501" s="234">
        <f>IF(N501="zákl. přenesená",J501,0)</f>
        <v>0</v>
      </c>
      <c r="BH501" s="234">
        <f>IF(N501="sníž. přenesená",J501,0)</f>
        <v>0</v>
      </c>
      <c r="BI501" s="234">
        <f>IF(N501="nulová",J501,0)</f>
        <v>0</v>
      </c>
      <c r="BJ501" s="19" t="s">
        <v>82</v>
      </c>
      <c r="BK501" s="234">
        <f>ROUND(I501*H501,2)</f>
        <v>0</v>
      </c>
      <c r="BL501" s="19" t="s">
        <v>303</v>
      </c>
      <c r="BM501" s="233" t="s">
        <v>860</v>
      </c>
    </row>
    <row r="502" spans="1:51" s="13" customFormat="1" ht="12">
      <c r="A502" s="13"/>
      <c r="B502" s="235"/>
      <c r="C502" s="236"/>
      <c r="D502" s="237" t="s">
        <v>305</v>
      </c>
      <c r="E502" s="238" t="s">
        <v>28</v>
      </c>
      <c r="F502" s="239" t="s">
        <v>523</v>
      </c>
      <c r="G502" s="236"/>
      <c r="H502" s="238" t="s">
        <v>28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5" t="s">
        <v>305</v>
      </c>
      <c r="AU502" s="245" t="s">
        <v>84</v>
      </c>
      <c r="AV502" s="13" t="s">
        <v>82</v>
      </c>
      <c r="AW502" s="13" t="s">
        <v>35</v>
      </c>
      <c r="AX502" s="13" t="s">
        <v>74</v>
      </c>
      <c r="AY502" s="245" t="s">
        <v>296</v>
      </c>
    </row>
    <row r="503" spans="1:51" s="13" customFormat="1" ht="12">
      <c r="A503" s="13"/>
      <c r="B503" s="235"/>
      <c r="C503" s="236"/>
      <c r="D503" s="237" t="s">
        <v>305</v>
      </c>
      <c r="E503" s="238" t="s">
        <v>28</v>
      </c>
      <c r="F503" s="239" t="s">
        <v>657</v>
      </c>
      <c r="G503" s="236"/>
      <c r="H503" s="238" t="s">
        <v>28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5" t="s">
        <v>305</v>
      </c>
      <c r="AU503" s="245" t="s">
        <v>84</v>
      </c>
      <c r="AV503" s="13" t="s">
        <v>82</v>
      </c>
      <c r="AW503" s="13" t="s">
        <v>35</v>
      </c>
      <c r="AX503" s="13" t="s">
        <v>74</v>
      </c>
      <c r="AY503" s="245" t="s">
        <v>296</v>
      </c>
    </row>
    <row r="504" spans="1:51" s="14" customFormat="1" ht="12">
      <c r="A504" s="14"/>
      <c r="B504" s="246"/>
      <c r="C504" s="247"/>
      <c r="D504" s="237" t="s">
        <v>305</v>
      </c>
      <c r="E504" s="248" t="s">
        <v>28</v>
      </c>
      <c r="F504" s="249" t="s">
        <v>861</v>
      </c>
      <c r="G504" s="247"/>
      <c r="H504" s="250">
        <v>18.5</v>
      </c>
      <c r="I504" s="251"/>
      <c r="J504" s="247"/>
      <c r="K504" s="247"/>
      <c r="L504" s="252"/>
      <c r="M504" s="253"/>
      <c r="N504" s="254"/>
      <c r="O504" s="254"/>
      <c r="P504" s="254"/>
      <c r="Q504" s="254"/>
      <c r="R504" s="254"/>
      <c r="S504" s="254"/>
      <c r="T504" s="255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6" t="s">
        <v>305</v>
      </c>
      <c r="AU504" s="256" t="s">
        <v>84</v>
      </c>
      <c r="AV504" s="14" t="s">
        <v>84</v>
      </c>
      <c r="AW504" s="14" t="s">
        <v>35</v>
      </c>
      <c r="AX504" s="14" t="s">
        <v>82</v>
      </c>
      <c r="AY504" s="256" t="s">
        <v>296</v>
      </c>
    </row>
    <row r="505" spans="1:65" s="2" customFormat="1" ht="24" customHeight="1">
      <c r="A505" s="40"/>
      <c r="B505" s="41"/>
      <c r="C505" s="222" t="s">
        <v>862</v>
      </c>
      <c r="D505" s="222" t="s">
        <v>298</v>
      </c>
      <c r="E505" s="223" t="s">
        <v>863</v>
      </c>
      <c r="F505" s="224" t="s">
        <v>864</v>
      </c>
      <c r="G505" s="225" t="s">
        <v>362</v>
      </c>
      <c r="H505" s="226">
        <v>221.526</v>
      </c>
      <c r="I505" s="227"/>
      <c r="J505" s="228">
        <f>ROUND(I505*H505,2)</f>
        <v>0</v>
      </c>
      <c r="K505" s="224" t="s">
        <v>302</v>
      </c>
      <c r="L505" s="46"/>
      <c r="M505" s="229" t="s">
        <v>28</v>
      </c>
      <c r="N505" s="230" t="s">
        <v>45</v>
      </c>
      <c r="O505" s="86"/>
      <c r="P505" s="231">
        <f>O505*H505</f>
        <v>0</v>
      </c>
      <c r="Q505" s="231">
        <v>0.00348</v>
      </c>
      <c r="R505" s="231">
        <f>Q505*H505</f>
        <v>0.7709104800000001</v>
      </c>
      <c r="S505" s="231">
        <v>0</v>
      </c>
      <c r="T505" s="232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33" t="s">
        <v>303</v>
      </c>
      <c r="AT505" s="233" t="s">
        <v>298</v>
      </c>
      <c r="AU505" s="233" t="s">
        <v>84</v>
      </c>
      <c r="AY505" s="19" t="s">
        <v>296</v>
      </c>
      <c r="BE505" s="234">
        <f>IF(N505="základní",J505,0)</f>
        <v>0</v>
      </c>
      <c r="BF505" s="234">
        <f>IF(N505="snížená",J505,0)</f>
        <v>0</v>
      </c>
      <c r="BG505" s="234">
        <f>IF(N505="zákl. přenesená",J505,0)</f>
        <v>0</v>
      </c>
      <c r="BH505" s="234">
        <f>IF(N505="sníž. přenesená",J505,0)</f>
        <v>0</v>
      </c>
      <c r="BI505" s="234">
        <f>IF(N505="nulová",J505,0)</f>
        <v>0</v>
      </c>
      <c r="BJ505" s="19" t="s">
        <v>82</v>
      </c>
      <c r="BK505" s="234">
        <f>ROUND(I505*H505,2)</f>
        <v>0</v>
      </c>
      <c r="BL505" s="19" t="s">
        <v>303</v>
      </c>
      <c r="BM505" s="233" t="s">
        <v>865</v>
      </c>
    </row>
    <row r="506" spans="1:51" s="14" customFormat="1" ht="12">
      <c r="A506" s="14"/>
      <c r="B506" s="246"/>
      <c r="C506" s="247"/>
      <c r="D506" s="237" t="s">
        <v>305</v>
      </c>
      <c r="E506" s="248" t="s">
        <v>28</v>
      </c>
      <c r="F506" s="249" t="s">
        <v>188</v>
      </c>
      <c r="G506" s="247"/>
      <c r="H506" s="250">
        <v>221.526</v>
      </c>
      <c r="I506" s="251"/>
      <c r="J506" s="247"/>
      <c r="K506" s="247"/>
      <c r="L506" s="252"/>
      <c r="M506" s="253"/>
      <c r="N506" s="254"/>
      <c r="O506" s="254"/>
      <c r="P506" s="254"/>
      <c r="Q506" s="254"/>
      <c r="R506" s="254"/>
      <c r="S506" s="254"/>
      <c r="T506" s="255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6" t="s">
        <v>305</v>
      </c>
      <c r="AU506" s="256" t="s">
        <v>84</v>
      </c>
      <c r="AV506" s="14" t="s">
        <v>84</v>
      </c>
      <c r="AW506" s="14" t="s">
        <v>35</v>
      </c>
      <c r="AX506" s="14" t="s">
        <v>82</v>
      </c>
      <c r="AY506" s="256" t="s">
        <v>296</v>
      </c>
    </row>
    <row r="507" spans="1:65" s="2" customFormat="1" ht="24" customHeight="1">
      <c r="A507" s="40"/>
      <c r="B507" s="41"/>
      <c r="C507" s="222" t="s">
        <v>866</v>
      </c>
      <c r="D507" s="222" t="s">
        <v>298</v>
      </c>
      <c r="E507" s="223" t="s">
        <v>867</v>
      </c>
      <c r="F507" s="224" t="s">
        <v>868</v>
      </c>
      <c r="G507" s="225" t="s">
        <v>362</v>
      </c>
      <c r="H507" s="226">
        <v>26.752</v>
      </c>
      <c r="I507" s="227"/>
      <c r="J507" s="228">
        <f>ROUND(I507*H507,2)</f>
        <v>0</v>
      </c>
      <c r="K507" s="224" t="s">
        <v>302</v>
      </c>
      <c r="L507" s="46"/>
      <c r="M507" s="229" t="s">
        <v>28</v>
      </c>
      <c r="N507" s="230" t="s">
        <v>45</v>
      </c>
      <c r="O507" s="86"/>
      <c r="P507" s="231">
        <f>O507*H507</f>
        <v>0</v>
      </c>
      <c r="Q507" s="231">
        <v>0.00628</v>
      </c>
      <c r="R507" s="231">
        <f>Q507*H507</f>
        <v>0.16800256</v>
      </c>
      <c r="S507" s="231">
        <v>0</v>
      </c>
      <c r="T507" s="232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33" t="s">
        <v>303</v>
      </c>
      <c r="AT507" s="233" t="s">
        <v>298</v>
      </c>
      <c r="AU507" s="233" t="s">
        <v>84</v>
      </c>
      <c r="AY507" s="19" t="s">
        <v>296</v>
      </c>
      <c r="BE507" s="234">
        <f>IF(N507="základní",J507,0)</f>
        <v>0</v>
      </c>
      <c r="BF507" s="234">
        <f>IF(N507="snížená",J507,0)</f>
        <v>0</v>
      </c>
      <c r="BG507" s="234">
        <f>IF(N507="zákl. přenesená",J507,0)</f>
        <v>0</v>
      </c>
      <c r="BH507" s="234">
        <f>IF(N507="sníž. přenesená",J507,0)</f>
        <v>0</v>
      </c>
      <c r="BI507" s="234">
        <f>IF(N507="nulová",J507,0)</f>
        <v>0</v>
      </c>
      <c r="BJ507" s="19" t="s">
        <v>82</v>
      </c>
      <c r="BK507" s="234">
        <f>ROUND(I507*H507,2)</f>
        <v>0</v>
      </c>
      <c r="BL507" s="19" t="s">
        <v>303</v>
      </c>
      <c r="BM507" s="233" t="s">
        <v>869</v>
      </c>
    </row>
    <row r="508" spans="1:51" s="13" customFormat="1" ht="12">
      <c r="A508" s="13"/>
      <c r="B508" s="235"/>
      <c r="C508" s="236"/>
      <c r="D508" s="237" t="s">
        <v>305</v>
      </c>
      <c r="E508" s="238" t="s">
        <v>28</v>
      </c>
      <c r="F508" s="239" t="s">
        <v>523</v>
      </c>
      <c r="G508" s="236"/>
      <c r="H508" s="238" t="s">
        <v>28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5" t="s">
        <v>305</v>
      </c>
      <c r="AU508" s="245" t="s">
        <v>84</v>
      </c>
      <c r="AV508" s="13" t="s">
        <v>82</v>
      </c>
      <c r="AW508" s="13" t="s">
        <v>35</v>
      </c>
      <c r="AX508" s="13" t="s">
        <v>74</v>
      </c>
      <c r="AY508" s="245" t="s">
        <v>296</v>
      </c>
    </row>
    <row r="509" spans="1:51" s="13" customFormat="1" ht="12">
      <c r="A509" s="13"/>
      <c r="B509" s="235"/>
      <c r="C509" s="236"/>
      <c r="D509" s="237" t="s">
        <v>305</v>
      </c>
      <c r="E509" s="238" t="s">
        <v>28</v>
      </c>
      <c r="F509" s="239" t="s">
        <v>778</v>
      </c>
      <c r="G509" s="236"/>
      <c r="H509" s="238" t="s">
        <v>28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5" t="s">
        <v>305</v>
      </c>
      <c r="AU509" s="245" t="s">
        <v>84</v>
      </c>
      <c r="AV509" s="13" t="s">
        <v>82</v>
      </c>
      <c r="AW509" s="13" t="s">
        <v>35</v>
      </c>
      <c r="AX509" s="13" t="s">
        <v>74</v>
      </c>
      <c r="AY509" s="245" t="s">
        <v>296</v>
      </c>
    </row>
    <row r="510" spans="1:51" s="14" customFormat="1" ht="12">
      <c r="A510" s="14"/>
      <c r="B510" s="246"/>
      <c r="C510" s="247"/>
      <c r="D510" s="237" t="s">
        <v>305</v>
      </c>
      <c r="E510" s="248" t="s">
        <v>28</v>
      </c>
      <c r="F510" s="249" t="s">
        <v>870</v>
      </c>
      <c r="G510" s="247"/>
      <c r="H510" s="250">
        <v>26.752</v>
      </c>
      <c r="I510" s="251"/>
      <c r="J510" s="247"/>
      <c r="K510" s="247"/>
      <c r="L510" s="252"/>
      <c r="M510" s="253"/>
      <c r="N510" s="254"/>
      <c r="O510" s="254"/>
      <c r="P510" s="254"/>
      <c r="Q510" s="254"/>
      <c r="R510" s="254"/>
      <c r="S510" s="254"/>
      <c r="T510" s="255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6" t="s">
        <v>305</v>
      </c>
      <c r="AU510" s="256" t="s">
        <v>84</v>
      </c>
      <c r="AV510" s="14" t="s">
        <v>84</v>
      </c>
      <c r="AW510" s="14" t="s">
        <v>35</v>
      </c>
      <c r="AX510" s="14" t="s">
        <v>82</v>
      </c>
      <c r="AY510" s="256" t="s">
        <v>296</v>
      </c>
    </row>
    <row r="511" spans="1:65" s="2" customFormat="1" ht="16.5" customHeight="1">
      <c r="A511" s="40"/>
      <c r="B511" s="41"/>
      <c r="C511" s="222" t="s">
        <v>871</v>
      </c>
      <c r="D511" s="222" t="s">
        <v>298</v>
      </c>
      <c r="E511" s="223" t="s">
        <v>872</v>
      </c>
      <c r="F511" s="224" t="s">
        <v>873</v>
      </c>
      <c r="G511" s="225" t="s">
        <v>362</v>
      </c>
      <c r="H511" s="226">
        <v>221.526</v>
      </c>
      <c r="I511" s="227"/>
      <c r="J511" s="228">
        <f>ROUND(I511*H511,2)</f>
        <v>0</v>
      </c>
      <c r="K511" s="224" t="s">
        <v>302</v>
      </c>
      <c r="L511" s="46"/>
      <c r="M511" s="229" t="s">
        <v>28</v>
      </c>
      <c r="N511" s="230" t="s">
        <v>45</v>
      </c>
      <c r="O511" s="86"/>
      <c r="P511" s="231">
        <f>O511*H511</f>
        <v>0</v>
      </c>
      <c r="Q511" s="231">
        <v>0.015</v>
      </c>
      <c r="R511" s="231">
        <f>Q511*H511</f>
        <v>3.32289</v>
      </c>
      <c r="S511" s="231">
        <v>0</v>
      </c>
      <c r="T511" s="232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33" t="s">
        <v>303</v>
      </c>
      <c r="AT511" s="233" t="s">
        <v>298</v>
      </c>
      <c r="AU511" s="233" t="s">
        <v>84</v>
      </c>
      <c r="AY511" s="19" t="s">
        <v>296</v>
      </c>
      <c r="BE511" s="234">
        <f>IF(N511="základní",J511,0)</f>
        <v>0</v>
      </c>
      <c r="BF511" s="234">
        <f>IF(N511="snížená",J511,0)</f>
        <v>0</v>
      </c>
      <c r="BG511" s="234">
        <f>IF(N511="zákl. přenesená",J511,0)</f>
        <v>0</v>
      </c>
      <c r="BH511" s="234">
        <f>IF(N511="sníž. přenesená",J511,0)</f>
        <v>0</v>
      </c>
      <c r="BI511" s="234">
        <f>IF(N511="nulová",J511,0)</f>
        <v>0</v>
      </c>
      <c r="BJ511" s="19" t="s">
        <v>82</v>
      </c>
      <c r="BK511" s="234">
        <f>ROUND(I511*H511,2)</f>
        <v>0</v>
      </c>
      <c r="BL511" s="19" t="s">
        <v>303</v>
      </c>
      <c r="BM511" s="233" t="s">
        <v>874</v>
      </c>
    </row>
    <row r="512" spans="1:51" s="14" customFormat="1" ht="12">
      <c r="A512" s="14"/>
      <c r="B512" s="246"/>
      <c r="C512" s="247"/>
      <c r="D512" s="237" t="s">
        <v>305</v>
      </c>
      <c r="E512" s="248" t="s">
        <v>28</v>
      </c>
      <c r="F512" s="249" t="s">
        <v>188</v>
      </c>
      <c r="G512" s="247"/>
      <c r="H512" s="250">
        <v>221.526</v>
      </c>
      <c r="I512" s="251"/>
      <c r="J512" s="247"/>
      <c r="K512" s="247"/>
      <c r="L512" s="252"/>
      <c r="M512" s="253"/>
      <c r="N512" s="254"/>
      <c r="O512" s="254"/>
      <c r="P512" s="254"/>
      <c r="Q512" s="254"/>
      <c r="R512" s="254"/>
      <c r="S512" s="254"/>
      <c r="T512" s="255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6" t="s">
        <v>305</v>
      </c>
      <c r="AU512" s="256" t="s">
        <v>84</v>
      </c>
      <c r="AV512" s="14" t="s">
        <v>84</v>
      </c>
      <c r="AW512" s="14" t="s">
        <v>35</v>
      </c>
      <c r="AX512" s="14" t="s">
        <v>82</v>
      </c>
      <c r="AY512" s="256" t="s">
        <v>296</v>
      </c>
    </row>
    <row r="513" spans="1:65" s="2" customFormat="1" ht="16.5" customHeight="1">
      <c r="A513" s="40"/>
      <c r="B513" s="41"/>
      <c r="C513" s="222" t="s">
        <v>875</v>
      </c>
      <c r="D513" s="222" t="s">
        <v>298</v>
      </c>
      <c r="E513" s="223" t="s">
        <v>876</v>
      </c>
      <c r="F513" s="224" t="s">
        <v>877</v>
      </c>
      <c r="G513" s="225" t="s">
        <v>424</v>
      </c>
      <c r="H513" s="226">
        <v>27.8</v>
      </c>
      <c r="I513" s="227"/>
      <c r="J513" s="228">
        <f>ROUND(I513*H513,2)</f>
        <v>0</v>
      </c>
      <c r="K513" s="224" t="s">
        <v>302</v>
      </c>
      <c r="L513" s="46"/>
      <c r="M513" s="229" t="s">
        <v>28</v>
      </c>
      <c r="N513" s="230" t="s">
        <v>45</v>
      </c>
      <c r="O513" s="86"/>
      <c r="P513" s="231">
        <f>O513*H513</f>
        <v>0</v>
      </c>
      <c r="Q513" s="231">
        <v>0.02065</v>
      </c>
      <c r="R513" s="231">
        <f>Q513*H513</f>
        <v>0.5740700000000001</v>
      </c>
      <c r="S513" s="231">
        <v>0</v>
      </c>
      <c r="T513" s="232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33" t="s">
        <v>303</v>
      </c>
      <c r="AT513" s="233" t="s">
        <v>298</v>
      </c>
      <c r="AU513" s="233" t="s">
        <v>84</v>
      </c>
      <c r="AY513" s="19" t="s">
        <v>296</v>
      </c>
      <c r="BE513" s="234">
        <f>IF(N513="základní",J513,0)</f>
        <v>0</v>
      </c>
      <c r="BF513" s="234">
        <f>IF(N513="snížená",J513,0)</f>
        <v>0</v>
      </c>
      <c r="BG513" s="234">
        <f>IF(N513="zákl. přenesená",J513,0)</f>
        <v>0</v>
      </c>
      <c r="BH513" s="234">
        <f>IF(N513="sníž. přenesená",J513,0)</f>
        <v>0</v>
      </c>
      <c r="BI513" s="234">
        <f>IF(N513="nulová",J513,0)</f>
        <v>0</v>
      </c>
      <c r="BJ513" s="19" t="s">
        <v>82</v>
      </c>
      <c r="BK513" s="234">
        <f>ROUND(I513*H513,2)</f>
        <v>0</v>
      </c>
      <c r="BL513" s="19" t="s">
        <v>303</v>
      </c>
      <c r="BM513" s="233" t="s">
        <v>878</v>
      </c>
    </row>
    <row r="514" spans="1:51" s="13" customFormat="1" ht="12">
      <c r="A514" s="13"/>
      <c r="B514" s="235"/>
      <c r="C514" s="236"/>
      <c r="D514" s="237" t="s">
        <v>305</v>
      </c>
      <c r="E514" s="238" t="s">
        <v>28</v>
      </c>
      <c r="F514" s="239" t="s">
        <v>523</v>
      </c>
      <c r="G514" s="236"/>
      <c r="H514" s="238" t="s">
        <v>28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5" t="s">
        <v>305</v>
      </c>
      <c r="AU514" s="245" t="s">
        <v>84</v>
      </c>
      <c r="AV514" s="13" t="s">
        <v>82</v>
      </c>
      <c r="AW514" s="13" t="s">
        <v>35</v>
      </c>
      <c r="AX514" s="13" t="s">
        <v>74</v>
      </c>
      <c r="AY514" s="245" t="s">
        <v>296</v>
      </c>
    </row>
    <row r="515" spans="1:51" s="14" customFormat="1" ht="12">
      <c r="A515" s="14"/>
      <c r="B515" s="246"/>
      <c r="C515" s="247"/>
      <c r="D515" s="237" t="s">
        <v>305</v>
      </c>
      <c r="E515" s="248" t="s">
        <v>28</v>
      </c>
      <c r="F515" s="249" t="s">
        <v>879</v>
      </c>
      <c r="G515" s="247"/>
      <c r="H515" s="250">
        <v>27.8</v>
      </c>
      <c r="I515" s="251"/>
      <c r="J515" s="247"/>
      <c r="K515" s="247"/>
      <c r="L515" s="252"/>
      <c r="M515" s="253"/>
      <c r="N515" s="254"/>
      <c r="O515" s="254"/>
      <c r="P515" s="254"/>
      <c r="Q515" s="254"/>
      <c r="R515" s="254"/>
      <c r="S515" s="254"/>
      <c r="T515" s="255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6" t="s">
        <v>305</v>
      </c>
      <c r="AU515" s="256" t="s">
        <v>84</v>
      </c>
      <c r="AV515" s="14" t="s">
        <v>84</v>
      </c>
      <c r="AW515" s="14" t="s">
        <v>35</v>
      </c>
      <c r="AX515" s="14" t="s">
        <v>82</v>
      </c>
      <c r="AY515" s="256" t="s">
        <v>296</v>
      </c>
    </row>
    <row r="516" spans="1:65" s="2" customFormat="1" ht="24" customHeight="1">
      <c r="A516" s="40"/>
      <c r="B516" s="41"/>
      <c r="C516" s="222" t="s">
        <v>880</v>
      </c>
      <c r="D516" s="222" t="s">
        <v>298</v>
      </c>
      <c r="E516" s="223" t="s">
        <v>881</v>
      </c>
      <c r="F516" s="224" t="s">
        <v>882</v>
      </c>
      <c r="G516" s="225" t="s">
        <v>362</v>
      </c>
      <c r="H516" s="226">
        <v>101.78</v>
      </c>
      <c r="I516" s="227"/>
      <c r="J516" s="228">
        <f>ROUND(I516*H516,2)</f>
        <v>0</v>
      </c>
      <c r="K516" s="224" t="s">
        <v>302</v>
      </c>
      <c r="L516" s="46"/>
      <c r="M516" s="229" t="s">
        <v>28</v>
      </c>
      <c r="N516" s="230" t="s">
        <v>45</v>
      </c>
      <c r="O516" s="86"/>
      <c r="P516" s="231">
        <f>O516*H516</f>
        <v>0</v>
      </c>
      <c r="Q516" s="231">
        <v>0</v>
      </c>
      <c r="R516" s="231">
        <f>Q516*H516</f>
        <v>0</v>
      </c>
      <c r="S516" s="231">
        <v>0</v>
      </c>
      <c r="T516" s="232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33" t="s">
        <v>303</v>
      </c>
      <c r="AT516" s="233" t="s">
        <v>298</v>
      </c>
      <c r="AU516" s="233" t="s">
        <v>84</v>
      </c>
      <c r="AY516" s="19" t="s">
        <v>296</v>
      </c>
      <c r="BE516" s="234">
        <f>IF(N516="základní",J516,0)</f>
        <v>0</v>
      </c>
      <c r="BF516" s="234">
        <f>IF(N516="snížená",J516,0)</f>
        <v>0</v>
      </c>
      <c r="BG516" s="234">
        <f>IF(N516="zákl. přenesená",J516,0)</f>
        <v>0</v>
      </c>
      <c r="BH516" s="234">
        <f>IF(N516="sníž. přenesená",J516,0)</f>
        <v>0</v>
      </c>
      <c r="BI516" s="234">
        <f>IF(N516="nulová",J516,0)</f>
        <v>0</v>
      </c>
      <c r="BJ516" s="19" t="s">
        <v>82</v>
      </c>
      <c r="BK516" s="234">
        <f>ROUND(I516*H516,2)</f>
        <v>0</v>
      </c>
      <c r="BL516" s="19" t="s">
        <v>303</v>
      </c>
      <c r="BM516" s="233" t="s">
        <v>883</v>
      </c>
    </row>
    <row r="517" spans="1:51" s="14" customFormat="1" ht="12">
      <c r="A517" s="14"/>
      <c r="B517" s="246"/>
      <c r="C517" s="247"/>
      <c r="D517" s="237" t="s">
        <v>305</v>
      </c>
      <c r="E517" s="248" t="s">
        <v>28</v>
      </c>
      <c r="F517" s="249" t="s">
        <v>884</v>
      </c>
      <c r="G517" s="247"/>
      <c r="H517" s="250">
        <v>101.78</v>
      </c>
      <c r="I517" s="251"/>
      <c r="J517" s="247"/>
      <c r="K517" s="247"/>
      <c r="L517" s="252"/>
      <c r="M517" s="253"/>
      <c r="N517" s="254"/>
      <c r="O517" s="254"/>
      <c r="P517" s="254"/>
      <c r="Q517" s="254"/>
      <c r="R517" s="254"/>
      <c r="S517" s="254"/>
      <c r="T517" s="255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6" t="s">
        <v>305</v>
      </c>
      <c r="AU517" s="256" t="s">
        <v>84</v>
      </c>
      <c r="AV517" s="14" t="s">
        <v>84</v>
      </c>
      <c r="AW517" s="14" t="s">
        <v>35</v>
      </c>
      <c r="AX517" s="14" t="s">
        <v>82</v>
      </c>
      <c r="AY517" s="256" t="s">
        <v>296</v>
      </c>
    </row>
    <row r="518" spans="1:65" s="2" customFormat="1" ht="16.5" customHeight="1">
      <c r="A518" s="40"/>
      <c r="B518" s="41"/>
      <c r="C518" s="222" t="s">
        <v>885</v>
      </c>
      <c r="D518" s="222" t="s">
        <v>298</v>
      </c>
      <c r="E518" s="223" t="s">
        <v>886</v>
      </c>
      <c r="F518" s="224" t="s">
        <v>887</v>
      </c>
      <c r="G518" s="225" t="s">
        <v>301</v>
      </c>
      <c r="H518" s="226">
        <v>14.538</v>
      </c>
      <c r="I518" s="227"/>
      <c r="J518" s="228">
        <f>ROUND(I518*H518,2)</f>
        <v>0</v>
      </c>
      <c r="K518" s="224" t="s">
        <v>302</v>
      </c>
      <c r="L518" s="46"/>
      <c r="M518" s="229" t="s">
        <v>28</v>
      </c>
      <c r="N518" s="230" t="s">
        <v>45</v>
      </c>
      <c r="O518" s="86"/>
      <c r="P518" s="231">
        <f>O518*H518</f>
        <v>0</v>
      </c>
      <c r="Q518" s="231">
        <v>2.25634</v>
      </c>
      <c r="R518" s="231">
        <f>Q518*H518</f>
        <v>32.80267092</v>
      </c>
      <c r="S518" s="231">
        <v>0</v>
      </c>
      <c r="T518" s="232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33" t="s">
        <v>303</v>
      </c>
      <c r="AT518" s="233" t="s">
        <v>298</v>
      </c>
      <c r="AU518" s="233" t="s">
        <v>84</v>
      </c>
      <c r="AY518" s="19" t="s">
        <v>296</v>
      </c>
      <c r="BE518" s="234">
        <f>IF(N518="základní",J518,0)</f>
        <v>0</v>
      </c>
      <c r="BF518" s="234">
        <f>IF(N518="snížená",J518,0)</f>
        <v>0</v>
      </c>
      <c r="BG518" s="234">
        <f>IF(N518="zákl. přenesená",J518,0)</f>
        <v>0</v>
      </c>
      <c r="BH518" s="234">
        <f>IF(N518="sníž. přenesená",J518,0)</f>
        <v>0</v>
      </c>
      <c r="BI518" s="234">
        <f>IF(N518="nulová",J518,0)</f>
        <v>0</v>
      </c>
      <c r="BJ518" s="19" t="s">
        <v>82</v>
      </c>
      <c r="BK518" s="234">
        <f>ROUND(I518*H518,2)</f>
        <v>0</v>
      </c>
      <c r="BL518" s="19" t="s">
        <v>303</v>
      </c>
      <c r="BM518" s="233" t="s">
        <v>888</v>
      </c>
    </row>
    <row r="519" spans="1:51" s="14" customFormat="1" ht="12">
      <c r="A519" s="14"/>
      <c r="B519" s="246"/>
      <c r="C519" s="247"/>
      <c r="D519" s="237" t="s">
        <v>305</v>
      </c>
      <c r="E519" s="248" t="s">
        <v>28</v>
      </c>
      <c r="F519" s="249" t="s">
        <v>889</v>
      </c>
      <c r="G519" s="247"/>
      <c r="H519" s="250">
        <v>3.255</v>
      </c>
      <c r="I519" s="251"/>
      <c r="J519" s="247"/>
      <c r="K519" s="247"/>
      <c r="L519" s="252"/>
      <c r="M519" s="253"/>
      <c r="N519" s="254"/>
      <c r="O519" s="254"/>
      <c r="P519" s="254"/>
      <c r="Q519" s="254"/>
      <c r="R519" s="254"/>
      <c r="S519" s="254"/>
      <c r="T519" s="25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6" t="s">
        <v>305</v>
      </c>
      <c r="AU519" s="256" t="s">
        <v>84</v>
      </c>
      <c r="AV519" s="14" t="s">
        <v>84</v>
      </c>
      <c r="AW519" s="14" t="s">
        <v>35</v>
      </c>
      <c r="AX519" s="14" t="s">
        <v>74</v>
      </c>
      <c r="AY519" s="256" t="s">
        <v>296</v>
      </c>
    </row>
    <row r="520" spans="1:51" s="14" customFormat="1" ht="12">
      <c r="A520" s="14"/>
      <c r="B520" s="246"/>
      <c r="C520" s="247"/>
      <c r="D520" s="237" t="s">
        <v>305</v>
      </c>
      <c r="E520" s="248" t="s">
        <v>28</v>
      </c>
      <c r="F520" s="249" t="s">
        <v>890</v>
      </c>
      <c r="G520" s="247"/>
      <c r="H520" s="250">
        <v>4.937</v>
      </c>
      <c r="I520" s="251"/>
      <c r="J520" s="247"/>
      <c r="K520" s="247"/>
      <c r="L520" s="252"/>
      <c r="M520" s="253"/>
      <c r="N520" s="254"/>
      <c r="O520" s="254"/>
      <c r="P520" s="254"/>
      <c r="Q520" s="254"/>
      <c r="R520" s="254"/>
      <c r="S520" s="254"/>
      <c r="T520" s="255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6" t="s">
        <v>305</v>
      </c>
      <c r="AU520" s="256" t="s">
        <v>84</v>
      </c>
      <c r="AV520" s="14" t="s">
        <v>84</v>
      </c>
      <c r="AW520" s="14" t="s">
        <v>35</v>
      </c>
      <c r="AX520" s="14" t="s">
        <v>74</v>
      </c>
      <c r="AY520" s="256" t="s">
        <v>296</v>
      </c>
    </row>
    <row r="521" spans="1:51" s="14" customFormat="1" ht="12">
      <c r="A521" s="14"/>
      <c r="B521" s="246"/>
      <c r="C521" s="247"/>
      <c r="D521" s="237" t="s">
        <v>305</v>
      </c>
      <c r="E521" s="248" t="s">
        <v>28</v>
      </c>
      <c r="F521" s="249" t="s">
        <v>891</v>
      </c>
      <c r="G521" s="247"/>
      <c r="H521" s="250">
        <v>5.903</v>
      </c>
      <c r="I521" s="251"/>
      <c r="J521" s="247"/>
      <c r="K521" s="247"/>
      <c r="L521" s="252"/>
      <c r="M521" s="253"/>
      <c r="N521" s="254"/>
      <c r="O521" s="254"/>
      <c r="P521" s="254"/>
      <c r="Q521" s="254"/>
      <c r="R521" s="254"/>
      <c r="S521" s="254"/>
      <c r="T521" s="255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6" t="s">
        <v>305</v>
      </c>
      <c r="AU521" s="256" t="s">
        <v>84</v>
      </c>
      <c r="AV521" s="14" t="s">
        <v>84</v>
      </c>
      <c r="AW521" s="14" t="s">
        <v>35</v>
      </c>
      <c r="AX521" s="14" t="s">
        <v>74</v>
      </c>
      <c r="AY521" s="256" t="s">
        <v>296</v>
      </c>
    </row>
    <row r="522" spans="1:51" s="14" customFormat="1" ht="12">
      <c r="A522" s="14"/>
      <c r="B522" s="246"/>
      <c r="C522" s="247"/>
      <c r="D522" s="237" t="s">
        <v>305</v>
      </c>
      <c r="E522" s="248" t="s">
        <v>28</v>
      </c>
      <c r="F522" s="249" t="s">
        <v>892</v>
      </c>
      <c r="G522" s="247"/>
      <c r="H522" s="250">
        <v>0.443</v>
      </c>
      <c r="I522" s="251"/>
      <c r="J522" s="247"/>
      <c r="K522" s="247"/>
      <c r="L522" s="252"/>
      <c r="M522" s="253"/>
      <c r="N522" s="254"/>
      <c r="O522" s="254"/>
      <c r="P522" s="254"/>
      <c r="Q522" s="254"/>
      <c r="R522" s="254"/>
      <c r="S522" s="254"/>
      <c r="T522" s="25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6" t="s">
        <v>305</v>
      </c>
      <c r="AU522" s="256" t="s">
        <v>84</v>
      </c>
      <c r="AV522" s="14" t="s">
        <v>84</v>
      </c>
      <c r="AW522" s="14" t="s">
        <v>35</v>
      </c>
      <c r="AX522" s="14" t="s">
        <v>74</v>
      </c>
      <c r="AY522" s="256" t="s">
        <v>296</v>
      </c>
    </row>
    <row r="523" spans="1:51" s="15" customFormat="1" ht="12">
      <c r="A523" s="15"/>
      <c r="B523" s="257"/>
      <c r="C523" s="258"/>
      <c r="D523" s="237" t="s">
        <v>305</v>
      </c>
      <c r="E523" s="259" t="s">
        <v>168</v>
      </c>
      <c r="F523" s="260" t="s">
        <v>310</v>
      </c>
      <c r="G523" s="258"/>
      <c r="H523" s="261">
        <v>14.538</v>
      </c>
      <c r="I523" s="262"/>
      <c r="J523" s="258"/>
      <c r="K523" s="258"/>
      <c r="L523" s="263"/>
      <c r="M523" s="264"/>
      <c r="N523" s="265"/>
      <c r="O523" s="265"/>
      <c r="P523" s="265"/>
      <c r="Q523" s="265"/>
      <c r="R523" s="265"/>
      <c r="S523" s="265"/>
      <c r="T523" s="266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7" t="s">
        <v>305</v>
      </c>
      <c r="AU523" s="267" t="s">
        <v>84</v>
      </c>
      <c r="AV523" s="15" t="s">
        <v>303</v>
      </c>
      <c r="AW523" s="15" t="s">
        <v>35</v>
      </c>
      <c r="AX523" s="15" t="s">
        <v>82</v>
      </c>
      <c r="AY523" s="267" t="s">
        <v>296</v>
      </c>
    </row>
    <row r="524" spans="1:65" s="2" customFormat="1" ht="16.5" customHeight="1">
      <c r="A524" s="40"/>
      <c r="B524" s="41"/>
      <c r="C524" s="222" t="s">
        <v>893</v>
      </c>
      <c r="D524" s="222" t="s">
        <v>298</v>
      </c>
      <c r="E524" s="223" t="s">
        <v>894</v>
      </c>
      <c r="F524" s="224" t="s">
        <v>895</v>
      </c>
      <c r="G524" s="225" t="s">
        <v>301</v>
      </c>
      <c r="H524" s="226">
        <v>14.538</v>
      </c>
      <c r="I524" s="227"/>
      <c r="J524" s="228">
        <f>ROUND(I524*H524,2)</f>
        <v>0</v>
      </c>
      <c r="K524" s="224" t="s">
        <v>302</v>
      </c>
      <c r="L524" s="46"/>
      <c r="M524" s="229" t="s">
        <v>28</v>
      </c>
      <c r="N524" s="230" t="s">
        <v>45</v>
      </c>
      <c r="O524" s="86"/>
      <c r="P524" s="231">
        <f>O524*H524</f>
        <v>0</v>
      </c>
      <c r="Q524" s="231">
        <v>0</v>
      </c>
      <c r="R524" s="231">
        <f>Q524*H524</f>
        <v>0</v>
      </c>
      <c r="S524" s="231">
        <v>0</v>
      </c>
      <c r="T524" s="232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33" t="s">
        <v>303</v>
      </c>
      <c r="AT524" s="233" t="s">
        <v>298</v>
      </c>
      <c r="AU524" s="233" t="s">
        <v>84</v>
      </c>
      <c r="AY524" s="19" t="s">
        <v>296</v>
      </c>
      <c r="BE524" s="234">
        <f>IF(N524="základní",J524,0)</f>
        <v>0</v>
      </c>
      <c r="BF524" s="234">
        <f>IF(N524="snížená",J524,0)</f>
        <v>0</v>
      </c>
      <c r="BG524" s="234">
        <f>IF(N524="zákl. přenesená",J524,0)</f>
        <v>0</v>
      </c>
      <c r="BH524" s="234">
        <f>IF(N524="sníž. přenesená",J524,0)</f>
        <v>0</v>
      </c>
      <c r="BI524" s="234">
        <f>IF(N524="nulová",J524,0)</f>
        <v>0</v>
      </c>
      <c r="BJ524" s="19" t="s">
        <v>82</v>
      </c>
      <c r="BK524" s="234">
        <f>ROUND(I524*H524,2)</f>
        <v>0</v>
      </c>
      <c r="BL524" s="19" t="s">
        <v>303</v>
      </c>
      <c r="BM524" s="233" t="s">
        <v>896</v>
      </c>
    </row>
    <row r="525" spans="1:51" s="14" customFormat="1" ht="12">
      <c r="A525" s="14"/>
      <c r="B525" s="246"/>
      <c r="C525" s="247"/>
      <c r="D525" s="237" t="s">
        <v>305</v>
      </c>
      <c r="E525" s="248" t="s">
        <v>28</v>
      </c>
      <c r="F525" s="249" t="s">
        <v>168</v>
      </c>
      <c r="G525" s="247"/>
      <c r="H525" s="250">
        <v>14.538</v>
      </c>
      <c r="I525" s="251"/>
      <c r="J525" s="247"/>
      <c r="K525" s="247"/>
      <c r="L525" s="252"/>
      <c r="M525" s="253"/>
      <c r="N525" s="254"/>
      <c r="O525" s="254"/>
      <c r="P525" s="254"/>
      <c r="Q525" s="254"/>
      <c r="R525" s="254"/>
      <c r="S525" s="254"/>
      <c r="T525" s="255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6" t="s">
        <v>305</v>
      </c>
      <c r="AU525" s="256" t="s">
        <v>84</v>
      </c>
      <c r="AV525" s="14" t="s">
        <v>84</v>
      </c>
      <c r="AW525" s="14" t="s">
        <v>35</v>
      </c>
      <c r="AX525" s="14" t="s">
        <v>82</v>
      </c>
      <c r="AY525" s="256" t="s">
        <v>296</v>
      </c>
    </row>
    <row r="526" spans="1:65" s="2" customFormat="1" ht="24" customHeight="1">
      <c r="A526" s="40"/>
      <c r="B526" s="41"/>
      <c r="C526" s="222" t="s">
        <v>897</v>
      </c>
      <c r="D526" s="222" t="s">
        <v>298</v>
      </c>
      <c r="E526" s="223" t="s">
        <v>898</v>
      </c>
      <c r="F526" s="224" t="s">
        <v>899</v>
      </c>
      <c r="G526" s="225" t="s">
        <v>301</v>
      </c>
      <c r="H526" s="226">
        <v>14.538</v>
      </c>
      <c r="I526" s="227"/>
      <c r="J526" s="228">
        <f>ROUND(I526*H526,2)</f>
        <v>0</v>
      </c>
      <c r="K526" s="224" t="s">
        <v>302</v>
      </c>
      <c r="L526" s="46"/>
      <c r="M526" s="229" t="s">
        <v>28</v>
      </c>
      <c r="N526" s="230" t="s">
        <v>45</v>
      </c>
      <c r="O526" s="86"/>
      <c r="P526" s="231">
        <f>O526*H526</f>
        <v>0</v>
      </c>
      <c r="Q526" s="231">
        <v>0</v>
      </c>
      <c r="R526" s="231">
        <f>Q526*H526</f>
        <v>0</v>
      </c>
      <c r="S526" s="231">
        <v>0</v>
      </c>
      <c r="T526" s="232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33" t="s">
        <v>303</v>
      </c>
      <c r="AT526" s="233" t="s">
        <v>298</v>
      </c>
      <c r="AU526" s="233" t="s">
        <v>84</v>
      </c>
      <c r="AY526" s="19" t="s">
        <v>296</v>
      </c>
      <c r="BE526" s="234">
        <f>IF(N526="základní",J526,0)</f>
        <v>0</v>
      </c>
      <c r="BF526" s="234">
        <f>IF(N526="snížená",J526,0)</f>
        <v>0</v>
      </c>
      <c r="BG526" s="234">
        <f>IF(N526="zákl. přenesená",J526,0)</f>
        <v>0</v>
      </c>
      <c r="BH526" s="234">
        <f>IF(N526="sníž. přenesená",J526,0)</f>
        <v>0</v>
      </c>
      <c r="BI526" s="234">
        <f>IF(N526="nulová",J526,0)</f>
        <v>0</v>
      </c>
      <c r="BJ526" s="19" t="s">
        <v>82</v>
      </c>
      <c r="BK526" s="234">
        <f>ROUND(I526*H526,2)</f>
        <v>0</v>
      </c>
      <c r="BL526" s="19" t="s">
        <v>303</v>
      </c>
      <c r="BM526" s="233" t="s">
        <v>900</v>
      </c>
    </row>
    <row r="527" spans="1:51" s="14" customFormat="1" ht="12">
      <c r="A527" s="14"/>
      <c r="B527" s="246"/>
      <c r="C527" s="247"/>
      <c r="D527" s="237" t="s">
        <v>305</v>
      </c>
      <c r="E527" s="248" t="s">
        <v>28</v>
      </c>
      <c r="F527" s="249" t="s">
        <v>168</v>
      </c>
      <c r="G527" s="247"/>
      <c r="H527" s="250">
        <v>14.538</v>
      </c>
      <c r="I527" s="251"/>
      <c r="J527" s="247"/>
      <c r="K527" s="247"/>
      <c r="L527" s="252"/>
      <c r="M527" s="253"/>
      <c r="N527" s="254"/>
      <c r="O527" s="254"/>
      <c r="P527" s="254"/>
      <c r="Q527" s="254"/>
      <c r="R527" s="254"/>
      <c r="S527" s="254"/>
      <c r="T527" s="255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6" t="s">
        <v>305</v>
      </c>
      <c r="AU527" s="256" t="s">
        <v>84</v>
      </c>
      <c r="AV527" s="14" t="s">
        <v>84</v>
      </c>
      <c r="AW527" s="14" t="s">
        <v>35</v>
      </c>
      <c r="AX527" s="14" t="s">
        <v>82</v>
      </c>
      <c r="AY527" s="256" t="s">
        <v>296</v>
      </c>
    </row>
    <row r="528" spans="1:65" s="2" customFormat="1" ht="16.5" customHeight="1">
      <c r="A528" s="40"/>
      <c r="B528" s="41"/>
      <c r="C528" s="222" t="s">
        <v>901</v>
      </c>
      <c r="D528" s="222" t="s">
        <v>298</v>
      </c>
      <c r="E528" s="223" t="s">
        <v>902</v>
      </c>
      <c r="F528" s="224" t="s">
        <v>903</v>
      </c>
      <c r="G528" s="225" t="s">
        <v>301</v>
      </c>
      <c r="H528" s="226">
        <v>0.121</v>
      </c>
      <c r="I528" s="227"/>
      <c r="J528" s="228">
        <f>ROUND(I528*H528,2)</f>
        <v>0</v>
      </c>
      <c r="K528" s="224" t="s">
        <v>302</v>
      </c>
      <c r="L528" s="46"/>
      <c r="M528" s="229" t="s">
        <v>28</v>
      </c>
      <c r="N528" s="230" t="s">
        <v>45</v>
      </c>
      <c r="O528" s="86"/>
      <c r="P528" s="231">
        <f>O528*H528</f>
        <v>0</v>
      </c>
      <c r="Q528" s="231">
        <v>0</v>
      </c>
      <c r="R528" s="231">
        <f>Q528*H528</f>
        <v>0</v>
      </c>
      <c r="S528" s="231">
        <v>0</v>
      </c>
      <c r="T528" s="232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33" t="s">
        <v>303</v>
      </c>
      <c r="AT528" s="233" t="s">
        <v>298</v>
      </c>
      <c r="AU528" s="233" t="s">
        <v>84</v>
      </c>
      <c r="AY528" s="19" t="s">
        <v>296</v>
      </c>
      <c r="BE528" s="234">
        <f>IF(N528="základní",J528,0)</f>
        <v>0</v>
      </c>
      <c r="BF528" s="234">
        <f>IF(N528="snížená",J528,0)</f>
        <v>0</v>
      </c>
      <c r="BG528" s="234">
        <f>IF(N528="zákl. přenesená",J528,0)</f>
        <v>0</v>
      </c>
      <c r="BH528" s="234">
        <f>IF(N528="sníž. přenesená",J528,0)</f>
        <v>0</v>
      </c>
      <c r="BI528" s="234">
        <f>IF(N528="nulová",J528,0)</f>
        <v>0</v>
      </c>
      <c r="BJ528" s="19" t="s">
        <v>82</v>
      </c>
      <c r="BK528" s="234">
        <f>ROUND(I528*H528,2)</f>
        <v>0</v>
      </c>
      <c r="BL528" s="19" t="s">
        <v>303</v>
      </c>
      <c r="BM528" s="233" t="s">
        <v>904</v>
      </c>
    </row>
    <row r="529" spans="1:51" s="13" customFormat="1" ht="12">
      <c r="A529" s="13"/>
      <c r="B529" s="235"/>
      <c r="C529" s="236"/>
      <c r="D529" s="237" t="s">
        <v>305</v>
      </c>
      <c r="E529" s="238" t="s">
        <v>28</v>
      </c>
      <c r="F529" s="239" t="s">
        <v>306</v>
      </c>
      <c r="G529" s="236"/>
      <c r="H529" s="238" t="s">
        <v>28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5" t="s">
        <v>305</v>
      </c>
      <c r="AU529" s="245" t="s">
        <v>84</v>
      </c>
      <c r="AV529" s="13" t="s">
        <v>82</v>
      </c>
      <c r="AW529" s="13" t="s">
        <v>35</v>
      </c>
      <c r="AX529" s="13" t="s">
        <v>74</v>
      </c>
      <c r="AY529" s="245" t="s">
        <v>296</v>
      </c>
    </row>
    <row r="530" spans="1:51" s="14" customFormat="1" ht="12">
      <c r="A530" s="14"/>
      <c r="B530" s="246"/>
      <c r="C530" s="247"/>
      <c r="D530" s="237" t="s">
        <v>305</v>
      </c>
      <c r="E530" s="248" t="s">
        <v>28</v>
      </c>
      <c r="F530" s="249" t="s">
        <v>905</v>
      </c>
      <c r="G530" s="247"/>
      <c r="H530" s="250">
        <v>0.121</v>
      </c>
      <c r="I530" s="251"/>
      <c r="J530" s="247"/>
      <c r="K530" s="247"/>
      <c r="L530" s="252"/>
      <c r="M530" s="253"/>
      <c r="N530" s="254"/>
      <c r="O530" s="254"/>
      <c r="P530" s="254"/>
      <c r="Q530" s="254"/>
      <c r="R530" s="254"/>
      <c r="S530" s="254"/>
      <c r="T530" s="255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6" t="s">
        <v>305</v>
      </c>
      <c r="AU530" s="256" t="s">
        <v>84</v>
      </c>
      <c r="AV530" s="14" t="s">
        <v>84</v>
      </c>
      <c r="AW530" s="14" t="s">
        <v>35</v>
      </c>
      <c r="AX530" s="14" t="s">
        <v>82</v>
      </c>
      <c r="AY530" s="256" t="s">
        <v>296</v>
      </c>
    </row>
    <row r="531" spans="1:65" s="2" customFormat="1" ht="16.5" customHeight="1">
      <c r="A531" s="40"/>
      <c r="B531" s="41"/>
      <c r="C531" s="222" t="s">
        <v>906</v>
      </c>
      <c r="D531" s="222" t="s">
        <v>298</v>
      </c>
      <c r="E531" s="223" t="s">
        <v>907</v>
      </c>
      <c r="F531" s="224" t="s">
        <v>908</v>
      </c>
      <c r="G531" s="225" t="s">
        <v>301</v>
      </c>
      <c r="H531" s="226">
        <v>0.206</v>
      </c>
      <c r="I531" s="227"/>
      <c r="J531" s="228">
        <f>ROUND(I531*H531,2)</f>
        <v>0</v>
      </c>
      <c r="K531" s="224" t="s">
        <v>302</v>
      </c>
      <c r="L531" s="46"/>
      <c r="M531" s="229" t="s">
        <v>28</v>
      </c>
      <c r="N531" s="230" t="s">
        <v>45</v>
      </c>
      <c r="O531" s="86"/>
      <c r="P531" s="231">
        <f>O531*H531</f>
        <v>0</v>
      </c>
      <c r="Q531" s="231">
        <v>0</v>
      </c>
      <c r="R531" s="231">
        <f>Q531*H531</f>
        <v>0</v>
      </c>
      <c r="S531" s="231">
        <v>0</v>
      </c>
      <c r="T531" s="232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33" t="s">
        <v>303</v>
      </c>
      <c r="AT531" s="233" t="s">
        <v>298</v>
      </c>
      <c r="AU531" s="233" t="s">
        <v>84</v>
      </c>
      <c r="AY531" s="19" t="s">
        <v>296</v>
      </c>
      <c r="BE531" s="234">
        <f>IF(N531="základní",J531,0)</f>
        <v>0</v>
      </c>
      <c r="BF531" s="234">
        <f>IF(N531="snížená",J531,0)</f>
        <v>0</v>
      </c>
      <c r="BG531" s="234">
        <f>IF(N531="zákl. přenesená",J531,0)</f>
        <v>0</v>
      </c>
      <c r="BH531" s="234">
        <f>IF(N531="sníž. přenesená",J531,0)</f>
        <v>0</v>
      </c>
      <c r="BI531" s="234">
        <f>IF(N531="nulová",J531,0)</f>
        <v>0</v>
      </c>
      <c r="BJ531" s="19" t="s">
        <v>82</v>
      </c>
      <c r="BK531" s="234">
        <f>ROUND(I531*H531,2)</f>
        <v>0</v>
      </c>
      <c r="BL531" s="19" t="s">
        <v>303</v>
      </c>
      <c r="BM531" s="233" t="s">
        <v>909</v>
      </c>
    </row>
    <row r="532" spans="1:51" s="13" customFormat="1" ht="12">
      <c r="A532" s="13"/>
      <c r="B532" s="235"/>
      <c r="C532" s="236"/>
      <c r="D532" s="237" t="s">
        <v>305</v>
      </c>
      <c r="E532" s="238" t="s">
        <v>28</v>
      </c>
      <c r="F532" s="239" t="s">
        <v>306</v>
      </c>
      <c r="G532" s="236"/>
      <c r="H532" s="238" t="s">
        <v>28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5" t="s">
        <v>305</v>
      </c>
      <c r="AU532" s="245" t="s">
        <v>84</v>
      </c>
      <c r="AV532" s="13" t="s">
        <v>82</v>
      </c>
      <c r="AW532" s="13" t="s">
        <v>35</v>
      </c>
      <c r="AX532" s="13" t="s">
        <v>74</v>
      </c>
      <c r="AY532" s="245" t="s">
        <v>296</v>
      </c>
    </row>
    <row r="533" spans="1:51" s="14" customFormat="1" ht="12">
      <c r="A533" s="14"/>
      <c r="B533" s="246"/>
      <c r="C533" s="247"/>
      <c r="D533" s="237" t="s">
        <v>305</v>
      </c>
      <c r="E533" s="248" t="s">
        <v>28</v>
      </c>
      <c r="F533" s="249" t="s">
        <v>910</v>
      </c>
      <c r="G533" s="247"/>
      <c r="H533" s="250">
        <v>0.206</v>
      </c>
      <c r="I533" s="251"/>
      <c r="J533" s="247"/>
      <c r="K533" s="247"/>
      <c r="L533" s="252"/>
      <c r="M533" s="253"/>
      <c r="N533" s="254"/>
      <c r="O533" s="254"/>
      <c r="P533" s="254"/>
      <c r="Q533" s="254"/>
      <c r="R533" s="254"/>
      <c r="S533" s="254"/>
      <c r="T533" s="255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6" t="s">
        <v>305</v>
      </c>
      <c r="AU533" s="256" t="s">
        <v>84</v>
      </c>
      <c r="AV533" s="14" t="s">
        <v>84</v>
      </c>
      <c r="AW533" s="14" t="s">
        <v>35</v>
      </c>
      <c r="AX533" s="14" t="s">
        <v>82</v>
      </c>
      <c r="AY533" s="256" t="s">
        <v>296</v>
      </c>
    </row>
    <row r="534" spans="1:65" s="2" customFormat="1" ht="16.5" customHeight="1">
      <c r="A534" s="40"/>
      <c r="B534" s="41"/>
      <c r="C534" s="222" t="s">
        <v>911</v>
      </c>
      <c r="D534" s="222" t="s">
        <v>298</v>
      </c>
      <c r="E534" s="223" t="s">
        <v>912</v>
      </c>
      <c r="F534" s="224" t="s">
        <v>913</v>
      </c>
      <c r="G534" s="225" t="s">
        <v>362</v>
      </c>
      <c r="H534" s="226">
        <v>0.885</v>
      </c>
      <c r="I534" s="227"/>
      <c r="J534" s="228">
        <f>ROUND(I534*H534,2)</f>
        <v>0</v>
      </c>
      <c r="K534" s="224" t="s">
        <v>302</v>
      </c>
      <c r="L534" s="46"/>
      <c r="M534" s="229" t="s">
        <v>28</v>
      </c>
      <c r="N534" s="230" t="s">
        <v>45</v>
      </c>
      <c r="O534" s="86"/>
      <c r="P534" s="231">
        <f>O534*H534</f>
        <v>0</v>
      </c>
      <c r="Q534" s="231">
        <v>0.01352</v>
      </c>
      <c r="R534" s="231">
        <f>Q534*H534</f>
        <v>0.0119652</v>
      </c>
      <c r="S534" s="231">
        <v>0</v>
      </c>
      <c r="T534" s="232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33" t="s">
        <v>303</v>
      </c>
      <c r="AT534" s="233" t="s">
        <v>298</v>
      </c>
      <c r="AU534" s="233" t="s">
        <v>84</v>
      </c>
      <c r="AY534" s="19" t="s">
        <v>296</v>
      </c>
      <c r="BE534" s="234">
        <f>IF(N534="základní",J534,0)</f>
        <v>0</v>
      </c>
      <c r="BF534" s="234">
        <f>IF(N534="snížená",J534,0)</f>
        <v>0</v>
      </c>
      <c r="BG534" s="234">
        <f>IF(N534="zákl. přenesená",J534,0)</f>
        <v>0</v>
      </c>
      <c r="BH534" s="234">
        <f>IF(N534="sníž. přenesená",J534,0)</f>
        <v>0</v>
      </c>
      <c r="BI534" s="234">
        <f>IF(N534="nulová",J534,0)</f>
        <v>0</v>
      </c>
      <c r="BJ534" s="19" t="s">
        <v>82</v>
      </c>
      <c r="BK534" s="234">
        <f>ROUND(I534*H534,2)</f>
        <v>0</v>
      </c>
      <c r="BL534" s="19" t="s">
        <v>303</v>
      </c>
      <c r="BM534" s="233" t="s">
        <v>914</v>
      </c>
    </row>
    <row r="535" spans="1:51" s="13" customFormat="1" ht="12">
      <c r="A535" s="13"/>
      <c r="B535" s="235"/>
      <c r="C535" s="236"/>
      <c r="D535" s="237" t="s">
        <v>305</v>
      </c>
      <c r="E535" s="238" t="s">
        <v>28</v>
      </c>
      <c r="F535" s="239" t="s">
        <v>306</v>
      </c>
      <c r="G535" s="236"/>
      <c r="H535" s="238" t="s">
        <v>28</v>
      </c>
      <c r="I535" s="240"/>
      <c r="J535" s="236"/>
      <c r="K535" s="236"/>
      <c r="L535" s="241"/>
      <c r="M535" s="242"/>
      <c r="N535" s="243"/>
      <c r="O535" s="243"/>
      <c r="P535" s="243"/>
      <c r="Q535" s="243"/>
      <c r="R535" s="243"/>
      <c r="S535" s="243"/>
      <c r="T535" s="24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5" t="s">
        <v>305</v>
      </c>
      <c r="AU535" s="245" t="s">
        <v>84</v>
      </c>
      <c r="AV535" s="13" t="s">
        <v>82</v>
      </c>
      <c r="AW535" s="13" t="s">
        <v>35</v>
      </c>
      <c r="AX535" s="13" t="s">
        <v>74</v>
      </c>
      <c r="AY535" s="245" t="s">
        <v>296</v>
      </c>
    </row>
    <row r="536" spans="1:51" s="14" customFormat="1" ht="12">
      <c r="A536" s="14"/>
      <c r="B536" s="246"/>
      <c r="C536" s="247"/>
      <c r="D536" s="237" t="s">
        <v>305</v>
      </c>
      <c r="E536" s="248" t="s">
        <v>28</v>
      </c>
      <c r="F536" s="249" t="s">
        <v>915</v>
      </c>
      <c r="G536" s="247"/>
      <c r="H536" s="250">
        <v>0.885</v>
      </c>
      <c r="I536" s="251"/>
      <c r="J536" s="247"/>
      <c r="K536" s="247"/>
      <c r="L536" s="252"/>
      <c r="M536" s="253"/>
      <c r="N536" s="254"/>
      <c r="O536" s="254"/>
      <c r="P536" s="254"/>
      <c r="Q536" s="254"/>
      <c r="R536" s="254"/>
      <c r="S536" s="254"/>
      <c r="T536" s="25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6" t="s">
        <v>305</v>
      </c>
      <c r="AU536" s="256" t="s">
        <v>84</v>
      </c>
      <c r="AV536" s="14" t="s">
        <v>84</v>
      </c>
      <c r="AW536" s="14" t="s">
        <v>35</v>
      </c>
      <c r="AX536" s="14" t="s">
        <v>82</v>
      </c>
      <c r="AY536" s="256" t="s">
        <v>296</v>
      </c>
    </row>
    <row r="537" spans="1:65" s="2" customFormat="1" ht="16.5" customHeight="1">
      <c r="A537" s="40"/>
      <c r="B537" s="41"/>
      <c r="C537" s="222" t="s">
        <v>916</v>
      </c>
      <c r="D537" s="222" t="s">
        <v>298</v>
      </c>
      <c r="E537" s="223" t="s">
        <v>917</v>
      </c>
      <c r="F537" s="224" t="s">
        <v>918</v>
      </c>
      <c r="G537" s="225" t="s">
        <v>362</v>
      </c>
      <c r="H537" s="226">
        <v>0.885</v>
      </c>
      <c r="I537" s="227"/>
      <c r="J537" s="228">
        <f>ROUND(I537*H537,2)</f>
        <v>0</v>
      </c>
      <c r="K537" s="224" t="s">
        <v>302</v>
      </c>
      <c r="L537" s="46"/>
      <c r="M537" s="229" t="s">
        <v>28</v>
      </c>
      <c r="N537" s="230" t="s">
        <v>45</v>
      </c>
      <c r="O537" s="86"/>
      <c r="P537" s="231">
        <f>O537*H537</f>
        <v>0</v>
      </c>
      <c r="Q537" s="231">
        <v>0</v>
      </c>
      <c r="R537" s="231">
        <f>Q537*H537</f>
        <v>0</v>
      </c>
      <c r="S537" s="231">
        <v>0</v>
      </c>
      <c r="T537" s="232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33" t="s">
        <v>303</v>
      </c>
      <c r="AT537" s="233" t="s">
        <v>298</v>
      </c>
      <c r="AU537" s="233" t="s">
        <v>84</v>
      </c>
      <c r="AY537" s="19" t="s">
        <v>296</v>
      </c>
      <c r="BE537" s="234">
        <f>IF(N537="základní",J537,0)</f>
        <v>0</v>
      </c>
      <c r="BF537" s="234">
        <f>IF(N537="snížená",J537,0)</f>
        <v>0</v>
      </c>
      <c r="BG537" s="234">
        <f>IF(N537="zákl. přenesená",J537,0)</f>
        <v>0</v>
      </c>
      <c r="BH537" s="234">
        <f>IF(N537="sníž. přenesená",J537,0)</f>
        <v>0</v>
      </c>
      <c r="BI537" s="234">
        <f>IF(N537="nulová",J537,0)</f>
        <v>0</v>
      </c>
      <c r="BJ537" s="19" t="s">
        <v>82</v>
      </c>
      <c r="BK537" s="234">
        <f>ROUND(I537*H537,2)</f>
        <v>0</v>
      </c>
      <c r="BL537" s="19" t="s">
        <v>303</v>
      </c>
      <c r="BM537" s="233" t="s">
        <v>919</v>
      </c>
    </row>
    <row r="538" spans="1:51" s="13" customFormat="1" ht="12">
      <c r="A538" s="13"/>
      <c r="B538" s="235"/>
      <c r="C538" s="236"/>
      <c r="D538" s="237" t="s">
        <v>305</v>
      </c>
      <c r="E538" s="238" t="s">
        <v>28</v>
      </c>
      <c r="F538" s="239" t="s">
        <v>306</v>
      </c>
      <c r="G538" s="236"/>
      <c r="H538" s="238" t="s">
        <v>28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5" t="s">
        <v>305</v>
      </c>
      <c r="AU538" s="245" t="s">
        <v>84</v>
      </c>
      <c r="AV538" s="13" t="s">
        <v>82</v>
      </c>
      <c r="AW538" s="13" t="s">
        <v>35</v>
      </c>
      <c r="AX538" s="13" t="s">
        <v>74</v>
      </c>
      <c r="AY538" s="245" t="s">
        <v>296</v>
      </c>
    </row>
    <row r="539" spans="1:51" s="14" customFormat="1" ht="12">
      <c r="A539" s="14"/>
      <c r="B539" s="246"/>
      <c r="C539" s="247"/>
      <c r="D539" s="237" t="s">
        <v>305</v>
      </c>
      <c r="E539" s="248" t="s">
        <v>28</v>
      </c>
      <c r="F539" s="249" t="s">
        <v>915</v>
      </c>
      <c r="G539" s="247"/>
      <c r="H539" s="250">
        <v>0.885</v>
      </c>
      <c r="I539" s="251"/>
      <c r="J539" s="247"/>
      <c r="K539" s="247"/>
      <c r="L539" s="252"/>
      <c r="M539" s="253"/>
      <c r="N539" s="254"/>
      <c r="O539" s="254"/>
      <c r="P539" s="254"/>
      <c r="Q539" s="254"/>
      <c r="R539" s="254"/>
      <c r="S539" s="254"/>
      <c r="T539" s="255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6" t="s">
        <v>305</v>
      </c>
      <c r="AU539" s="256" t="s">
        <v>84</v>
      </c>
      <c r="AV539" s="14" t="s">
        <v>84</v>
      </c>
      <c r="AW539" s="14" t="s">
        <v>35</v>
      </c>
      <c r="AX539" s="14" t="s">
        <v>82</v>
      </c>
      <c r="AY539" s="256" t="s">
        <v>296</v>
      </c>
    </row>
    <row r="540" spans="1:65" s="2" customFormat="1" ht="16.5" customHeight="1">
      <c r="A540" s="40"/>
      <c r="B540" s="41"/>
      <c r="C540" s="222" t="s">
        <v>920</v>
      </c>
      <c r="D540" s="222" t="s">
        <v>298</v>
      </c>
      <c r="E540" s="223" t="s">
        <v>921</v>
      </c>
      <c r="F540" s="224" t="s">
        <v>922</v>
      </c>
      <c r="G540" s="225" t="s">
        <v>408</v>
      </c>
      <c r="H540" s="226">
        <v>0.46</v>
      </c>
      <c r="I540" s="227"/>
      <c r="J540" s="228">
        <f>ROUND(I540*H540,2)</f>
        <v>0</v>
      </c>
      <c r="K540" s="224" t="s">
        <v>302</v>
      </c>
      <c r="L540" s="46"/>
      <c r="M540" s="229" t="s">
        <v>28</v>
      </c>
      <c r="N540" s="230" t="s">
        <v>45</v>
      </c>
      <c r="O540" s="86"/>
      <c r="P540" s="231">
        <f>O540*H540</f>
        <v>0</v>
      </c>
      <c r="Q540" s="231">
        <v>1.06277</v>
      </c>
      <c r="R540" s="231">
        <f>Q540*H540</f>
        <v>0.48887420000000004</v>
      </c>
      <c r="S540" s="231">
        <v>0</v>
      </c>
      <c r="T540" s="232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33" t="s">
        <v>303</v>
      </c>
      <c r="AT540" s="233" t="s">
        <v>298</v>
      </c>
      <c r="AU540" s="233" t="s">
        <v>84</v>
      </c>
      <c r="AY540" s="19" t="s">
        <v>296</v>
      </c>
      <c r="BE540" s="234">
        <f>IF(N540="základní",J540,0)</f>
        <v>0</v>
      </c>
      <c r="BF540" s="234">
        <f>IF(N540="snížená",J540,0)</f>
        <v>0</v>
      </c>
      <c r="BG540" s="234">
        <f>IF(N540="zákl. přenesená",J540,0)</f>
        <v>0</v>
      </c>
      <c r="BH540" s="234">
        <f>IF(N540="sníž. přenesená",J540,0)</f>
        <v>0</v>
      </c>
      <c r="BI540" s="234">
        <f>IF(N540="nulová",J540,0)</f>
        <v>0</v>
      </c>
      <c r="BJ540" s="19" t="s">
        <v>82</v>
      </c>
      <c r="BK540" s="234">
        <f>ROUND(I540*H540,2)</f>
        <v>0</v>
      </c>
      <c r="BL540" s="19" t="s">
        <v>303</v>
      </c>
      <c r="BM540" s="233" t="s">
        <v>923</v>
      </c>
    </row>
    <row r="541" spans="1:51" s="14" customFormat="1" ht="12">
      <c r="A541" s="14"/>
      <c r="B541" s="246"/>
      <c r="C541" s="247"/>
      <c r="D541" s="237" t="s">
        <v>305</v>
      </c>
      <c r="E541" s="248" t="s">
        <v>28</v>
      </c>
      <c r="F541" s="249" t="s">
        <v>924</v>
      </c>
      <c r="G541" s="247"/>
      <c r="H541" s="250">
        <v>0.114</v>
      </c>
      <c r="I541" s="251"/>
      <c r="J541" s="247"/>
      <c r="K541" s="247"/>
      <c r="L541" s="252"/>
      <c r="M541" s="253"/>
      <c r="N541" s="254"/>
      <c r="O541" s="254"/>
      <c r="P541" s="254"/>
      <c r="Q541" s="254"/>
      <c r="R541" s="254"/>
      <c r="S541" s="254"/>
      <c r="T541" s="25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6" t="s">
        <v>305</v>
      </c>
      <c r="AU541" s="256" t="s">
        <v>84</v>
      </c>
      <c r="AV541" s="14" t="s">
        <v>84</v>
      </c>
      <c r="AW541" s="14" t="s">
        <v>35</v>
      </c>
      <c r="AX541" s="14" t="s">
        <v>74</v>
      </c>
      <c r="AY541" s="256" t="s">
        <v>296</v>
      </c>
    </row>
    <row r="542" spans="1:51" s="14" customFormat="1" ht="12">
      <c r="A542" s="14"/>
      <c r="B542" s="246"/>
      <c r="C542" s="247"/>
      <c r="D542" s="237" t="s">
        <v>305</v>
      </c>
      <c r="E542" s="248" t="s">
        <v>28</v>
      </c>
      <c r="F542" s="249" t="s">
        <v>925</v>
      </c>
      <c r="G542" s="247"/>
      <c r="H542" s="250">
        <v>0.346</v>
      </c>
      <c r="I542" s="251"/>
      <c r="J542" s="247"/>
      <c r="K542" s="247"/>
      <c r="L542" s="252"/>
      <c r="M542" s="253"/>
      <c r="N542" s="254"/>
      <c r="O542" s="254"/>
      <c r="P542" s="254"/>
      <c r="Q542" s="254"/>
      <c r="R542" s="254"/>
      <c r="S542" s="254"/>
      <c r="T542" s="25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6" t="s">
        <v>305</v>
      </c>
      <c r="AU542" s="256" t="s">
        <v>84</v>
      </c>
      <c r="AV542" s="14" t="s">
        <v>84</v>
      </c>
      <c r="AW542" s="14" t="s">
        <v>35</v>
      </c>
      <c r="AX542" s="14" t="s">
        <v>74</v>
      </c>
      <c r="AY542" s="256" t="s">
        <v>296</v>
      </c>
    </row>
    <row r="543" spans="1:51" s="15" customFormat="1" ht="12">
      <c r="A543" s="15"/>
      <c r="B543" s="257"/>
      <c r="C543" s="258"/>
      <c r="D543" s="237" t="s">
        <v>305</v>
      </c>
      <c r="E543" s="259" t="s">
        <v>28</v>
      </c>
      <c r="F543" s="260" t="s">
        <v>310</v>
      </c>
      <c r="G543" s="258"/>
      <c r="H543" s="261">
        <v>0.46</v>
      </c>
      <c r="I543" s="262"/>
      <c r="J543" s="258"/>
      <c r="K543" s="258"/>
      <c r="L543" s="263"/>
      <c r="M543" s="264"/>
      <c r="N543" s="265"/>
      <c r="O543" s="265"/>
      <c r="P543" s="265"/>
      <c r="Q543" s="265"/>
      <c r="R543" s="265"/>
      <c r="S543" s="265"/>
      <c r="T543" s="266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67" t="s">
        <v>305</v>
      </c>
      <c r="AU543" s="267" t="s">
        <v>84</v>
      </c>
      <c r="AV543" s="15" t="s">
        <v>303</v>
      </c>
      <c r="AW543" s="15" t="s">
        <v>35</v>
      </c>
      <c r="AX543" s="15" t="s">
        <v>82</v>
      </c>
      <c r="AY543" s="267" t="s">
        <v>296</v>
      </c>
    </row>
    <row r="544" spans="1:65" s="2" customFormat="1" ht="16.5" customHeight="1">
      <c r="A544" s="40"/>
      <c r="B544" s="41"/>
      <c r="C544" s="222" t="s">
        <v>926</v>
      </c>
      <c r="D544" s="222" t="s">
        <v>298</v>
      </c>
      <c r="E544" s="223" t="s">
        <v>927</v>
      </c>
      <c r="F544" s="224" t="s">
        <v>928</v>
      </c>
      <c r="G544" s="225" t="s">
        <v>362</v>
      </c>
      <c r="H544" s="226">
        <v>327.379</v>
      </c>
      <c r="I544" s="227"/>
      <c r="J544" s="228">
        <f>ROUND(I544*H544,2)</f>
        <v>0</v>
      </c>
      <c r="K544" s="224" t="s">
        <v>302</v>
      </c>
      <c r="L544" s="46"/>
      <c r="M544" s="229" t="s">
        <v>28</v>
      </c>
      <c r="N544" s="230" t="s">
        <v>45</v>
      </c>
      <c r="O544" s="86"/>
      <c r="P544" s="231">
        <f>O544*H544</f>
        <v>0</v>
      </c>
      <c r="Q544" s="231">
        <v>0.00022</v>
      </c>
      <c r="R544" s="231">
        <f>Q544*H544</f>
        <v>0.07202338000000001</v>
      </c>
      <c r="S544" s="231">
        <v>0</v>
      </c>
      <c r="T544" s="232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33" t="s">
        <v>303</v>
      </c>
      <c r="AT544" s="233" t="s">
        <v>298</v>
      </c>
      <c r="AU544" s="233" t="s">
        <v>84</v>
      </c>
      <c r="AY544" s="19" t="s">
        <v>296</v>
      </c>
      <c r="BE544" s="234">
        <f>IF(N544="základní",J544,0)</f>
        <v>0</v>
      </c>
      <c r="BF544" s="234">
        <f>IF(N544="snížená",J544,0)</f>
        <v>0</v>
      </c>
      <c r="BG544" s="234">
        <f>IF(N544="zákl. přenesená",J544,0)</f>
        <v>0</v>
      </c>
      <c r="BH544" s="234">
        <f>IF(N544="sníž. přenesená",J544,0)</f>
        <v>0</v>
      </c>
      <c r="BI544" s="234">
        <f>IF(N544="nulová",J544,0)</f>
        <v>0</v>
      </c>
      <c r="BJ544" s="19" t="s">
        <v>82</v>
      </c>
      <c r="BK544" s="234">
        <f>ROUND(I544*H544,2)</f>
        <v>0</v>
      </c>
      <c r="BL544" s="19" t="s">
        <v>303</v>
      </c>
      <c r="BM544" s="233" t="s">
        <v>929</v>
      </c>
    </row>
    <row r="545" spans="1:51" s="13" customFormat="1" ht="12">
      <c r="A545" s="13"/>
      <c r="B545" s="235"/>
      <c r="C545" s="236"/>
      <c r="D545" s="237" t="s">
        <v>305</v>
      </c>
      <c r="E545" s="238" t="s">
        <v>28</v>
      </c>
      <c r="F545" s="239" t="s">
        <v>306</v>
      </c>
      <c r="G545" s="236"/>
      <c r="H545" s="238" t="s">
        <v>28</v>
      </c>
      <c r="I545" s="240"/>
      <c r="J545" s="236"/>
      <c r="K545" s="236"/>
      <c r="L545" s="241"/>
      <c r="M545" s="242"/>
      <c r="N545" s="243"/>
      <c r="O545" s="243"/>
      <c r="P545" s="243"/>
      <c r="Q545" s="243"/>
      <c r="R545" s="243"/>
      <c r="S545" s="243"/>
      <c r="T545" s="24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5" t="s">
        <v>305</v>
      </c>
      <c r="AU545" s="245" t="s">
        <v>84</v>
      </c>
      <c r="AV545" s="13" t="s">
        <v>82</v>
      </c>
      <c r="AW545" s="13" t="s">
        <v>35</v>
      </c>
      <c r="AX545" s="13" t="s">
        <v>74</v>
      </c>
      <c r="AY545" s="245" t="s">
        <v>296</v>
      </c>
    </row>
    <row r="546" spans="1:51" s="14" customFormat="1" ht="12">
      <c r="A546" s="14"/>
      <c r="B546" s="246"/>
      <c r="C546" s="247"/>
      <c r="D546" s="237" t="s">
        <v>305</v>
      </c>
      <c r="E546" s="248" t="s">
        <v>28</v>
      </c>
      <c r="F546" s="249" t="s">
        <v>930</v>
      </c>
      <c r="G546" s="247"/>
      <c r="H546" s="250">
        <v>79.074</v>
      </c>
      <c r="I546" s="251"/>
      <c r="J546" s="247"/>
      <c r="K546" s="247"/>
      <c r="L546" s="252"/>
      <c r="M546" s="253"/>
      <c r="N546" s="254"/>
      <c r="O546" s="254"/>
      <c r="P546" s="254"/>
      <c r="Q546" s="254"/>
      <c r="R546" s="254"/>
      <c r="S546" s="254"/>
      <c r="T546" s="255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6" t="s">
        <v>305</v>
      </c>
      <c r="AU546" s="256" t="s">
        <v>84</v>
      </c>
      <c r="AV546" s="14" t="s">
        <v>84</v>
      </c>
      <c r="AW546" s="14" t="s">
        <v>35</v>
      </c>
      <c r="AX546" s="14" t="s">
        <v>74</v>
      </c>
      <c r="AY546" s="256" t="s">
        <v>296</v>
      </c>
    </row>
    <row r="547" spans="1:51" s="14" customFormat="1" ht="12">
      <c r="A547" s="14"/>
      <c r="B547" s="246"/>
      <c r="C547" s="247"/>
      <c r="D547" s="237" t="s">
        <v>305</v>
      </c>
      <c r="E547" s="248" t="s">
        <v>28</v>
      </c>
      <c r="F547" s="249" t="s">
        <v>931</v>
      </c>
      <c r="G547" s="247"/>
      <c r="H547" s="250">
        <v>117.596</v>
      </c>
      <c r="I547" s="251"/>
      <c r="J547" s="247"/>
      <c r="K547" s="247"/>
      <c r="L547" s="252"/>
      <c r="M547" s="253"/>
      <c r="N547" s="254"/>
      <c r="O547" s="254"/>
      <c r="P547" s="254"/>
      <c r="Q547" s="254"/>
      <c r="R547" s="254"/>
      <c r="S547" s="254"/>
      <c r="T547" s="255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6" t="s">
        <v>305</v>
      </c>
      <c r="AU547" s="256" t="s">
        <v>84</v>
      </c>
      <c r="AV547" s="14" t="s">
        <v>84</v>
      </c>
      <c r="AW547" s="14" t="s">
        <v>35</v>
      </c>
      <c r="AX547" s="14" t="s">
        <v>74</v>
      </c>
      <c r="AY547" s="256" t="s">
        <v>296</v>
      </c>
    </row>
    <row r="548" spans="1:51" s="14" customFormat="1" ht="12">
      <c r="A548" s="14"/>
      <c r="B548" s="246"/>
      <c r="C548" s="247"/>
      <c r="D548" s="237" t="s">
        <v>305</v>
      </c>
      <c r="E548" s="248" t="s">
        <v>28</v>
      </c>
      <c r="F548" s="249" t="s">
        <v>932</v>
      </c>
      <c r="G548" s="247"/>
      <c r="H548" s="250">
        <v>24.665</v>
      </c>
      <c r="I548" s="251"/>
      <c r="J548" s="247"/>
      <c r="K548" s="247"/>
      <c r="L548" s="252"/>
      <c r="M548" s="253"/>
      <c r="N548" s="254"/>
      <c r="O548" s="254"/>
      <c r="P548" s="254"/>
      <c r="Q548" s="254"/>
      <c r="R548" s="254"/>
      <c r="S548" s="254"/>
      <c r="T548" s="255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6" t="s">
        <v>305</v>
      </c>
      <c r="AU548" s="256" t="s">
        <v>84</v>
      </c>
      <c r="AV548" s="14" t="s">
        <v>84</v>
      </c>
      <c r="AW548" s="14" t="s">
        <v>35</v>
      </c>
      <c r="AX548" s="14" t="s">
        <v>74</v>
      </c>
      <c r="AY548" s="256" t="s">
        <v>296</v>
      </c>
    </row>
    <row r="549" spans="1:51" s="14" customFormat="1" ht="12">
      <c r="A549" s="14"/>
      <c r="B549" s="246"/>
      <c r="C549" s="247"/>
      <c r="D549" s="237" t="s">
        <v>305</v>
      </c>
      <c r="E549" s="248" t="s">
        <v>28</v>
      </c>
      <c r="F549" s="249" t="s">
        <v>933</v>
      </c>
      <c r="G549" s="247"/>
      <c r="H549" s="250">
        <v>93.366</v>
      </c>
      <c r="I549" s="251"/>
      <c r="J549" s="247"/>
      <c r="K549" s="247"/>
      <c r="L549" s="252"/>
      <c r="M549" s="253"/>
      <c r="N549" s="254"/>
      <c r="O549" s="254"/>
      <c r="P549" s="254"/>
      <c r="Q549" s="254"/>
      <c r="R549" s="254"/>
      <c r="S549" s="254"/>
      <c r="T549" s="255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6" t="s">
        <v>305</v>
      </c>
      <c r="AU549" s="256" t="s">
        <v>84</v>
      </c>
      <c r="AV549" s="14" t="s">
        <v>84</v>
      </c>
      <c r="AW549" s="14" t="s">
        <v>35</v>
      </c>
      <c r="AX549" s="14" t="s">
        <v>74</v>
      </c>
      <c r="AY549" s="256" t="s">
        <v>296</v>
      </c>
    </row>
    <row r="550" spans="1:51" s="14" customFormat="1" ht="12">
      <c r="A550" s="14"/>
      <c r="B550" s="246"/>
      <c r="C550" s="247"/>
      <c r="D550" s="237" t="s">
        <v>305</v>
      </c>
      <c r="E550" s="248" t="s">
        <v>28</v>
      </c>
      <c r="F550" s="249" t="s">
        <v>137</v>
      </c>
      <c r="G550" s="247"/>
      <c r="H550" s="250">
        <v>12.678</v>
      </c>
      <c r="I550" s="251"/>
      <c r="J550" s="247"/>
      <c r="K550" s="247"/>
      <c r="L550" s="252"/>
      <c r="M550" s="253"/>
      <c r="N550" s="254"/>
      <c r="O550" s="254"/>
      <c r="P550" s="254"/>
      <c r="Q550" s="254"/>
      <c r="R550" s="254"/>
      <c r="S550" s="254"/>
      <c r="T550" s="25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6" t="s">
        <v>305</v>
      </c>
      <c r="AU550" s="256" t="s">
        <v>84</v>
      </c>
      <c r="AV550" s="14" t="s">
        <v>84</v>
      </c>
      <c r="AW550" s="14" t="s">
        <v>35</v>
      </c>
      <c r="AX550" s="14" t="s">
        <v>74</v>
      </c>
      <c r="AY550" s="256" t="s">
        <v>296</v>
      </c>
    </row>
    <row r="551" spans="1:51" s="15" customFormat="1" ht="12">
      <c r="A551" s="15"/>
      <c r="B551" s="257"/>
      <c r="C551" s="258"/>
      <c r="D551" s="237" t="s">
        <v>305</v>
      </c>
      <c r="E551" s="259" t="s">
        <v>28</v>
      </c>
      <c r="F551" s="260" t="s">
        <v>310</v>
      </c>
      <c r="G551" s="258"/>
      <c r="H551" s="261">
        <v>327.379</v>
      </c>
      <c r="I551" s="262"/>
      <c r="J551" s="258"/>
      <c r="K551" s="258"/>
      <c r="L551" s="263"/>
      <c r="M551" s="264"/>
      <c r="N551" s="265"/>
      <c r="O551" s="265"/>
      <c r="P551" s="265"/>
      <c r="Q551" s="265"/>
      <c r="R551" s="265"/>
      <c r="S551" s="265"/>
      <c r="T551" s="266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67" t="s">
        <v>305</v>
      </c>
      <c r="AU551" s="267" t="s">
        <v>84</v>
      </c>
      <c r="AV551" s="15" t="s">
        <v>303</v>
      </c>
      <c r="AW551" s="15" t="s">
        <v>35</v>
      </c>
      <c r="AX551" s="15" t="s">
        <v>82</v>
      </c>
      <c r="AY551" s="267" t="s">
        <v>296</v>
      </c>
    </row>
    <row r="552" spans="1:65" s="2" customFormat="1" ht="16.5" customHeight="1">
      <c r="A552" s="40"/>
      <c r="B552" s="41"/>
      <c r="C552" s="222" t="s">
        <v>934</v>
      </c>
      <c r="D552" s="222" t="s">
        <v>298</v>
      </c>
      <c r="E552" s="223" t="s">
        <v>935</v>
      </c>
      <c r="F552" s="224" t="s">
        <v>936</v>
      </c>
      <c r="G552" s="225" t="s">
        <v>424</v>
      </c>
      <c r="H552" s="226">
        <v>20</v>
      </c>
      <c r="I552" s="227"/>
      <c r="J552" s="228">
        <f>ROUND(I552*H552,2)</f>
        <v>0</v>
      </c>
      <c r="K552" s="224" t="s">
        <v>302</v>
      </c>
      <c r="L552" s="46"/>
      <c r="M552" s="229" t="s">
        <v>28</v>
      </c>
      <c r="N552" s="230" t="s">
        <v>45</v>
      </c>
      <c r="O552" s="86"/>
      <c r="P552" s="231">
        <f>O552*H552</f>
        <v>0</v>
      </c>
      <c r="Q552" s="231">
        <v>0.00021</v>
      </c>
      <c r="R552" s="231">
        <f>Q552*H552</f>
        <v>0.004200000000000001</v>
      </c>
      <c r="S552" s="231">
        <v>0</v>
      </c>
      <c r="T552" s="232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33" t="s">
        <v>303</v>
      </c>
      <c r="AT552" s="233" t="s">
        <v>298</v>
      </c>
      <c r="AU552" s="233" t="s">
        <v>84</v>
      </c>
      <c r="AY552" s="19" t="s">
        <v>296</v>
      </c>
      <c r="BE552" s="234">
        <f>IF(N552="základní",J552,0)</f>
        <v>0</v>
      </c>
      <c r="BF552" s="234">
        <f>IF(N552="snížená",J552,0)</f>
        <v>0</v>
      </c>
      <c r="BG552" s="234">
        <f>IF(N552="zákl. přenesená",J552,0)</f>
        <v>0</v>
      </c>
      <c r="BH552" s="234">
        <f>IF(N552="sníž. přenesená",J552,0)</f>
        <v>0</v>
      </c>
      <c r="BI552" s="234">
        <f>IF(N552="nulová",J552,0)</f>
        <v>0</v>
      </c>
      <c r="BJ552" s="19" t="s">
        <v>82</v>
      </c>
      <c r="BK552" s="234">
        <f>ROUND(I552*H552,2)</f>
        <v>0</v>
      </c>
      <c r="BL552" s="19" t="s">
        <v>303</v>
      </c>
      <c r="BM552" s="233" t="s">
        <v>937</v>
      </c>
    </row>
    <row r="553" spans="1:51" s="13" customFormat="1" ht="12">
      <c r="A553" s="13"/>
      <c r="B553" s="235"/>
      <c r="C553" s="236"/>
      <c r="D553" s="237" t="s">
        <v>305</v>
      </c>
      <c r="E553" s="238" t="s">
        <v>28</v>
      </c>
      <c r="F553" s="239" t="s">
        <v>523</v>
      </c>
      <c r="G553" s="236"/>
      <c r="H553" s="238" t="s">
        <v>28</v>
      </c>
      <c r="I553" s="240"/>
      <c r="J553" s="236"/>
      <c r="K553" s="236"/>
      <c r="L553" s="241"/>
      <c r="M553" s="242"/>
      <c r="N553" s="243"/>
      <c r="O553" s="243"/>
      <c r="P553" s="243"/>
      <c r="Q553" s="243"/>
      <c r="R553" s="243"/>
      <c r="S553" s="243"/>
      <c r="T553" s="24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5" t="s">
        <v>305</v>
      </c>
      <c r="AU553" s="245" t="s">
        <v>84</v>
      </c>
      <c r="AV553" s="13" t="s">
        <v>82</v>
      </c>
      <c r="AW553" s="13" t="s">
        <v>35</v>
      </c>
      <c r="AX553" s="13" t="s">
        <v>74</v>
      </c>
      <c r="AY553" s="245" t="s">
        <v>296</v>
      </c>
    </row>
    <row r="554" spans="1:51" s="14" customFormat="1" ht="12">
      <c r="A554" s="14"/>
      <c r="B554" s="246"/>
      <c r="C554" s="247"/>
      <c r="D554" s="237" t="s">
        <v>305</v>
      </c>
      <c r="E554" s="248" t="s">
        <v>28</v>
      </c>
      <c r="F554" s="249" t="s">
        <v>393</v>
      </c>
      <c r="G554" s="247"/>
      <c r="H554" s="250">
        <v>20</v>
      </c>
      <c r="I554" s="251"/>
      <c r="J554" s="247"/>
      <c r="K554" s="247"/>
      <c r="L554" s="252"/>
      <c r="M554" s="253"/>
      <c r="N554" s="254"/>
      <c r="O554" s="254"/>
      <c r="P554" s="254"/>
      <c r="Q554" s="254"/>
      <c r="R554" s="254"/>
      <c r="S554" s="254"/>
      <c r="T554" s="255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6" t="s">
        <v>305</v>
      </c>
      <c r="AU554" s="256" t="s">
        <v>84</v>
      </c>
      <c r="AV554" s="14" t="s">
        <v>84</v>
      </c>
      <c r="AW554" s="14" t="s">
        <v>35</v>
      </c>
      <c r="AX554" s="14" t="s">
        <v>82</v>
      </c>
      <c r="AY554" s="256" t="s">
        <v>296</v>
      </c>
    </row>
    <row r="555" spans="1:65" s="2" customFormat="1" ht="24" customHeight="1">
      <c r="A555" s="40"/>
      <c r="B555" s="41"/>
      <c r="C555" s="222" t="s">
        <v>938</v>
      </c>
      <c r="D555" s="222" t="s">
        <v>298</v>
      </c>
      <c r="E555" s="223" t="s">
        <v>939</v>
      </c>
      <c r="F555" s="224" t="s">
        <v>940</v>
      </c>
      <c r="G555" s="225" t="s">
        <v>424</v>
      </c>
      <c r="H555" s="226">
        <v>20</v>
      </c>
      <c r="I555" s="227"/>
      <c r="J555" s="228">
        <f>ROUND(I555*H555,2)</f>
        <v>0</v>
      </c>
      <c r="K555" s="224" t="s">
        <v>302</v>
      </c>
      <c r="L555" s="46"/>
      <c r="M555" s="229" t="s">
        <v>28</v>
      </c>
      <c r="N555" s="230" t="s">
        <v>45</v>
      </c>
      <c r="O555" s="86"/>
      <c r="P555" s="231">
        <f>O555*H555</f>
        <v>0</v>
      </c>
      <c r="Q555" s="231">
        <v>0</v>
      </c>
      <c r="R555" s="231">
        <f>Q555*H555</f>
        <v>0</v>
      </c>
      <c r="S555" s="231">
        <v>0</v>
      </c>
      <c r="T555" s="232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33" t="s">
        <v>303</v>
      </c>
      <c r="AT555" s="233" t="s">
        <v>298</v>
      </c>
      <c r="AU555" s="233" t="s">
        <v>84</v>
      </c>
      <c r="AY555" s="19" t="s">
        <v>296</v>
      </c>
      <c r="BE555" s="234">
        <f>IF(N555="základní",J555,0)</f>
        <v>0</v>
      </c>
      <c r="BF555" s="234">
        <f>IF(N555="snížená",J555,0)</f>
        <v>0</v>
      </c>
      <c r="BG555" s="234">
        <f>IF(N555="zákl. přenesená",J555,0)</f>
        <v>0</v>
      </c>
      <c r="BH555" s="234">
        <f>IF(N555="sníž. přenesená",J555,0)</f>
        <v>0</v>
      </c>
      <c r="BI555" s="234">
        <f>IF(N555="nulová",J555,0)</f>
        <v>0</v>
      </c>
      <c r="BJ555" s="19" t="s">
        <v>82</v>
      </c>
      <c r="BK555" s="234">
        <f>ROUND(I555*H555,2)</f>
        <v>0</v>
      </c>
      <c r="BL555" s="19" t="s">
        <v>303</v>
      </c>
      <c r="BM555" s="233" t="s">
        <v>941</v>
      </c>
    </row>
    <row r="556" spans="1:51" s="13" customFormat="1" ht="12">
      <c r="A556" s="13"/>
      <c r="B556" s="235"/>
      <c r="C556" s="236"/>
      <c r="D556" s="237" t="s">
        <v>305</v>
      </c>
      <c r="E556" s="238" t="s">
        <v>28</v>
      </c>
      <c r="F556" s="239" t="s">
        <v>523</v>
      </c>
      <c r="G556" s="236"/>
      <c r="H556" s="238" t="s">
        <v>28</v>
      </c>
      <c r="I556" s="240"/>
      <c r="J556" s="236"/>
      <c r="K556" s="236"/>
      <c r="L556" s="241"/>
      <c r="M556" s="242"/>
      <c r="N556" s="243"/>
      <c r="O556" s="243"/>
      <c r="P556" s="243"/>
      <c r="Q556" s="243"/>
      <c r="R556" s="243"/>
      <c r="S556" s="243"/>
      <c r="T556" s="24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5" t="s">
        <v>305</v>
      </c>
      <c r="AU556" s="245" t="s">
        <v>84</v>
      </c>
      <c r="AV556" s="13" t="s">
        <v>82</v>
      </c>
      <c r="AW556" s="13" t="s">
        <v>35</v>
      </c>
      <c r="AX556" s="13" t="s">
        <v>74</v>
      </c>
      <c r="AY556" s="245" t="s">
        <v>296</v>
      </c>
    </row>
    <row r="557" spans="1:51" s="14" customFormat="1" ht="12">
      <c r="A557" s="14"/>
      <c r="B557" s="246"/>
      <c r="C557" s="247"/>
      <c r="D557" s="237" t="s">
        <v>305</v>
      </c>
      <c r="E557" s="248" t="s">
        <v>28</v>
      </c>
      <c r="F557" s="249" t="s">
        <v>393</v>
      </c>
      <c r="G557" s="247"/>
      <c r="H557" s="250">
        <v>20</v>
      </c>
      <c r="I557" s="251"/>
      <c r="J557" s="247"/>
      <c r="K557" s="247"/>
      <c r="L557" s="252"/>
      <c r="M557" s="253"/>
      <c r="N557" s="254"/>
      <c r="O557" s="254"/>
      <c r="P557" s="254"/>
      <c r="Q557" s="254"/>
      <c r="R557" s="254"/>
      <c r="S557" s="254"/>
      <c r="T557" s="255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6" t="s">
        <v>305</v>
      </c>
      <c r="AU557" s="256" t="s">
        <v>84</v>
      </c>
      <c r="AV557" s="14" t="s">
        <v>84</v>
      </c>
      <c r="AW557" s="14" t="s">
        <v>35</v>
      </c>
      <c r="AX557" s="14" t="s">
        <v>82</v>
      </c>
      <c r="AY557" s="256" t="s">
        <v>296</v>
      </c>
    </row>
    <row r="558" spans="1:65" s="2" customFormat="1" ht="24" customHeight="1">
      <c r="A558" s="40"/>
      <c r="B558" s="41"/>
      <c r="C558" s="222" t="s">
        <v>942</v>
      </c>
      <c r="D558" s="222" t="s">
        <v>298</v>
      </c>
      <c r="E558" s="223" t="s">
        <v>943</v>
      </c>
      <c r="F558" s="224" t="s">
        <v>944</v>
      </c>
      <c r="G558" s="225" t="s">
        <v>491</v>
      </c>
      <c r="H558" s="226">
        <v>14</v>
      </c>
      <c r="I558" s="227"/>
      <c r="J558" s="228">
        <f>ROUND(I558*H558,2)</f>
        <v>0</v>
      </c>
      <c r="K558" s="224" t="s">
        <v>302</v>
      </c>
      <c r="L558" s="46"/>
      <c r="M558" s="229" t="s">
        <v>28</v>
      </c>
      <c r="N558" s="230" t="s">
        <v>45</v>
      </c>
      <c r="O558" s="86"/>
      <c r="P558" s="231">
        <f>O558*H558</f>
        <v>0</v>
      </c>
      <c r="Q558" s="231">
        <v>0.01777</v>
      </c>
      <c r="R558" s="231">
        <f>Q558*H558</f>
        <v>0.24878</v>
      </c>
      <c r="S558" s="231">
        <v>0</v>
      </c>
      <c r="T558" s="232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33" t="s">
        <v>303</v>
      </c>
      <c r="AT558" s="233" t="s">
        <v>298</v>
      </c>
      <c r="AU558" s="233" t="s">
        <v>84</v>
      </c>
      <c r="AY558" s="19" t="s">
        <v>296</v>
      </c>
      <c r="BE558" s="234">
        <f>IF(N558="základní",J558,0)</f>
        <v>0</v>
      </c>
      <c r="BF558" s="234">
        <f>IF(N558="snížená",J558,0)</f>
        <v>0</v>
      </c>
      <c r="BG558" s="234">
        <f>IF(N558="zákl. přenesená",J558,0)</f>
        <v>0</v>
      </c>
      <c r="BH558" s="234">
        <f>IF(N558="sníž. přenesená",J558,0)</f>
        <v>0</v>
      </c>
      <c r="BI558" s="234">
        <f>IF(N558="nulová",J558,0)</f>
        <v>0</v>
      </c>
      <c r="BJ558" s="19" t="s">
        <v>82</v>
      </c>
      <c r="BK558" s="234">
        <f>ROUND(I558*H558,2)</f>
        <v>0</v>
      </c>
      <c r="BL558" s="19" t="s">
        <v>303</v>
      </c>
      <c r="BM558" s="233" t="s">
        <v>945</v>
      </c>
    </row>
    <row r="559" spans="1:51" s="13" customFormat="1" ht="12">
      <c r="A559" s="13"/>
      <c r="B559" s="235"/>
      <c r="C559" s="236"/>
      <c r="D559" s="237" t="s">
        <v>305</v>
      </c>
      <c r="E559" s="238" t="s">
        <v>28</v>
      </c>
      <c r="F559" s="239" t="s">
        <v>946</v>
      </c>
      <c r="G559" s="236"/>
      <c r="H559" s="238" t="s">
        <v>28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5" t="s">
        <v>305</v>
      </c>
      <c r="AU559" s="245" t="s">
        <v>84</v>
      </c>
      <c r="AV559" s="13" t="s">
        <v>82</v>
      </c>
      <c r="AW559" s="13" t="s">
        <v>35</v>
      </c>
      <c r="AX559" s="13" t="s">
        <v>74</v>
      </c>
      <c r="AY559" s="245" t="s">
        <v>296</v>
      </c>
    </row>
    <row r="560" spans="1:51" s="13" customFormat="1" ht="12">
      <c r="A560" s="13"/>
      <c r="B560" s="235"/>
      <c r="C560" s="236"/>
      <c r="D560" s="237" t="s">
        <v>305</v>
      </c>
      <c r="E560" s="238" t="s">
        <v>28</v>
      </c>
      <c r="F560" s="239" t="s">
        <v>947</v>
      </c>
      <c r="G560" s="236"/>
      <c r="H560" s="238" t="s">
        <v>28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5" t="s">
        <v>305</v>
      </c>
      <c r="AU560" s="245" t="s">
        <v>84</v>
      </c>
      <c r="AV560" s="13" t="s">
        <v>82</v>
      </c>
      <c r="AW560" s="13" t="s">
        <v>35</v>
      </c>
      <c r="AX560" s="13" t="s">
        <v>74</v>
      </c>
      <c r="AY560" s="245" t="s">
        <v>296</v>
      </c>
    </row>
    <row r="561" spans="1:51" s="14" customFormat="1" ht="12">
      <c r="A561" s="14"/>
      <c r="B561" s="246"/>
      <c r="C561" s="247"/>
      <c r="D561" s="237" t="s">
        <v>305</v>
      </c>
      <c r="E561" s="248" t="s">
        <v>28</v>
      </c>
      <c r="F561" s="249" t="s">
        <v>948</v>
      </c>
      <c r="G561" s="247"/>
      <c r="H561" s="250">
        <v>14</v>
      </c>
      <c r="I561" s="251"/>
      <c r="J561" s="247"/>
      <c r="K561" s="247"/>
      <c r="L561" s="252"/>
      <c r="M561" s="253"/>
      <c r="N561" s="254"/>
      <c r="O561" s="254"/>
      <c r="P561" s="254"/>
      <c r="Q561" s="254"/>
      <c r="R561" s="254"/>
      <c r="S561" s="254"/>
      <c r="T561" s="25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6" t="s">
        <v>305</v>
      </c>
      <c r="AU561" s="256" t="s">
        <v>84</v>
      </c>
      <c r="AV561" s="14" t="s">
        <v>84</v>
      </c>
      <c r="AW561" s="14" t="s">
        <v>35</v>
      </c>
      <c r="AX561" s="14" t="s">
        <v>82</v>
      </c>
      <c r="AY561" s="256" t="s">
        <v>296</v>
      </c>
    </row>
    <row r="562" spans="1:65" s="2" customFormat="1" ht="24" customHeight="1">
      <c r="A562" s="40"/>
      <c r="B562" s="41"/>
      <c r="C562" s="222" t="s">
        <v>949</v>
      </c>
      <c r="D562" s="222" t="s">
        <v>298</v>
      </c>
      <c r="E562" s="223" t="s">
        <v>950</v>
      </c>
      <c r="F562" s="224" t="s">
        <v>951</v>
      </c>
      <c r="G562" s="225" t="s">
        <v>491</v>
      </c>
      <c r="H562" s="226">
        <v>3</v>
      </c>
      <c r="I562" s="227"/>
      <c r="J562" s="228">
        <f>ROUND(I562*H562,2)</f>
        <v>0</v>
      </c>
      <c r="K562" s="224" t="s">
        <v>302</v>
      </c>
      <c r="L562" s="46"/>
      <c r="M562" s="229" t="s">
        <v>28</v>
      </c>
      <c r="N562" s="230" t="s">
        <v>45</v>
      </c>
      <c r="O562" s="86"/>
      <c r="P562" s="231">
        <f>O562*H562</f>
        <v>0</v>
      </c>
      <c r="Q562" s="231">
        <v>0.03532</v>
      </c>
      <c r="R562" s="231">
        <f>Q562*H562</f>
        <v>0.10596</v>
      </c>
      <c r="S562" s="231">
        <v>0</v>
      </c>
      <c r="T562" s="232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33" t="s">
        <v>303</v>
      </c>
      <c r="AT562" s="233" t="s">
        <v>298</v>
      </c>
      <c r="AU562" s="233" t="s">
        <v>84</v>
      </c>
      <c r="AY562" s="19" t="s">
        <v>296</v>
      </c>
      <c r="BE562" s="234">
        <f>IF(N562="základní",J562,0)</f>
        <v>0</v>
      </c>
      <c r="BF562" s="234">
        <f>IF(N562="snížená",J562,0)</f>
        <v>0</v>
      </c>
      <c r="BG562" s="234">
        <f>IF(N562="zákl. přenesená",J562,0)</f>
        <v>0</v>
      </c>
      <c r="BH562" s="234">
        <f>IF(N562="sníž. přenesená",J562,0)</f>
        <v>0</v>
      </c>
      <c r="BI562" s="234">
        <f>IF(N562="nulová",J562,0)</f>
        <v>0</v>
      </c>
      <c r="BJ562" s="19" t="s">
        <v>82</v>
      </c>
      <c r="BK562" s="234">
        <f>ROUND(I562*H562,2)</f>
        <v>0</v>
      </c>
      <c r="BL562" s="19" t="s">
        <v>303</v>
      </c>
      <c r="BM562" s="233" t="s">
        <v>952</v>
      </c>
    </row>
    <row r="563" spans="1:51" s="13" customFormat="1" ht="12">
      <c r="A563" s="13"/>
      <c r="B563" s="235"/>
      <c r="C563" s="236"/>
      <c r="D563" s="237" t="s">
        <v>305</v>
      </c>
      <c r="E563" s="238" t="s">
        <v>28</v>
      </c>
      <c r="F563" s="239" t="s">
        <v>946</v>
      </c>
      <c r="G563" s="236"/>
      <c r="H563" s="238" t="s">
        <v>28</v>
      </c>
      <c r="I563" s="240"/>
      <c r="J563" s="236"/>
      <c r="K563" s="236"/>
      <c r="L563" s="241"/>
      <c r="M563" s="242"/>
      <c r="N563" s="243"/>
      <c r="O563" s="243"/>
      <c r="P563" s="243"/>
      <c r="Q563" s="243"/>
      <c r="R563" s="243"/>
      <c r="S563" s="243"/>
      <c r="T563" s="24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5" t="s">
        <v>305</v>
      </c>
      <c r="AU563" s="245" t="s">
        <v>84</v>
      </c>
      <c r="AV563" s="13" t="s">
        <v>82</v>
      </c>
      <c r="AW563" s="13" t="s">
        <v>35</v>
      </c>
      <c r="AX563" s="13" t="s">
        <v>74</v>
      </c>
      <c r="AY563" s="245" t="s">
        <v>296</v>
      </c>
    </row>
    <row r="564" spans="1:51" s="13" customFormat="1" ht="12">
      <c r="A564" s="13"/>
      <c r="B564" s="235"/>
      <c r="C564" s="236"/>
      <c r="D564" s="237" t="s">
        <v>305</v>
      </c>
      <c r="E564" s="238" t="s">
        <v>28</v>
      </c>
      <c r="F564" s="239" t="s">
        <v>947</v>
      </c>
      <c r="G564" s="236"/>
      <c r="H564" s="238" t="s">
        <v>28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5" t="s">
        <v>305</v>
      </c>
      <c r="AU564" s="245" t="s">
        <v>84</v>
      </c>
      <c r="AV564" s="13" t="s">
        <v>82</v>
      </c>
      <c r="AW564" s="13" t="s">
        <v>35</v>
      </c>
      <c r="AX564" s="13" t="s">
        <v>74</v>
      </c>
      <c r="AY564" s="245" t="s">
        <v>296</v>
      </c>
    </row>
    <row r="565" spans="1:51" s="14" customFormat="1" ht="12">
      <c r="A565" s="14"/>
      <c r="B565" s="246"/>
      <c r="C565" s="247"/>
      <c r="D565" s="237" t="s">
        <v>305</v>
      </c>
      <c r="E565" s="248" t="s">
        <v>28</v>
      </c>
      <c r="F565" s="249" t="s">
        <v>314</v>
      </c>
      <c r="G565" s="247"/>
      <c r="H565" s="250">
        <v>3</v>
      </c>
      <c r="I565" s="251"/>
      <c r="J565" s="247"/>
      <c r="K565" s="247"/>
      <c r="L565" s="252"/>
      <c r="M565" s="253"/>
      <c r="N565" s="254"/>
      <c r="O565" s="254"/>
      <c r="P565" s="254"/>
      <c r="Q565" s="254"/>
      <c r="R565" s="254"/>
      <c r="S565" s="254"/>
      <c r="T565" s="255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6" t="s">
        <v>305</v>
      </c>
      <c r="AU565" s="256" t="s">
        <v>84</v>
      </c>
      <c r="AV565" s="14" t="s">
        <v>84</v>
      </c>
      <c r="AW565" s="14" t="s">
        <v>35</v>
      </c>
      <c r="AX565" s="14" t="s">
        <v>82</v>
      </c>
      <c r="AY565" s="256" t="s">
        <v>296</v>
      </c>
    </row>
    <row r="566" spans="1:65" s="2" customFormat="1" ht="16.5" customHeight="1">
      <c r="A566" s="40"/>
      <c r="B566" s="41"/>
      <c r="C566" s="279" t="s">
        <v>953</v>
      </c>
      <c r="D566" s="279" t="s">
        <v>405</v>
      </c>
      <c r="E566" s="280" t="s">
        <v>954</v>
      </c>
      <c r="F566" s="281" t="s">
        <v>955</v>
      </c>
      <c r="G566" s="282" t="s">
        <v>491</v>
      </c>
      <c r="H566" s="283">
        <v>1</v>
      </c>
      <c r="I566" s="284"/>
      <c r="J566" s="285">
        <f>ROUND(I566*H566,2)</f>
        <v>0</v>
      </c>
      <c r="K566" s="281" t="s">
        <v>302</v>
      </c>
      <c r="L566" s="286"/>
      <c r="M566" s="287" t="s">
        <v>28</v>
      </c>
      <c r="N566" s="288" t="s">
        <v>45</v>
      </c>
      <c r="O566" s="86"/>
      <c r="P566" s="231">
        <f>O566*H566</f>
        <v>0</v>
      </c>
      <c r="Q566" s="231">
        <v>0.02198</v>
      </c>
      <c r="R566" s="231">
        <f>Q566*H566</f>
        <v>0.02198</v>
      </c>
      <c r="S566" s="231">
        <v>0</v>
      </c>
      <c r="T566" s="232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33" t="s">
        <v>337</v>
      </c>
      <c r="AT566" s="233" t="s">
        <v>405</v>
      </c>
      <c r="AU566" s="233" t="s">
        <v>84</v>
      </c>
      <c r="AY566" s="19" t="s">
        <v>296</v>
      </c>
      <c r="BE566" s="234">
        <f>IF(N566="základní",J566,0)</f>
        <v>0</v>
      </c>
      <c r="BF566" s="234">
        <f>IF(N566="snížená",J566,0)</f>
        <v>0</v>
      </c>
      <c r="BG566" s="234">
        <f>IF(N566="zákl. přenesená",J566,0)</f>
        <v>0</v>
      </c>
      <c r="BH566" s="234">
        <f>IF(N566="sníž. přenesená",J566,0)</f>
        <v>0</v>
      </c>
      <c r="BI566" s="234">
        <f>IF(N566="nulová",J566,0)</f>
        <v>0</v>
      </c>
      <c r="BJ566" s="19" t="s">
        <v>82</v>
      </c>
      <c r="BK566" s="234">
        <f>ROUND(I566*H566,2)</f>
        <v>0</v>
      </c>
      <c r="BL566" s="19" t="s">
        <v>303</v>
      </c>
      <c r="BM566" s="233" t="s">
        <v>956</v>
      </c>
    </row>
    <row r="567" spans="1:51" s="13" customFormat="1" ht="12">
      <c r="A567" s="13"/>
      <c r="B567" s="235"/>
      <c r="C567" s="236"/>
      <c r="D567" s="237" t="s">
        <v>305</v>
      </c>
      <c r="E567" s="238" t="s">
        <v>28</v>
      </c>
      <c r="F567" s="239" t="s">
        <v>946</v>
      </c>
      <c r="G567" s="236"/>
      <c r="H567" s="238" t="s">
        <v>28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5" t="s">
        <v>305</v>
      </c>
      <c r="AU567" s="245" t="s">
        <v>84</v>
      </c>
      <c r="AV567" s="13" t="s">
        <v>82</v>
      </c>
      <c r="AW567" s="13" t="s">
        <v>35</v>
      </c>
      <c r="AX567" s="13" t="s">
        <v>74</v>
      </c>
      <c r="AY567" s="245" t="s">
        <v>296</v>
      </c>
    </row>
    <row r="568" spans="1:51" s="13" customFormat="1" ht="12">
      <c r="A568" s="13"/>
      <c r="B568" s="235"/>
      <c r="C568" s="236"/>
      <c r="D568" s="237" t="s">
        <v>305</v>
      </c>
      <c r="E568" s="238" t="s">
        <v>28</v>
      </c>
      <c r="F568" s="239" t="s">
        <v>947</v>
      </c>
      <c r="G568" s="236"/>
      <c r="H568" s="238" t="s">
        <v>28</v>
      </c>
      <c r="I568" s="240"/>
      <c r="J568" s="236"/>
      <c r="K568" s="236"/>
      <c r="L568" s="241"/>
      <c r="M568" s="242"/>
      <c r="N568" s="243"/>
      <c r="O568" s="243"/>
      <c r="P568" s="243"/>
      <c r="Q568" s="243"/>
      <c r="R568" s="243"/>
      <c r="S568" s="243"/>
      <c r="T568" s="24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5" t="s">
        <v>305</v>
      </c>
      <c r="AU568" s="245" t="s">
        <v>84</v>
      </c>
      <c r="AV568" s="13" t="s">
        <v>82</v>
      </c>
      <c r="AW568" s="13" t="s">
        <v>35</v>
      </c>
      <c r="AX568" s="13" t="s">
        <v>74</v>
      </c>
      <c r="AY568" s="245" t="s">
        <v>296</v>
      </c>
    </row>
    <row r="569" spans="1:51" s="14" customFormat="1" ht="12">
      <c r="A569" s="14"/>
      <c r="B569" s="246"/>
      <c r="C569" s="247"/>
      <c r="D569" s="237" t="s">
        <v>305</v>
      </c>
      <c r="E569" s="248" t="s">
        <v>28</v>
      </c>
      <c r="F569" s="249" t="s">
        <v>82</v>
      </c>
      <c r="G569" s="247"/>
      <c r="H569" s="250">
        <v>1</v>
      </c>
      <c r="I569" s="251"/>
      <c r="J569" s="247"/>
      <c r="K569" s="247"/>
      <c r="L569" s="252"/>
      <c r="M569" s="253"/>
      <c r="N569" s="254"/>
      <c r="O569" s="254"/>
      <c r="P569" s="254"/>
      <c r="Q569" s="254"/>
      <c r="R569" s="254"/>
      <c r="S569" s="254"/>
      <c r="T569" s="255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6" t="s">
        <v>305</v>
      </c>
      <c r="AU569" s="256" t="s">
        <v>84</v>
      </c>
      <c r="AV569" s="14" t="s">
        <v>84</v>
      </c>
      <c r="AW569" s="14" t="s">
        <v>35</v>
      </c>
      <c r="AX569" s="14" t="s">
        <v>82</v>
      </c>
      <c r="AY569" s="256" t="s">
        <v>296</v>
      </c>
    </row>
    <row r="570" spans="1:65" s="2" customFormat="1" ht="16.5" customHeight="1">
      <c r="A570" s="40"/>
      <c r="B570" s="41"/>
      <c r="C570" s="279" t="s">
        <v>957</v>
      </c>
      <c r="D570" s="279" t="s">
        <v>405</v>
      </c>
      <c r="E570" s="280" t="s">
        <v>958</v>
      </c>
      <c r="F570" s="281" t="s">
        <v>959</v>
      </c>
      <c r="G570" s="282" t="s">
        <v>491</v>
      </c>
      <c r="H570" s="283">
        <v>4</v>
      </c>
      <c r="I570" s="284"/>
      <c r="J570" s="285">
        <f>ROUND(I570*H570,2)</f>
        <v>0</v>
      </c>
      <c r="K570" s="281" t="s">
        <v>302</v>
      </c>
      <c r="L570" s="286"/>
      <c r="M570" s="287" t="s">
        <v>28</v>
      </c>
      <c r="N570" s="288" t="s">
        <v>45</v>
      </c>
      <c r="O570" s="86"/>
      <c r="P570" s="231">
        <f>O570*H570</f>
        <v>0</v>
      </c>
      <c r="Q570" s="231">
        <v>0.02328</v>
      </c>
      <c r="R570" s="231">
        <f>Q570*H570</f>
        <v>0.09312</v>
      </c>
      <c r="S570" s="231">
        <v>0</v>
      </c>
      <c r="T570" s="232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33" t="s">
        <v>337</v>
      </c>
      <c r="AT570" s="233" t="s">
        <v>405</v>
      </c>
      <c r="AU570" s="233" t="s">
        <v>84</v>
      </c>
      <c r="AY570" s="19" t="s">
        <v>296</v>
      </c>
      <c r="BE570" s="234">
        <f>IF(N570="základní",J570,0)</f>
        <v>0</v>
      </c>
      <c r="BF570" s="234">
        <f>IF(N570="snížená",J570,0)</f>
        <v>0</v>
      </c>
      <c r="BG570" s="234">
        <f>IF(N570="zákl. přenesená",J570,0)</f>
        <v>0</v>
      </c>
      <c r="BH570" s="234">
        <f>IF(N570="sníž. přenesená",J570,0)</f>
        <v>0</v>
      </c>
      <c r="BI570" s="234">
        <f>IF(N570="nulová",J570,0)</f>
        <v>0</v>
      </c>
      <c r="BJ570" s="19" t="s">
        <v>82</v>
      </c>
      <c r="BK570" s="234">
        <f>ROUND(I570*H570,2)</f>
        <v>0</v>
      </c>
      <c r="BL570" s="19" t="s">
        <v>303</v>
      </c>
      <c r="BM570" s="233" t="s">
        <v>960</v>
      </c>
    </row>
    <row r="571" spans="1:51" s="13" customFormat="1" ht="12">
      <c r="A571" s="13"/>
      <c r="B571" s="235"/>
      <c r="C571" s="236"/>
      <c r="D571" s="237" t="s">
        <v>305</v>
      </c>
      <c r="E571" s="238" t="s">
        <v>28</v>
      </c>
      <c r="F571" s="239" t="s">
        <v>946</v>
      </c>
      <c r="G571" s="236"/>
      <c r="H571" s="238" t="s">
        <v>28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5" t="s">
        <v>305</v>
      </c>
      <c r="AU571" s="245" t="s">
        <v>84</v>
      </c>
      <c r="AV571" s="13" t="s">
        <v>82</v>
      </c>
      <c r="AW571" s="13" t="s">
        <v>35</v>
      </c>
      <c r="AX571" s="13" t="s">
        <v>74</v>
      </c>
      <c r="AY571" s="245" t="s">
        <v>296</v>
      </c>
    </row>
    <row r="572" spans="1:51" s="13" customFormat="1" ht="12">
      <c r="A572" s="13"/>
      <c r="B572" s="235"/>
      <c r="C572" s="236"/>
      <c r="D572" s="237" t="s">
        <v>305</v>
      </c>
      <c r="E572" s="238" t="s">
        <v>28</v>
      </c>
      <c r="F572" s="239" t="s">
        <v>947</v>
      </c>
      <c r="G572" s="236"/>
      <c r="H572" s="238" t="s">
        <v>28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5" t="s">
        <v>305</v>
      </c>
      <c r="AU572" s="245" t="s">
        <v>84</v>
      </c>
      <c r="AV572" s="13" t="s">
        <v>82</v>
      </c>
      <c r="AW572" s="13" t="s">
        <v>35</v>
      </c>
      <c r="AX572" s="13" t="s">
        <v>74</v>
      </c>
      <c r="AY572" s="245" t="s">
        <v>296</v>
      </c>
    </row>
    <row r="573" spans="1:51" s="14" customFormat="1" ht="12">
      <c r="A573" s="14"/>
      <c r="B573" s="246"/>
      <c r="C573" s="247"/>
      <c r="D573" s="237" t="s">
        <v>305</v>
      </c>
      <c r="E573" s="248" t="s">
        <v>28</v>
      </c>
      <c r="F573" s="249" t="s">
        <v>303</v>
      </c>
      <c r="G573" s="247"/>
      <c r="H573" s="250">
        <v>4</v>
      </c>
      <c r="I573" s="251"/>
      <c r="J573" s="247"/>
      <c r="K573" s="247"/>
      <c r="L573" s="252"/>
      <c r="M573" s="253"/>
      <c r="N573" s="254"/>
      <c r="O573" s="254"/>
      <c r="P573" s="254"/>
      <c r="Q573" s="254"/>
      <c r="R573" s="254"/>
      <c r="S573" s="254"/>
      <c r="T573" s="25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6" t="s">
        <v>305</v>
      </c>
      <c r="AU573" s="256" t="s">
        <v>84</v>
      </c>
      <c r="AV573" s="14" t="s">
        <v>84</v>
      </c>
      <c r="AW573" s="14" t="s">
        <v>35</v>
      </c>
      <c r="AX573" s="14" t="s">
        <v>82</v>
      </c>
      <c r="AY573" s="256" t="s">
        <v>296</v>
      </c>
    </row>
    <row r="574" spans="1:65" s="2" customFormat="1" ht="16.5" customHeight="1">
      <c r="A574" s="40"/>
      <c r="B574" s="41"/>
      <c r="C574" s="279" t="s">
        <v>961</v>
      </c>
      <c r="D574" s="279" t="s">
        <v>405</v>
      </c>
      <c r="E574" s="280" t="s">
        <v>962</v>
      </c>
      <c r="F574" s="281" t="s">
        <v>963</v>
      </c>
      <c r="G574" s="282" t="s">
        <v>491</v>
      </c>
      <c r="H574" s="283">
        <v>9</v>
      </c>
      <c r="I574" s="284"/>
      <c r="J574" s="285">
        <f>ROUND(I574*H574,2)</f>
        <v>0</v>
      </c>
      <c r="K574" s="281" t="s">
        <v>302</v>
      </c>
      <c r="L574" s="286"/>
      <c r="M574" s="287" t="s">
        <v>28</v>
      </c>
      <c r="N574" s="288" t="s">
        <v>45</v>
      </c>
      <c r="O574" s="86"/>
      <c r="P574" s="231">
        <f>O574*H574</f>
        <v>0</v>
      </c>
      <c r="Q574" s="231">
        <v>0.0246</v>
      </c>
      <c r="R574" s="231">
        <f>Q574*H574</f>
        <v>0.2214</v>
      </c>
      <c r="S574" s="231">
        <v>0</v>
      </c>
      <c r="T574" s="232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33" t="s">
        <v>337</v>
      </c>
      <c r="AT574" s="233" t="s">
        <v>405</v>
      </c>
      <c r="AU574" s="233" t="s">
        <v>84</v>
      </c>
      <c r="AY574" s="19" t="s">
        <v>296</v>
      </c>
      <c r="BE574" s="234">
        <f>IF(N574="základní",J574,0)</f>
        <v>0</v>
      </c>
      <c r="BF574" s="234">
        <f>IF(N574="snížená",J574,0)</f>
        <v>0</v>
      </c>
      <c r="BG574" s="234">
        <f>IF(N574="zákl. přenesená",J574,0)</f>
        <v>0</v>
      </c>
      <c r="BH574" s="234">
        <f>IF(N574="sníž. přenesená",J574,0)</f>
        <v>0</v>
      </c>
      <c r="BI574" s="234">
        <f>IF(N574="nulová",J574,0)</f>
        <v>0</v>
      </c>
      <c r="BJ574" s="19" t="s">
        <v>82</v>
      </c>
      <c r="BK574" s="234">
        <f>ROUND(I574*H574,2)</f>
        <v>0</v>
      </c>
      <c r="BL574" s="19" t="s">
        <v>303</v>
      </c>
      <c r="BM574" s="233" t="s">
        <v>964</v>
      </c>
    </row>
    <row r="575" spans="1:51" s="13" customFormat="1" ht="12">
      <c r="A575" s="13"/>
      <c r="B575" s="235"/>
      <c r="C575" s="236"/>
      <c r="D575" s="237" t="s">
        <v>305</v>
      </c>
      <c r="E575" s="238" t="s">
        <v>28</v>
      </c>
      <c r="F575" s="239" t="s">
        <v>946</v>
      </c>
      <c r="G575" s="236"/>
      <c r="H575" s="238" t="s">
        <v>28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5" t="s">
        <v>305</v>
      </c>
      <c r="AU575" s="245" t="s">
        <v>84</v>
      </c>
      <c r="AV575" s="13" t="s">
        <v>82</v>
      </c>
      <c r="AW575" s="13" t="s">
        <v>35</v>
      </c>
      <c r="AX575" s="13" t="s">
        <v>74</v>
      </c>
      <c r="AY575" s="245" t="s">
        <v>296</v>
      </c>
    </row>
    <row r="576" spans="1:51" s="13" customFormat="1" ht="12">
      <c r="A576" s="13"/>
      <c r="B576" s="235"/>
      <c r="C576" s="236"/>
      <c r="D576" s="237" t="s">
        <v>305</v>
      </c>
      <c r="E576" s="238" t="s">
        <v>28</v>
      </c>
      <c r="F576" s="239" t="s">
        <v>947</v>
      </c>
      <c r="G576" s="236"/>
      <c r="H576" s="238" t="s">
        <v>28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5" t="s">
        <v>305</v>
      </c>
      <c r="AU576" s="245" t="s">
        <v>84</v>
      </c>
      <c r="AV576" s="13" t="s">
        <v>82</v>
      </c>
      <c r="AW576" s="13" t="s">
        <v>35</v>
      </c>
      <c r="AX576" s="13" t="s">
        <v>74</v>
      </c>
      <c r="AY576" s="245" t="s">
        <v>296</v>
      </c>
    </row>
    <row r="577" spans="1:51" s="14" customFormat="1" ht="12">
      <c r="A577" s="14"/>
      <c r="B577" s="246"/>
      <c r="C577" s="247"/>
      <c r="D577" s="237" t="s">
        <v>305</v>
      </c>
      <c r="E577" s="248" t="s">
        <v>28</v>
      </c>
      <c r="F577" s="249" t="s">
        <v>341</v>
      </c>
      <c r="G577" s="247"/>
      <c r="H577" s="250">
        <v>9</v>
      </c>
      <c r="I577" s="251"/>
      <c r="J577" s="247"/>
      <c r="K577" s="247"/>
      <c r="L577" s="252"/>
      <c r="M577" s="253"/>
      <c r="N577" s="254"/>
      <c r="O577" s="254"/>
      <c r="P577" s="254"/>
      <c r="Q577" s="254"/>
      <c r="R577" s="254"/>
      <c r="S577" s="254"/>
      <c r="T577" s="25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6" t="s">
        <v>305</v>
      </c>
      <c r="AU577" s="256" t="s">
        <v>84</v>
      </c>
      <c r="AV577" s="14" t="s">
        <v>84</v>
      </c>
      <c r="AW577" s="14" t="s">
        <v>35</v>
      </c>
      <c r="AX577" s="14" t="s">
        <v>82</v>
      </c>
      <c r="AY577" s="256" t="s">
        <v>296</v>
      </c>
    </row>
    <row r="578" spans="1:65" s="2" customFormat="1" ht="16.5" customHeight="1">
      <c r="A578" s="40"/>
      <c r="B578" s="41"/>
      <c r="C578" s="279" t="s">
        <v>965</v>
      </c>
      <c r="D578" s="279" t="s">
        <v>405</v>
      </c>
      <c r="E578" s="280" t="s">
        <v>966</v>
      </c>
      <c r="F578" s="281" t="s">
        <v>967</v>
      </c>
      <c r="G578" s="282" t="s">
        <v>491</v>
      </c>
      <c r="H578" s="283">
        <v>1</v>
      </c>
      <c r="I578" s="284"/>
      <c r="J578" s="285">
        <f>ROUND(I578*H578,2)</f>
        <v>0</v>
      </c>
      <c r="K578" s="281" t="s">
        <v>28</v>
      </c>
      <c r="L578" s="286"/>
      <c r="M578" s="287" t="s">
        <v>28</v>
      </c>
      <c r="N578" s="288" t="s">
        <v>45</v>
      </c>
      <c r="O578" s="86"/>
      <c r="P578" s="231">
        <f>O578*H578</f>
        <v>0</v>
      </c>
      <c r="Q578" s="231">
        <v>0.02569</v>
      </c>
      <c r="R578" s="231">
        <f>Q578*H578</f>
        <v>0.02569</v>
      </c>
      <c r="S578" s="231">
        <v>0</v>
      </c>
      <c r="T578" s="232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33" t="s">
        <v>337</v>
      </c>
      <c r="AT578" s="233" t="s">
        <v>405</v>
      </c>
      <c r="AU578" s="233" t="s">
        <v>84</v>
      </c>
      <c r="AY578" s="19" t="s">
        <v>296</v>
      </c>
      <c r="BE578" s="234">
        <f>IF(N578="základní",J578,0)</f>
        <v>0</v>
      </c>
      <c r="BF578" s="234">
        <f>IF(N578="snížená",J578,0)</f>
        <v>0</v>
      </c>
      <c r="BG578" s="234">
        <f>IF(N578="zákl. přenesená",J578,0)</f>
        <v>0</v>
      </c>
      <c r="BH578" s="234">
        <f>IF(N578="sníž. přenesená",J578,0)</f>
        <v>0</v>
      </c>
      <c r="BI578" s="234">
        <f>IF(N578="nulová",J578,0)</f>
        <v>0</v>
      </c>
      <c r="BJ578" s="19" t="s">
        <v>82</v>
      </c>
      <c r="BK578" s="234">
        <f>ROUND(I578*H578,2)</f>
        <v>0</v>
      </c>
      <c r="BL578" s="19" t="s">
        <v>303</v>
      </c>
      <c r="BM578" s="233" t="s">
        <v>968</v>
      </c>
    </row>
    <row r="579" spans="1:51" s="13" customFormat="1" ht="12">
      <c r="A579" s="13"/>
      <c r="B579" s="235"/>
      <c r="C579" s="236"/>
      <c r="D579" s="237" t="s">
        <v>305</v>
      </c>
      <c r="E579" s="238" t="s">
        <v>28</v>
      </c>
      <c r="F579" s="239" t="s">
        <v>946</v>
      </c>
      <c r="G579" s="236"/>
      <c r="H579" s="238" t="s">
        <v>28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5" t="s">
        <v>305</v>
      </c>
      <c r="AU579" s="245" t="s">
        <v>84</v>
      </c>
      <c r="AV579" s="13" t="s">
        <v>82</v>
      </c>
      <c r="AW579" s="13" t="s">
        <v>35</v>
      </c>
      <c r="AX579" s="13" t="s">
        <v>74</v>
      </c>
      <c r="AY579" s="245" t="s">
        <v>296</v>
      </c>
    </row>
    <row r="580" spans="1:51" s="13" customFormat="1" ht="12">
      <c r="A580" s="13"/>
      <c r="B580" s="235"/>
      <c r="C580" s="236"/>
      <c r="D580" s="237" t="s">
        <v>305</v>
      </c>
      <c r="E580" s="238" t="s">
        <v>28</v>
      </c>
      <c r="F580" s="239" t="s">
        <v>947</v>
      </c>
      <c r="G580" s="236"/>
      <c r="H580" s="238" t="s">
        <v>28</v>
      </c>
      <c r="I580" s="240"/>
      <c r="J580" s="236"/>
      <c r="K580" s="236"/>
      <c r="L580" s="241"/>
      <c r="M580" s="242"/>
      <c r="N580" s="243"/>
      <c r="O580" s="243"/>
      <c r="P580" s="243"/>
      <c r="Q580" s="243"/>
      <c r="R580" s="243"/>
      <c r="S580" s="243"/>
      <c r="T580" s="24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5" t="s">
        <v>305</v>
      </c>
      <c r="AU580" s="245" t="s">
        <v>84</v>
      </c>
      <c r="AV580" s="13" t="s">
        <v>82</v>
      </c>
      <c r="AW580" s="13" t="s">
        <v>35</v>
      </c>
      <c r="AX580" s="13" t="s">
        <v>74</v>
      </c>
      <c r="AY580" s="245" t="s">
        <v>296</v>
      </c>
    </row>
    <row r="581" spans="1:51" s="14" customFormat="1" ht="12">
      <c r="A581" s="14"/>
      <c r="B581" s="246"/>
      <c r="C581" s="247"/>
      <c r="D581" s="237" t="s">
        <v>305</v>
      </c>
      <c r="E581" s="248" t="s">
        <v>28</v>
      </c>
      <c r="F581" s="249" t="s">
        <v>82</v>
      </c>
      <c r="G581" s="247"/>
      <c r="H581" s="250">
        <v>1</v>
      </c>
      <c r="I581" s="251"/>
      <c r="J581" s="247"/>
      <c r="K581" s="247"/>
      <c r="L581" s="252"/>
      <c r="M581" s="253"/>
      <c r="N581" s="254"/>
      <c r="O581" s="254"/>
      <c r="P581" s="254"/>
      <c r="Q581" s="254"/>
      <c r="R581" s="254"/>
      <c r="S581" s="254"/>
      <c r="T581" s="255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6" t="s">
        <v>305</v>
      </c>
      <c r="AU581" s="256" t="s">
        <v>84</v>
      </c>
      <c r="AV581" s="14" t="s">
        <v>84</v>
      </c>
      <c r="AW581" s="14" t="s">
        <v>35</v>
      </c>
      <c r="AX581" s="14" t="s">
        <v>82</v>
      </c>
      <c r="AY581" s="256" t="s">
        <v>296</v>
      </c>
    </row>
    <row r="582" spans="1:65" s="2" customFormat="1" ht="16.5" customHeight="1">
      <c r="A582" s="40"/>
      <c r="B582" s="41"/>
      <c r="C582" s="279" t="s">
        <v>969</v>
      </c>
      <c r="D582" s="279" t="s">
        <v>405</v>
      </c>
      <c r="E582" s="280" t="s">
        <v>970</v>
      </c>
      <c r="F582" s="281" t="s">
        <v>971</v>
      </c>
      <c r="G582" s="282" t="s">
        <v>491</v>
      </c>
      <c r="H582" s="283">
        <v>1</v>
      </c>
      <c r="I582" s="284"/>
      <c r="J582" s="285">
        <f>ROUND(I582*H582,2)</f>
        <v>0</v>
      </c>
      <c r="K582" s="281" t="s">
        <v>302</v>
      </c>
      <c r="L582" s="286"/>
      <c r="M582" s="287" t="s">
        <v>28</v>
      </c>
      <c r="N582" s="288" t="s">
        <v>45</v>
      </c>
      <c r="O582" s="86"/>
      <c r="P582" s="231">
        <f>O582*H582</f>
        <v>0</v>
      </c>
      <c r="Q582" s="231">
        <v>0.02974</v>
      </c>
      <c r="R582" s="231">
        <f>Q582*H582</f>
        <v>0.02974</v>
      </c>
      <c r="S582" s="231">
        <v>0</v>
      </c>
      <c r="T582" s="232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33" t="s">
        <v>337</v>
      </c>
      <c r="AT582" s="233" t="s">
        <v>405</v>
      </c>
      <c r="AU582" s="233" t="s">
        <v>84</v>
      </c>
      <c r="AY582" s="19" t="s">
        <v>296</v>
      </c>
      <c r="BE582" s="234">
        <f>IF(N582="základní",J582,0)</f>
        <v>0</v>
      </c>
      <c r="BF582" s="234">
        <f>IF(N582="snížená",J582,0)</f>
        <v>0</v>
      </c>
      <c r="BG582" s="234">
        <f>IF(N582="zákl. přenesená",J582,0)</f>
        <v>0</v>
      </c>
      <c r="BH582" s="234">
        <f>IF(N582="sníž. přenesená",J582,0)</f>
        <v>0</v>
      </c>
      <c r="BI582" s="234">
        <f>IF(N582="nulová",J582,0)</f>
        <v>0</v>
      </c>
      <c r="BJ582" s="19" t="s">
        <v>82</v>
      </c>
      <c r="BK582" s="234">
        <f>ROUND(I582*H582,2)</f>
        <v>0</v>
      </c>
      <c r="BL582" s="19" t="s">
        <v>303</v>
      </c>
      <c r="BM582" s="233" t="s">
        <v>972</v>
      </c>
    </row>
    <row r="583" spans="1:51" s="13" customFormat="1" ht="12">
      <c r="A583" s="13"/>
      <c r="B583" s="235"/>
      <c r="C583" s="236"/>
      <c r="D583" s="237" t="s">
        <v>305</v>
      </c>
      <c r="E583" s="238" t="s">
        <v>28</v>
      </c>
      <c r="F583" s="239" t="s">
        <v>946</v>
      </c>
      <c r="G583" s="236"/>
      <c r="H583" s="238" t="s">
        <v>28</v>
      </c>
      <c r="I583" s="240"/>
      <c r="J583" s="236"/>
      <c r="K583" s="236"/>
      <c r="L583" s="241"/>
      <c r="M583" s="242"/>
      <c r="N583" s="243"/>
      <c r="O583" s="243"/>
      <c r="P583" s="243"/>
      <c r="Q583" s="243"/>
      <c r="R583" s="243"/>
      <c r="S583" s="243"/>
      <c r="T583" s="244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5" t="s">
        <v>305</v>
      </c>
      <c r="AU583" s="245" t="s">
        <v>84</v>
      </c>
      <c r="AV583" s="13" t="s">
        <v>82</v>
      </c>
      <c r="AW583" s="13" t="s">
        <v>35</v>
      </c>
      <c r="AX583" s="13" t="s">
        <v>74</v>
      </c>
      <c r="AY583" s="245" t="s">
        <v>296</v>
      </c>
    </row>
    <row r="584" spans="1:51" s="13" customFormat="1" ht="12">
      <c r="A584" s="13"/>
      <c r="B584" s="235"/>
      <c r="C584" s="236"/>
      <c r="D584" s="237" t="s">
        <v>305</v>
      </c>
      <c r="E584" s="238" t="s">
        <v>28</v>
      </c>
      <c r="F584" s="239" t="s">
        <v>947</v>
      </c>
      <c r="G584" s="236"/>
      <c r="H584" s="238" t="s">
        <v>28</v>
      </c>
      <c r="I584" s="240"/>
      <c r="J584" s="236"/>
      <c r="K584" s="236"/>
      <c r="L584" s="241"/>
      <c r="M584" s="242"/>
      <c r="N584" s="243"/>
      <c r="O584" s="243"/>
      <c r="P584" s="243"/>
      <c r="Q584" s="243"/>
      <c r="R584" s="243"/>
      <c r="S584" s="243"/>
      <c r="T584" s="24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5" t="s">
        <v>305</v>
      </c>
      <c r="AU584" s="245" t="s">
        <v>84</v>
      </c>
      <c r="AV584" s="13" t="s">
        <v>82</v>
      </c>
      <c r="AW584" s="13" t="s">
        <v>35</v>
      </c>
      <c r="AX584" s="13" t="s">
        <v>74</v>
      </c>
      <c r="AY584" s="245" t="s">
        <v>296</v>
      </c>
    </row>
    <row r="585" spans="1:51" s="14" customFormat="1" ht="12">
      <c r="A585" s="14"/>
      <c r="B585" s="246"/>
      <c r="C585" s="247"/>
      <c r="D585" s="237" t="s">
        <v>305</v>
      </c>
      <c r="E585" s="248" t="s">
        <v>28</v>
      </c>
      <c r="F585" s="249" t="s">
        <v>82</v>
      </c>
      <c r="G585" s="247"/>
      <c r="H585" s="250">
        <v>1</v>
      </c>
      <c r="I585" s="251"/>
      <c r="J585" s="247"/>
      <c r="K585" s="247"/>
      <c r="L585" s="252"/>
      <c r="M585" s="253"/>
      <c r="N585" s="254"/>
      <c r="O585" s="254"/>
      <c r="P585" s="254"/>
      <c r="Q585" s="254"/>
      <c r="R585" s="254"/>
      <c r="S585" s="254"/>
      <c r="T585" s="255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6" t="s">
        <v>305</v>
      </c>
      <c r="AU585" s="256" t="s">
        <v>84</v>
      </c>
      <c r="AV585" s="14" t="s">
        <v>84</v>
      </c>
      <c r="AW585" s="14" t="s">
        <v>35</v>
      </c>
      <c r="AX585" s="14" t="s">
        <v>82</v>
      </c>
      <c r="AY585" s="256" t="s">
        <v>296</v>
      </c>
    </row>
    <row r="586" spans="1:65" s="2" customFormat="1" ht="16.5" customHeight="1">
      <c r="A586" s="40"/>
      <c r="B586" s="41"/>
      <c r="C586" s="279" t="s">
        <v>973</v>
      </c>
      <c r="D586" s="279" t="s">
        <v>405</v>
      </c>
      <c r="E586" s="280" t="s">
        <v>974</v>
      </c>
      <c r="F586" s="281" t="s">
        <v>975</v>
      </c>
      <c r="G586" s="282" t="s">
        <v>491</v>
      </c>
      <c r="H586" s="283">
        <v>1</v>
      </c>
      <c r="I586" s="284"/>
      <c r="J586" s="285">
        <f>ROUND(I586*H586,2)</f>
        <v>0</v>
      </c>
      <c r="K586" s="281" t="s">
        <v>28</v>
      </c>
      <c r="L586" s="286"/>
      <c r="M586" s="287" t="s">
        <v>28</v>
      </c>
      <c r="N586" s="288" t="s">
        <v>45</v>
      </c>
      <c r="O586" s="86"/>
      <c r="P586" s="231">
        <f>O586*H586</f>
        <v>0</v>
      </c>
      <c r="Q586" s="231">
        <v>0.02974</v>
      </c>
      <c r="R586" s="231">
        <f>Q586*H586</f>
        <v>0.02974</v>
      </c>
      <c r="S586" s="231">
        <v>0</v>
      </c>
      <c r="T586" s="232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33" t="s">
        <v>337</v>
      </c>
      <c r="AT586" s="233" t="s">
        <v>405</v>
      </c>
      <c r="AU586" s="233" t="s">
        <v>84</v>
      </c>
      <c r="AY586" s="19" t="s">
        <v>296</v>
      </c>
      <c r="BE586" s="234">
        <f>IF(N586="základní",J586,0)</f>
        <v>0</v>
      </c>
      <c r="BF586" s="234">
        <f>IF(N586="snížená",J586,0)</f>
        <v>0</v>
      </c>
      <c r="BG586" s="234">
        <f>IF(N586="zákl. přenesená",J586,0)</f>
        <v>0</v>
      </c>
      <c r="BH586" s="234">
        <f>IF(N586="sníž. přenesená",J586,0)</f>
        <v>0</v>
      </c>
      <c r="BI586" s="234">
        <f>IF(N586="nulová",J586,0)</f>
        <v>0</v>
      </c>
      <c r="BJ586" s="19" t="s">
        <v>82</v>
      </c>
      <c r="BK586" s="234">
        <f>ROUND(I586*H586,2)</f>
        <v>0</v>
      </c>
      <c r="BL586" s="19" t="s">
        <v>303</v>
      </c>
      <c r="BM586" s="233" t="s">
        <v>976</v>
      </c>
    </row>
    <row r="587" spans="1:51" s="13" customFormat="1" ht="12">
      <c r="A587" s="13"/>
      <c r="B587" s="235"/>
      <c r="C587" s="236"/>
      <c r="D587" s="237" t="s">
        <v>305</v>
      </c>
      <c r="E587" s="238" t="s">
        <v>28</v>
      </c>
      <c r="F587" s="239" t="s">
        <v>946</v>
      </c>
      <c r="G587" s="236"/>
      <c r="H587" s="238" t="s">
        <v>28</v>
      </c>
      <c r="I587" s="240"/>
      <c r="J587" s="236"/>
      <c r="K587" s="236"/>
      <c r="L587" s="241"/>
      <c r="M587" s="242"/>
      <c r="N587" s="243"/>
      <c r="O587" s="243"/>
      <c r="P587" s="243"/>
      <c r="Q587" s="243"/>
      <c r="R587" s="243"/>
      <c r="S587" s="243"/>
      <c r="T587" s="24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5" t="s">
        <v>305</v>
      </c>
      <c r="AU587" s="245" t="s">
        <v>84</v>
      </c>
      <c r="AV587" s="13" t="s">
        <v>82</v>
      </c>
      <c r="AW587" s="13" t="s">
        <v>35</v>
      </c>
      <c r="AX587" s="13" t="s">
        <v>74</v>
      </c>
      <c r="AY587" s="245" t="s">
        <v>296</v>
      </c>
    </row>
    <row r="588" spans="1:51" s="13" customFormat="1" ht="12">
      <c r="A588" s="13"/>
      <c r="B588" s="235"/>
      <c r="C588" s="236"/>
      <c r="D588" s="237" t="s">
        <v>305</v>
      </c>
      <c r="E588" s="238" t="s">
        <v>28</v>
      </c>
      <c r="F588" s="239" t="s">
        <v>947</v>
      </c>
      <c r="G588" s="236"/>
      <c r="H588" s="238" t="s">
        <v>28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5" t="s">
        <v>305</v>
      </c>
      <c r="AU588" s="245" t="s">
        <v>84</v>
      </c>
      <c r="AV588" s="13" t="s">
        <v>82</v>
      </c>
      <c r="AW588" s="13" t="s">
        <v>35</v>
      </c>
      <c r="AX588" s="13" t="s">
        <v>74</v>
      </c>
      <c r="AY588" s="245" t="s">
        <v>296</v>
      </c>
    </row>
    <row r="589" spans="1:51" s="14" customFormat="1" ht="12">
      <c r="A589" s="14"/>
      <c r="B589" s="246"/>
      <c r="C589" s="247"/>
      <c r="D589" s="237" t="s">
        <v>305</v>
      </c>
      <c r="E589" s="248" t="s">
        <v>28</v>
      </c>
      <c r="F589" s="249" t="s">
        <v>82</v>
      </c>
      <c r="G589" s="247"/>
      <c r="H589" s="250">
        <v>1</v>
      </c>
      <c r="I589" s="251"/>
      <c r="J589" s="247"/>
      <c r="K589" s="247"/>
      <c r="L589" s="252"/>
      <c r="M589" s="253"/>
      <c r="N589" s="254"/>
      <c r="O589" s="254"/>
      <c r="P589" s="254"/>
      <c r="Q589" s="254"/>
      <c r="R589" s="254"/>
      <c r="S589" s="254"/>
      <c r="T589" s="255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6" t="s">
        <v>305</v>
      </c>
      <c r="AU589" s="256" t="s">
        <v>84</v>
      </c>
      <c r="AV589" s="14" t="s">
        <v>84</v>
      </c>
      <c r="AW589" s="14" t="s">
        <v>35</v>
      </c>
      <c r="AX589" s="14" t="s">
        <v>82</v>
      </c>
      <c r="AY589" s="256" t="s">
        <v>296</v>
      </c>
    </row>
    <row r="590" spans="1:65" s="2" customFormat="1" ht="16.5" customHeight="1">
      <c r="A590" s="40"/>
      <c r="B590" s="41"/>
      <c r="C590" s="222" t="s">
        <v>977</v>
      </c>
      <c r="D590" s="222" t="s">
        <v>298</v>
      </c>
      <c r="E590" s="223" t="s">
        <v>978</v>
      </c>
      <c r="F590" s="224" t="s">
        <v>979</v>
      </c>
      <c r="G590" s="225" t="s">
        <v>980</v>
      </c>
      <c r="H590" s="226">
        <v>17</v>
      </c>
      <c r="I590" s="227"/>
      <c r="J590" s="228">
        <f>ROUND(I590*H590,2)</f>
        <v>0</v>
      </c>
      <c r="K590" s="224" t="s">
        <v>28</v>
      </c>
      <c r="L590" s="46"/>
      <c r="M590" s="229" t="s">
        <v>28</v>
      </c>
      <c r="N590" s="230" t="s">
        <v>45</v>
      </c>
      <c r="O590" s="86"/>
      <c r="P590" s="231">
        <f>O590*H590</f>
        <v>0</v>
      </c>
      <c r="Q590" s="231">
        <v>0</v>
      </c>
      <c r="R590" s="231">
        <f>Q590*H590</f>
        <v>0</v>
      </c>
      <c r="S590" s="231">
        <v>0</v>
      </c>
      <c r="T590" s="232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33" t="s">
        <v>303</v>
      </c>
      <c r="AT590" s="233" t="s">
        <v>298</v>
      </c>
      <c r="AU590" s="233" t="s">
        <v>84</v>
      </c>
      <c r="AY590" s="19" t="s">
        <v>296</v>
      </c>
      <c r="BE590" s="234">
        <f>IF(N590="základní",J590,0)</f>
        <v>0</v>
      </c>
      <c r="BF590" s="234">
        <f>IF(N590="snížená",J590,0)</f>
        <v>0</v>
      </c>
      <c r="BG590" s="234">
        <f>IF(N590="zákl. přenesená",J590,0)</f>
        <v>0</v>
      </c>
      <c r="BH590" s="234">
        <f>IF(N590="sníž. přenesená",J590,0)</f>
        <v>0</v>
      </c>
      <c r="BI590" s="234">
        <f>IF(N590="nulová",J590,0)</f>
        <v>0</v>
      </c>
      <c r="BJ590" s="19" t="s">
        <v>82</v>
      </c>
      <c r="BK590" s="234">
        <f>ROUND(I590*H590,2)</f>
        <v>0</v>
      </c>
      <c r="BL590" s="19" t="s">
        <v>303</v>
      </c>
      <c r="BM590" s="233" t="s">
        <v>981</v>
      </c>
    </row>
    <row r="591" spans="1:51" s="13" customFormat="1" ht="12">
      <c r="A591" s="13"/>
      <c r="B591" s="235"/>
      <c r="C591" s="236"/>
      <c r="D591" s="237" t="s">
        <v>305</v>
      </c>
      <c r="E591" s="238" t="s">
        <v>28</v>
      </c>
      <c r="F591" s="239" t="s">
        <v>946</v>
      </c>
      <c r="G591" s="236"/>
      <c r="H591" s="238" t="s">
        <v>28</v>
      </c>
      <c r="I591" s="240"/>
      <c r="J591" s="236"/>
      <c r="K591" s="236"/>
      <c r="L591" s="241"/>
      <c r="M591" s="242"/>
      <c r="N591" s="243"/>
      <c r="O591" s="243"/>
      <c r="P591" s="243"/>
      <c r="Q591" s="243"/>
      <c r="R591" s="243"/>
      <c r="S591" s="243"/>
      <c r="T591" s="24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5" t="s">
        <v>305</v>
      </c>
      <c r="AU591" s="245" t="s">
        <v>84</v>
      </c>
      <c r="AV591" s="13" t="s">
        <v>82</v>
      </c>
      <c r="AW591" s="13" t="s">
        <v>35</v>
      </c>
      <c r="AX591" s="13" t="s">
        <v>74</v>
      </c>
      <c r="AY591" s="245" t="s">
        <v>296</v>
      </c>
    </row>
    <row r="592" spans="1:51" s="13" customFormat="1" ht="12">
      <c r="A592" s="13"/>
      <c r="B592" s="235"/>
      <c r="C592" s="236"/>
      <c r="D592" s="237" t="s">
        <v>305</v>
      </c>
      <c r="E592" s="238" t="s">
        <v>28</v>
      </c>
      <c r="F592" s="239" t="s">
        <v>947</v>
      </c>
      <c r="G592" s="236"/>
      <c r="H592" s="238" t="s">
        <v>28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5" t="s">
        <v>305</v>
      </c>
      <c r="AU592" s="245" t="s">
        <v>84</v>
      </c>
      <c r="AV592" s="13" t="s">
        <v>82</v>
      </c>
      <c r="AW592" s="13" t="s">
        <v>35</v>
      </c>
      <c r="AX592" s="13" t="s">
        <v>74</v>
      </c>
      <c r="AY592" s="245" t="s">
        <v>296</v>
      </c>
    </row>
    <row r="593" spans="1:51" s="14" customFormat="1" ht="12">
      <c r="A593" s="14"/>
      <c r="B593" s="246"/>
      <c r="C593" s="247"/>
      <c r="D593" s="237" t="s">
        <v>305</v>
      </c>
      <c r="E593" s="248" t="s">
        <v>28</v>
      </c>
      <c r="F593" s="249" t="s">
        <v>378</v>
      </c>
      <c r="G593" s="247"/>
      <c r="H593" s="250">
        <v>17</v>
      </c>
      <c r="I593" s="251"/>
      <c r="J593" s="247"/>
      <c r="K593" s="247"/>
      <c r="L593" s="252"/>
      <c r="M593" s="253"/>
      <c r="N593" s="254"/>
      <c r="O593" s="254"/>
      <c r="P593" s="254"/>
      <c r="Q593" s="254"/>
      <c r="R593" s="254"/>
      <c r="S593" s="254"/>
      <c r="T593" s="255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6" t="s">
        <v>305</v>
      </c>
      <c r="AU593" s="256" t="s">
        <v>84</v>
      </c>
      <c r="AV593" s="14" t="s">
        <v>84</v>
      </c>
      <c r="AW593" s="14" t="s">
        <v>35</v>
      </c>
      <c r="AX593" s="14" t="s">
        <v>82</v>
      </c>
      <c r="AY593" s="256" t="s">
        <v>296</v>
      </c>
    </row>
    <row r="594" spans="1:65" s="2" customFormat="1" ht="16.5" customHeight="1">
      <c r="A594" s="40"/>
      <c r="B594" s="41"/>
      <c r="C594" s="222" t="s">
        <v>982</v>
      </c>
      <c r="D594" s="222" t="s">
        <v>298</v>
      </c>
      <c r="E594" s="223" t="s">
        <v>983</v>
      </c>
      <c r="F594" s="224" t="s">
        <v>984</v>
      </c>
      <c r="G594" s="225" t="s">
        <v>424</v>
      </c>
      <c r="H594" s="226">
        <v>103.6</v>
      </c>
      <c r="I594" s="227"/>
      <c r="J594" s="228">
        <f>ROUND(I594*H594,2)</f>
        <v>0</v>
      </c>
      <c r="K594" s="224" t="s">
        <v>28</v>
      </c>
      <c r="L594" s="46"/>
      <c r="M594" s="229" t="s">
        <v>28</v>
      </c>
      <c r="N594" s="230" t="s">
        <v>45</v>
      </c>
      <c r="O594" s="86"/>
      <c r="P594" s="231">
        <f>O594*H594</f>
        <v>0</v>
      </c>
      <c r="Q594" s="231">
        <v>0</v>
      </c>
      <c r="R594" s="231">
        <f>Q594*H594</f>
        <v>0</v>
      </c>
      <c r="S594" s="231">
        <v>0</v>
      </c>
      <c r="T594" s="232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33" t="s">
        <v>303</v>
      </c>
      <c r="AT594" s="233" t="s">
        <v>298</v>
      </c>
      <c r="AU594" s="233" t="s">
        <v>84</v>
      </c>
      <c r="AY594" s="19" t="s">
        <v>296</v>
      </c>
      <c r="BE594" s="234">
        <f>IF(N594="základní",J594,0)</f>
        <v>0</v>
      </c>
      <c r="BF594" s="234">
        <f>IF(N594="snížená",J594,0)</f>
        <v>0</v>
      </c>
      <c r="BG594" s="234">
        <f>IF(N594="zákl. přenesená",J594,0)</f>
        <v>0</v>
      </c>
      <c r="BH594" s="234">
        <f>IF(N594="sníž. přenesená",J594,0)</f>
        <v>0</v>
      </c>
      <c r="BI594" s="234">
        <f>IF(N594="nulová",J594,0)</f>
        <v>0</v>
      </c>
      <c r="BJ594" s="19" t="s">
        <v>82</v>
      </c>
      <c r="BK594" s="234">
        <f>ROUND(I594*H594,2)</f>
        <v>0</v>
      </c>
      <c r="BL594" s="19" t="s">
        <v>303</v>
      </c>
      <c r="BM594" s="233" t="s">
        <v>985</v>
      </c>
    </row>
    <row r="595" spans="1:51" s="13" customFormat="1" ht="12">
      <c r="A595" s="13"/>
      <c r="B595" s="235"/>
      <c r="C595" s="236"/>
      <c r="D595" s="237" t="s">
        <v>305</v>
      </c>
      <c r="E595" s="238" t="s">
        <v>28</v>
      </c>
      <c r="F595" s="239" t="s">
        <v>946</v>
      </c>
      <c r="G595" s="236"/>
      <c r="H595" s="238" t="s">
        <v>28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5" t="s">
        <v>305</v>
      </c>
      <c r="AU595" s="245" t="s">
        <v>84</v>
      </c>
      <c r="AV595" s="13" t="s">
        <v>82</v>
      </c>
      <c r="AW595" s="13" t="s">
        <v>35</v>
      </c>
      <c r="AX595" s="13" t="s">
        <v>74</v>
      </c>
      <c r="AY595" s="245" t="s">
        <v>296</v>
      </c>
    </row>
    <row r="596" spans="1:51" s="13" customFormat="1" ht="12">
      <c r="A596" s="13"/>
      <c r="B596" s="235"/>
      <c r="C596" s="236"/>
      <c r="D596" s="237" t="s">
        <v>305</v>
      </c>
      <c r="E596" s="238" t="s">
        <v>28</v>
      </c>
      <c r="F596" s="239" t="s">
        <v>947</v>
      </c>
      <c r="G596" s="236"/>
      <c r="H596" s="238" t="s">
        <v>28</v>
      </c>
      <c r="I596" s="240"/>
      <c r="J596" s="236"/>
      <c r="K596" s="236"/>
      <c r="L596" s="241"/>
      <c r="M596" s="242"/>
      <c r="N596" s="243"/>
      <c r="O596" s="243"/>
      <c r="P596" s="243"/>
      <c r="Q596" s="243"/>
      <c r="R596" s="243"/>
      <c r="S596" s="243"/>
      <c r="T596" s="24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5" t="s">
        <v>305</v>
      </c>
      <c r="AU596" s="245" t="s">
        <v>84</v>
      </c>
      <c r="AV596" s="13" t="s">
        <v>82</v>
      </c>
      <c r="AW596" s="13" t="s">
        <v>35</v>
      </c>
      <c r="AX596" s="13" t="s">
        <v>74</v>
      </c>
      <c r="AY596" s="245" t="s">
        <v>296</v>
      </c>
    </row>
    <row r="597" spans="1:51" s="14" customFormat="1" ht="12">
      <c r="A597" s="14"/>
      <c r="B597" s="246"/>
      <c r="C597" s="247"/>
      <c r="D597" s="237" t="s">
        <v>305</v>
      </c>
      <c r="E597" s="248" t="s">
        <v>28</v>
      </c>
      <c r="F597" s="249" t="s">
        <v>986</v>
      </c>
      <c r="G597" s="247"/>
      <c r="H597" s="250">
        <v>103.6</v>
      </c>
      <c r="I597" s="251"/>
      <c r="J597" s="247"/>
      <c r="K597" s="247"/>
      <c r="L597" s="252"/>
      <c r="M597" s="253"/>
      <c r="N597" s="254"/>
      <c r="O597" s="254"/>
      <c r="P597" s="254"/>
      <c r="Q597" s="254"/>
      <c r="R597" s="254"/>
      <c r="S597" s="254"/>
      <c r="T597" s="255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6" t="s">
        <v>305</v>
      </c>
      <c r="AU597" s="256" t="s">
        <v>84</v>
      </c>
      <c r="AV597" s="14" t="s">
        <v>84</v>
      </c>
      <c r="AW597" s="14" t="s">
        <v>35</v>
      </c>
      <c r="AX597" s="14" t="s">
        <v>82</v>
      </c>
      <c r="AY597" s="256" t="s">
        <v>296</v>
      </c>
    </row>
    <row r="598" spans="1:63" s="12" customFormat="1" ht="22.8" customHeight="1">
      <c r="A598" s="12"/>
      <c r="B598" s="206"/>
      <c r="C598" s="207"/>
      <c r="D598" s="208" t="s">
        <v>73</v>
      </c>
      <c r="E598" s="220" t="s">
        <v>337</v>
      </c>
      <c r="F598" s="220" t="s">
        <v>987</v>
      </c>
      <c r="G598" s="207"/>
      <c r="H598" s="207"/>
      <c r="I598" s="210"/>
      <c r="J598" s="221">
        <f>BK598</f>
        <v>0</v>
      </c>
      <c r="K598" s="207"/>
      <c r="L598" s="212"/>
      <c r="M598" s="213"/>
      <c r="N598" s="214"/>
      <c r="O598" s="214"/>
      <c r="P598" s="215">
        <f>SUM(P599:P624)</f>
        <v>0</v>
      </c>
      <c r="Q598" s="214"/>
      <c r="R598" s="215">
        <f>SUM(R599:R624)</f>
        <v>1.159447</v>
      </c>
      <c r="S598" s="214"/>
      <c r="T598" s="216">
        <f>SUM(T599:T624)</f>
        <v>0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217" t="s">
        <v>82</v>
      </c>
      <c r="AT598" s="218" t="s">
        <v>73</v>
      </c>
      <c r="AU598" s="218" t="s">
        <v>82</v>
      </c>
      <c r="AY598" s="217" t="s">
        <v>296</v>
      </c>
      <c r="BK598" s="219">
        <f>SUM(BK599:BK624)</f>
        <v>0</v>
      </c>
    </row>
    <row r="599" spans="1:65" s="2" customFormat="1" ht="24" customHeight="1">
      <c r="A599" s="40"/>
      <c r="B599" s="41"/>
      <c r="C599" s="222" t="s">
        <v>988</v>
      </c>
      <c r="D599" s="222" t="s">
        <v>298</v>
      </c>
      <c r="E599" s="223" t="s">
        <v>989</v>
      </c>
      <c r="F599" s="224" t="s">
        <v>990</v>
      </c>
      <c r="G599" s="225" t="s">
        <v>424</v>
      </c>
      <c r="H599" s="226">
        <v>13.2</v>
      </c>
      <c r="I599" s="227"/>
      <c r="J599" s="228">
        <f>ROUND(I599*H599,2)</f>
        <v>0</v>
      </c>
      <c r="K599" s="224" t="s">
        <v>28</v>
      </c>
      <c r="L599" s="46"/>
      <c r="M599" s="229" t="s">
        <v>28</v>
      </c>
      <c r="N599" s="230" t="s">
        <v>45</v>
      </c>
      <c r="O599" s="86"/>
      <c r="P599" s="231">
        <f>O599*H599</f>
        <v>0</v>
      </c>
      <c r="Q599" s="231">
        <v>0.0014</v>
      </c>
      <c r="R599" s="231">
        <f>Q599*H599</f>
        <v>0.01848</v>
      </c>
      <c r="S599" s="231">
        <v>0</v>
      </c>
      <c r="T599" s="232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33" t="s">
        <v>303</v>
      </c>
      <c r="AT599" s="233" t="s">
        <v>298</v>
      </c>
      <c r="AU599" s="233" t="s">
        <v>84</v>
      </c>
      <c r="AY599" s="19" t="s">
        <v>296</v>
      </c>
      <c r="BE599" s="234">
        <f>IF(N599="základní",J599,0)</f>
        <v>0</v>
      </c>
      <c r="BF599" s="234">
        <f>IF(N599="snížená",J599,0)</f>
        <v>0</v>
      </c>
      <c r="BG599" s="234">
        <f>IF(N599="zákl. přenesená",J599,0)</f>
        <v>0</v>
      </c>
      <c r="BH599" s="234">
        <f>IF(N599="sníž. přenesená",J599,0)</f>
        <v>0</v>
      </c>
      <c r="BI599" s="234">
        <f>IF(N599="nulová",J599,0)</f>
        <v>0</v>
      </c>
      <c r="BJ599" s="19" t="s">
        <v>82</v>
      </c>
      <c r="BK599" s="234">
        <f>ROUND(I599*H599,2)</f>
        <v>0</v>
      </c>
      <c r="BL599" s="19" t="s">
        <v>303</v>
      </c>
      <c r="BM599" s="233" t="s">
        <v>991</v>
      </c>
    </row>
    <row r="600" spans="1:51" s="13" customFormat="1" ht="12">
      <c r="A600" s="13"/>
      <c r="B600" s="235"/>
      <c r="C600" s="236"/>
      <c r="D600" s="237" t="s">
        <v>305</v>
      </c>
      <c r="E600" s="238" t="s">
        <v>28</v>
      </c>
      <c r="F600" s="239" t="s">
        <v>426</v>
      </c>
      <c r="G600" s="236"/>
      <c r="H600" s="238" t="s">
        <v>28</v>
      </c>
      <c r="I600" s="240"/>
      <c r="J600" s="236"/>
      <c r="K600" s="236"/>
      <c r="L600" s="241"/>
      <c r="M600" s="242"/>
      <c r="N600" s="243"/>
      <c r="O600" s="243"/>
      <c r="P600" s="243"/>
      <c r="Q600" s="243"/>
      <c r="R600" s="243"/>
      <c r="S600" s="243"/>
      <c r="T600" s="24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5" t="s">
        <v>305</v>
      </c>
      <c r="AU600" s="245" t="s">
        <v>84</v>
      </c>
      <c r="AV600" s="13" t="s">
        <v>82</v>
      </c>
      <c r="AW600" s="13" t="s">
        <v>35</v>
      </c>
      <c r="AX600" s="13" t="s">
        <v>74</v>
      </c>
      <c r="AY600" s="245" t="s">
        <v>296</v>
      </c>
    </row>
    <row r="601" spans="1:51" s="14" customFormat="1" ht="12">
      <c r="A601" s="14"/>
      <c r="B601" s="246"/>
      <c r="C601" s="247"/>
      <c r="D601" s="237" t="s">
        <v>305</v>
      </c>
      <c r="E601" s="248" t="s">
        <v>28</v>
      </c>
      <c r="F601" s="249" t="s">
        <v>992</v>
      </c>
      <c r="G601" s="247"/>
      <c r="H601" s="250">
        <v>13.2</v>
      </c>
      <c r="I601" s="251"/>
      <c r="J601" s="247"/>
      <c r="K601" s="247"/>
      <c r="L601" s="252"/>
      <c r="M601" s="253"/>
      <c r="N601" s="254"/>
      <c r="O601" s="254"/>
      <c r="P601" s="254"/>
      <c r="Q601" s="254"/>
      <c r="R601" s="254"/>
      <c r="S601" s="254"/>
      <c r="T601" s="25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6" t="s">
        <v>305</v>
      </c>
      <c r="AU601" s="256" t="s">
        <v>84</v>
      </c>
      <c r="AV601" s="14" t="s">
        <v>84</v>
      </c>
      <c r="AW601" s="14" t="s">
        <v>35</v>
      </c>
      <c r="AX601" s="14" t="s">
        <v>82</v>
      </c>
      <c r="AY601" s="256" t="s">
        <v>296</v>
      </c>
    </row>
    <row r="602" spans="1:65" s="2" customFormat="1" ht="24" customHeight="1">
      <c r="A602" s="40"/>
      <c r="B602" s="41"/>
      <c r="C602" s="222" t="s">
        <v>993</v>
      </c>
      <c r="D602" s="222" t="s">
        <v>298</v>
      </c>
      <c r="E602" s="223" t="s">
        <v>994</v>
      </c>
      <c r="F602" s="224" t="s">
        <v>995</v>
      </c>
      <c r="G602" s="225" t="s">
        <v>424</v>
      </c>
      <c r="H602" s="226">
        <v>2.7</v>
      </c>
      <c r="I602" s="227"/>
      <c r="J602" s="228">
        <f>ROUND(I602*H602,2)</f>
        <v>0</v>
      </c>
      <c r="K602" s="224" t="s">
        <v>302</v>
      </c>
      <c r="L602" s="46"/>
      <c r="M602" s="229" t="s">
        <v>28</v>
      </c>
      <c r="N602" s="230" t="s">
        <v>45</v>
      </c>
      <c r="O602" s="86"/>
      <c r="P602" s="231">
        <f>O602*H602</f>
        <v>0</v>
      </c>
      <c r="Q602" s="231">
        <v>0.00241</v>
      </c>
      <c r="R602" s="231">
        <f>Q602*H602</f>
        <v>0.006507</v>
      </c>
      <c r="S602" s="231">
        <v>0</v>
      </c>
      <c r="T602" s="232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33" t="s">
        <v>303</v>
      </c>
      <c r="AT602" s="233" t="s">
        <v>298</v>
      </c>
      <c r="AU602" s="233" t="s">
        <v>84</v>
      </c>
      <c r="AY602" s="19" t="s">
        <v>296</v>
      </c>
      <c r="BE602" s="234">
        <f>IF(N602="základní",J602,0)</f>
        <v>0</v>
      </c>
      <c r="BF602" s="234">
        <f>IF(N602="snížená",J602,0)</f>
        <v>0</v>
      </c>
      <c r="BG602" s="234">
        <f>IF(N602="zákl. přenesená",J602,0)</f>
        <v>0</v>
      </c>
      <c r="BH602" s="234">
        <f>IF(N602="sníž. přenesená",J602,0)</f>
        <v>0</v>
      </c>
      <c r="BI602" s="234">
        <f>IF(N602="nulová",J602,0)</f>
        <v>0</v>
      </c>
      <c r="BJ602" s="19" t="s">
        <v>82</v>
      </c>
      <c r="BK602" s="234">
        <f>ROUND(I602*H602,2)</f>
        <v>0</v>
      </c>
      <c r="BL602" s="19" t="s">
        <v>303</v>
      </c>
      <c r="BM602" s="233" t="s">
        <v>996</v>
      </c>
    </row>
    <row r="603" spans="1:51" s="13" customFormat="1" ht="12">
      <c r="A603" s="13"/>
      <c r="B603" s="235"/>
      <c r="C603" s="236"/>
      <c r="D603" s="237" t="s">
        <v>305</v>
      </c>
      <c r="E603" s="238" t="s">
        <v>28</v>
      </c>
      <c r="F603" s="239" t="s">
        <v>426</v>
      </c>
      <c r="G603" s="236"/>
      <c r="H603" s="238" t="s">
        <v>28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5" t="s">
        <v>305</v>
      </c>
      <c r="AU603" s="245" t="s">
        <v>84</v>
      </c>
      <c r="AV603" s="13" t="s">
        <v>82</v>
      </c>
      <c r="AW603" s="13" t="s">
        <v>35</v>
      </c>
      <c r="AX603" s="13" t="s">
        <v>74</v>
      </c>
      <c r="AY603" s="245" t="s">
        <v>296</v>
      </c>
    </row>
    <row r="604" spans="1:51" s="14" customFormat="1" ht="12">
      <c r="A604" s="14"/>
      <c r="B604" s="246"/>
      <c r="C604" s="247"/>
      <c r="D604" s="237" t="s">
        <v>305</v>
      </c>
      <c r="E604" s="248" t="s">
        <v>28</v>
      </c>
      <c r="F604" s="249" t="s">
        <v>997</v>
      </c>
      <c r="G604" s="247"/>
      <c r="H604" s="250">
        <v>2.7</v>
      </c>
      <c r="I604" s="251"/>
      <c r="J604" s="247"/>
      <c r="K604" s="247"/>
      <c r="L604" s="252"/>
      <c r="M604" s="253"/>
      <c r="N604" s="254"/>
      <c r="O604" s="254"/>
      <c r="P604" s="254"/>
      <c r="Q604" s="254"/>
      <c r="R604" s="254"/>
      <c r="S604" s="254"/>
      <c r="T604" s="255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6" t="s">
        <v>305</v>
      </c>
      <c r="AU604" s="256" t="s">
        <v>84</v>
      </c>
      <c r="AV604" s="14" t="s">
        <v>84</v>
      </c>
      <c r="AW604" s="14" t="s">
        <v>35</v>
      </c>
      <c r="AX604" s="14" t="s">
        <v>82</v>
      </c>
      <c r="AY604" s="256" t="s">
        <v>296</v>
      </c>
    </row>
    <row r="605" spans="1:65" s="2" customFormat="1" ht="24" customHeight="1">
      <c r="A605" s="40"/>
      <c r="B605" s="41"/>
      <c r="C605" s="222" t="s">
        <v>998</v>
      </c>
      <c r="D605" s="222" t="s">
        <v>298</v>
      </c>
      <c r="E605" s="223" t="s">
        <v>999</v>
      </c>
      <c r="F605" s="224" t="s">
        <v>1000</v>
      </c>
      <c r="G605" s="225" t="s">
        <v>491</v>
      </c>
      <c r="H605" s="226">
        <v>2</v>
      </c>
      <c r="I605" s="227"/>
      <c r="J605" s="228">
        <f>ROUND(I605*H605,2)</f>
        <v>0</v>
      </c>
      <c r="K605" s="224" t="s">
        <v>302</v>
      </c>
      <c r="L605" s="46"/>
      <c r="M605" s="229" t="s">
        <v>28</v>
      </c>
      <c r="N605" s="230" t="s">
        <v>45</v>
      </c>
      <c r="O605" s="86"/>
      <c r="P605" s="231">
        <f>O605*H605</f>
        <v>0</v>
      </c>
      <c r="Q605" s="231">
        <v>0</v>
      </c>
      <c r="R605" s="231">
        <f>Q605*H605</f>
        <v>0</v>
      </c>
      <c r="S605" s="231">
        <v>0</v>
      </c>
      <c r="T605" s="232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33" t="s">
        <v>303</v>
      </c>
      <c r="AT605" s="233" t="s">
        <v>298</v>
      </c>
      <c r="AU605" s="233" t="s">
        <v>84</v>
      </c>
      <c r="AY605" s="19" t="s">
        <v>296</v>
      </c>
      <c r="BE605" s="234">
        <f>IF(N605="základní",J605,0)</f>
        <v>0</v>
      </c>
      <c r="BF605" s="234">
        <f>IF(N605="snížená",J605,0)</f>
        <v>0</v>
      </c>
      <c r="BG605" s="234">
        <f>IF(N605="zákl. přenesená",J605,0)</f>
        <v>0</v>
      </c>
      <c r="BH605" s="234">
        <f>IF(N605="sníž. přenesená",J605,0)</f>
        <v>0</v>
      </c>
      <c r="BI605" s="234">
        <f>IF(N605="nulová",J605,0)</f>
        <v>0</v>
      </c>
      <c r="BJ605" s="19" t="s">
        <v>82</v>
      </c>
      <c r="BK605" s="234">
        <f>ROUND(I605*H605,2)</f>
        <v>0</v>
      </c>
      <c r="BL605" s="19" t="s">
        <v>303</v>
      </c>
      <c r="BM605" s="233" t="s">
        <v>1001</v>
      </c>
    </row>
    <row r="606" spans="1:51" s="13" customFormat="1" ht="12">
      <c r="A606" s="13"/>
      <c r="B606" s="235"/>
      <c r="C606" s="236"/>
      <c r="D606" s="237" t="s">
        <v>305</v>
      </c>
      <c r="E606" s="238" t="s">
        <v>28</v>
      </c>
      <c r="F606" s="239" t="s">
        <v>426</v>
      </c>
      <c r="G606" s="236"/>
      <c r="H606" s="238" t="s">
        <v>28</v>
      </c>
      <c r="I606" s="240"/>
      <c r="J606" s="236"/>
      <c r="K606" s="236"/>
      <c r="L606" s="241"/>
      <c r="M606" s="242"/>
      <c r="N606" s="243"/>
      <c r="O606" s="243"/>
      <c r="P606" s="243"/>
      <c r="Q606" s="243"/>
      <c r="R606" s="243"/>
      <c r="S606" s="243"/>
      <c r="T606" s="24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5" t="s">
        <v>305</v>
      </c>
      <c r="AU606" s="245" t="s">
        <v>84</v>
      </c>
      <c r="AV606" s="13" t="s">
        <v>82</v>
      </c>
      <c r="AW606" s="13" t="s">
        <v>35</v>
      </c>
      <c r="AX606" s="13" t="s">
        <v>74</v>
      </c>
      <c r="AY606" s="245" t="s">
        <v>296</v>
      </c>
    </row>
    <row r="607" spans="1:51" s="14" customFormat="1" ht="12">
      <c r="A607" s="14"/>
      <c r="B607" s="246"/>
      <c r="C607" s="247"/>
      <c r="D607" s="237" t="s">
        <v>305</v>
      </c>
      <c r="E607" s="248" t="s">
        <v>28</v>
      </c>
      <c r="F607" s="249" t="s">
        <v>84</v>
      </c>
      <c r="G607" s="247"/>
      <c r="H607" s="250">
        <v>2</v>
      </c>
      <c r="I607" s="251"/>
      <c r="J607" s="247"/>
      <c r="K607" s="247"/>
      <c r="L607" s="252"/>
      <c r="M607" s="253"/>
      <c r="N607" s="254"/>
      <c r="O607" s="254"/>
      <c r="P607" s="254"/>
      <c r="Q607" s="254"/>
      <c r="R607" s="254"/>
      <c r="S607" s="254"/>
      <c r="T607" s="25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6" t="s">
        <v>305</v>
      </c>
      <c r="AU607" s="256" t="s">
        <v>84</v>
      </c>
      <c r="AV607" s="14" t="s">
        <v>84</v>
      </c>
      <c r="AW607" s="14" t="s">
        <v>35</v>
      </c>
      <c r="AX607" s="14" t="s">
        <v>82</v>
      </c>
      <c r="AY607" s="256" t="s">
        <v>296</v>
      </c>
    </row>
    <row r="608" spans="1:65" s="2" customFormat="1" ht="16.5" customHeight="1">
      <c r="A608" s="40"/>
      <c r="B608" s="41"/>
      <c r="C608" s="279" t="s">
        <v>1002</v>
      </c>
      <c r="D608" s="279" t="s">
        <v>405</v>
      </c>
      <c r="E608" s="280" t="s">
        <v>1003</v>
      </c>
      <c r="F608" s="281" t="s">
        <v>1004</v>
      </c>
      <c r="G608" s="282" t="s">
        <v>491</v>
      </c>
      <c r="H608" s="283">
        <v>2</v>
      </c>
      <c r="I608" s="284"/>
      <c r="J608" s="285">
        <f>ROUND(I608*H608,2)</f>
        <v>0</v>
      </c>
      <c r="K608" s="281" t="s">
        <v>302</v>
      </c>
      <c r="L608" s="286"/>
      <c r="M608" s="287" t="s">
        <v>28</v>
      </c>
      <c r="N608" s="288" t="s">
        <v>45</v>
      </c>
      <c r="O608" s="86"/>
      <c r="P608" s="231">
        <f>O608*H608</f>
        <v>0</v>
      </c>
      <c r="Q608" s="231">
        <v>0.00034</v>
      </c>
      <c r="R608" s="231">
        <f>Q608*H608</f>
        <v>0.00068</v>
      </c>
      <c r="S608" s="231">
        <v>0</v>
      </c>
      <c r="T608" s="232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33" t="s">
        <v>337</v>
      </c>
      <c r="AT608" s="233" t="s">
        <v>405</v>
      </c>
      <c r="AU608" s="233" t="s">
        <v>84</v>
      </c>
      <c r="AY608" s="19" t="s">
        <v>296</v>
      </c>
      <c r="BE608" s="234">
        <f>IF(N608="základní",J608,0)</f>
        <v>0</v>
      </c>
      <c r="BF608" s="234">
        <f>IF(N608="snížená",J608,0)</f>
        <v>0</v>
      </c>
      <c r="BG608" s="234">
        <f>IF(N608="zákl. přenesená",J608,0)</f>
        <v>0</v>
      </c>
      <c r="BH608" s="234">
        <f>IF(N608="sníž. přenesená",J608,0)</f>
        <v>0</v>
      </c>
      <c r="BI608" s="234">
        <f>IF(N608="nulová",J608,0)</f>
        <v>0</v>
      </c>
      <c r="BJ608" s="19" t="s">
        <v>82</v>
      </c>
      <c r="BK608" s="234">
        <f>ROUND(I608*H608,2)</f>
        <v>0</v>
      </c>
      <c r="BL608" s="19" t="s">
        <v>303</v>
      </c>
      <c r="BM608" s="233" t="s">
        <v>1005</v>
      </c>
    </row>
    <row r="609" spans="1:51" s="13" customFormat="1" ht="12">
      <c r="A609" s="13"/>
      <c r="B609" s="235"/>
      <c r="C609" s="236"/>
      <c r="D609" s="237" t="s">
        <v>305</v>
      </c>
      <c r="E609" s="238" t="s">
        <v>28</v>
      </c>
      <c r="F609" s="239" t="s">
        <v>426</v>
      </c>
      <c r="G609" s="236"/>
      <c r="H609" s="238" t="s">
        <v>28</v>
      </c>
      <c r="I609" s="240"/>
      <c r="J609" s="236"/>
      <c r="K609" s="236"/>
      <c r="L609" s="241"/>
      <c r="M609" s="242"/>
      <c r="N609" s="243"/>
      <c r="O609" s="243"/>
      <c r="P609" s="243"/>
      <c r="Q609" s="243"/>
      <c r="R609" s="243"/>
      <c r="S609" s="243"/>
      <c r="T609" s="24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5" t="s">
        <v>305</v>
      </c>
      <c r="AU609" s="245" t="s">
        <v>84</v>
      </c>
      <c r="AV609" s="13" t="s">
        <v>82</v>
      </c>
      <c r="AW609" s="13" t="s">
        <v>35</v>
      </c>
      <c r="AX609" s="13" t="s">
        <v>74</v>
      </c>
      <c r="AY609" s="245" t="s">
        <v>296</v>
      </c>
    </row>
    <row r="610" spans="1:51" s="14" customFormat="1" ht="12">
      <c r="A610" s="14"/>
      <c r="B610" s="246"/>
      <c r="C610" s="247"/>
      <c r="D610" s="237" t="s">
        <v>305</v>
      </c>
      <c r="E610" s="248" t="s">
        <v>28</v>
      </c>
      <c r="F610" s="249" t="s">
        <v>84</v>
      </c>
      <c r="G610" s="247"/>
      <c r="H610" s="250">
        <v>2</v>
      </c>
      <c r="I610" s="251"/>
      <c r="J610" s="247"/>
      <c r="K610" s="247"/>
      <c r="L610" s="252"/>
      <c r="M610" s="253"/>
      <c r="N610" s="254"/>
      <c r="O610" s="254"/>
      <c r="P610" s="254"/>
      <c r="Q610" s="254"/>
      <c r="R610" s="254"/>
      <c r="S610" s="254"/>
      <c r="T610" s="255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6" t="s">
        <v>305</v>
      </c>
      <c r="AU610" s="256" t="s">
        <v>84</v>
      </c>
      <c r="AV610" s="14" t="s">
        <v>84</v>
      </c>
      <c r="AW610" s="14" t="s">
        <v>35</v>
      </c>
      <c r="AX610" s="14" t="s">
        <v>82</v>
      </c>
      <c r="AY610" s="256" t="s">
        <v>296</v>
      </c>
    </row>
    <row r="611" spans="1:65" s="2" customFormat="1" ht="24" customHeight="1">
      <c r="A611" s="40"/>
      <c r="B611" s="41"/>
      <c r="C611" s="222" t="s">
        <v>1006</v>
      </c>
      <c r="D611" s="222" t="s">
        <v>298</v>
      </c>
      <c r="E611" s="223" t="s">
        <v>1007</v>
      </c>
      <c r="F611" s="224" t="s">
        <v>1008</v>
      </c>
      <c r="G611" s="225" t="s">
        <v>491</v>
      </c>
      <c r="H611" s="226">
        <v>15</v>
      </c>
      <c r="I611" s="227"/>
      <c r="J611" s="228">
        <f>ROUND(I611*H611,2)</f>
        <v>0</v>
      </c>
      <c r="K611" s="224" t="s">
        <v>302</v>
      </c>
      <c r="L611" s="46"/>
      <c r="M611" s="229" t="s">
        <v>28</v>
      </c>
      <c r="N611" s="230" t="s">
        <v>45</v>
      </c>
      <c r="O611" s="86"/>
      <c r="P611" s="231">
        <f>O611*H611</f>
        <v>0</v>
      </c>
      <c r="Q611" s="231">
        <v>0</v>
      </c>
      <c r="R611" s="231">
        <f>Q611*H611</f>
        <v>0</v>
      </c>
      <c r="S611" s="231">
        <v>0</v>
      </c>
      <c r="T611" s="232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33" t="s">
        <v>303</v>
      </c>
      <c r="AT611" s="233" t="s">
        <v>298</v>
      </c>
      <c r="AU611" s="233" t="s">
        <v>84</v>
      </c>
      <c r="AY611" s="19" t="s">
        <v>296</v>
      </c>
      <c r="BE611" s="234">
        <f>IF(N611="základní",J611,0)</f>
        <v>0</v>
      </c>
      <c r="BF611" s="234">
        <f>IF(N611="snížená",J611,0)</f>
        <v>0</v>
      </c>
      <c r="BG611" s="234">
        <f>IF(N611="zákl. přenesená",J611,0)</f>
        <v>0</v>
      </c>
      <c r="BH611" s="234">
        <f>IF(N611="sníž. přenesená",J611,0)</f>
        <v>0</v>
      </c>
      <c r="BI611" s="234">
        <f>IF(N611="nulová",J611,0)</f>
        <v>0</v>
      </c>
      <c r="BJ611" s="19" t="s">
        <v>82</v>
      </c>
      <c r="BK611" s="234">
        <f>ROUND(I611*H611,2)</f>
        <v>0</v>
      </c>
      <c r="BL611" s="19" t="s">
        <v>303</v>
      </c>
      <c r="BM611" s="233" t="s">
        <v>1009</v>
      </c>
    </row>
    <row r="612" spans="1:51" s="13" customFormat="1" ht="12">
      <c r="A612" s="13"/>
      <c r="B612" s="235"/>
      <c r="C612" s="236"/>
      <c r="D612" s="237" t="s">
        <v>305</v>
      </c>
      <c r="E612" s="238" t="s">
        <v>28</v>
      </c>
      <c r="F612" s="239" t="s">
        <v>426</v>
      </c>
      <c r="G612" s="236"/>
      <c r="H612" s="238" t="s">
        <v>28</v>
      </c>
      <c r="I612" s="240"/>
      <c r="J612" s="236"/>
      <c r="K612" s="236"/>
      <c r="L612" s="241"/>
      <c r="M612" s="242"/>
      <c r="N612" s="243"/>
      <c r="O612" s="243"/>
      <c r="P612" s="243"/>
      <c r="Q612" s="243"/>
      <c r="R612" s="243"/>
      <c r="S612" s="243"/>
      <c r="T612" s="24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5" t="s">
        <v>305</v>
      </c>
      <c r="AU612" s="245" t="s">
        <v>84</v>
      </c>
      <c r="AV612" s="13" t="s">
        <v>82</v>
      </c>
      <c r="AW612" s="13" t="s">
        <v>35</v>
      </c>
      <c r="AX612" s="13" t="s">
        <v>74</v>
      </c>
      <c r="AY612" s="245" t="s">
        <v>296</v>
      </c>
    </row>
    <row r="613" spans="1:51" s="14" customFormat="1" ht="12">
      <c r="A613" s="14"/>
      <c r="B613" s="246"/>
      <c r="C613" s="247"/>
      <c r="D613" s="237" t="s">
        <v>305</v>
      </c>
      <c r="E613" s="248" t="s">
        <v>28</v>
      </c>
      <c r="F613" s="249" t="s">
        <v>329</v>
      </c>
      <c r="G613" s="247"/>
      <c r="H613" s="250">
        <v>6</v>
      </c>
      <c r="I613" s="251"/>
      <c r="J613" s="247"/>
      <c r="K613" s="247"/>
      <c r="L613" s="252"/>
      <c r="M613" s="253"/>
      <c r="N613" s="254"/>
      <c r="O613" s="254"/>
      <c r="P613" s="254"/>
      <c r="Q613" s="254"/>
      <c r="R613" s="254"/>
      <c r="S613" s="254"/>
      <c r="T613" s="255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6" t="s">
        <v>305</v>
      </c>
      <c r="AU613" s="256" t="s">
        <v>84</v>
      </c>
      <c r="AV613" s="14" t="s">
        <v>84</v>
      </c>
      <c r="AW613" s="14" t="s">
        <v>35</v>
      </c>
      <c r="AX613" s="14" t="s">
        <v>74</v>
      </c>
      <c r="AY613" s="256" t="s">
        <v>296</v>
      </c>
    </row>
    <row r="614" spans="1:51" s="14" customFormat="1" ht="12">
      <c r="A614" s="14"/>
      <c r="B614" s="246"/>
      <c r="C614" s="247"/>
      <c r="D614" s="237" t="s">
        <v>305</v>
      </c>
      <c r="E614" s="248" t="s">
        <v>28</v>
      </c>
      <c r="F614" s="249" t="s">
        <v>341</v>
      </c>
      <c r="G614" s="247"/>
      <c r="H614" s="250">
        <v>9</v>
      </c>
      <c r="I614" s="251"/>
      <c r="J614" s="247"/>
      <c r="K614" s="247"/>
      <c r="L614" s="252"/>
      <c r="M614" s="253"/>
      <c r="N614" s="254"/>
      <c r="O614" s="254"/>
      <c r="P614" s="254"/>
      <c r="Q614" s="254"/>
      <c r="R614" s="254"/>
      <c r="S614" s="254"/>
      <c r="T614" s="255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6" t="s">
        <v>305</v>
      </c>
      <c r="AU614" s="256" t="s">
        <v>84</v>
      </c>
      <c r="AV614" s="14" t="s">
        <v>84</v>
      </c>
      <c r="AW614" s="14" t="s">
        <v>35</v>
      </c>
      <c r="AX614" s="14" t="s">
        <v>74</v>
      </c>
      <c r="AY614" s="256" t="s">
        <v>296</v>
      </c>
    </row>
    <row r="615" spans="1:51" s="15" customFormat="1" ht="12">
      <c r="A615" s="15"/>
      <c r="B615" s="257"/>
      <c r="C615" s="258"/>
      <c r="D615" s="237" t="s">
        <v>305</v>
      </c>
      <c r="E615" s="259" t="s">
        <v>28</v>
      </c>
      <c r="F615" s="260" t="s">
        <v>310</v>
      </c>
      <c r="G615" s="258"/>
      <c r="H615" s="261">
        <v>15</v>
      </c>
      <c r="I615" s="262"/>
      <c r="J615" s="258"/>
      <c r="K615" s="258"/>
      <c r="L615" s="263"/>
      <c r="M615" s="264"/>
      <c r="N615" s="265"/>
      <c r="O615" s="265"/>
      <c r="P615" s="265"/>
      <c r="Q615" s="265"/>
      <c r="R615" s="265"/>
      <c r="S615" s="265"/>
      <c r="T615" s="266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67" t="s">
        <v>305</v>
      </c>
      <c r="AU615" s="267" t="s">
        <v>84</v>
      </c>
      <c r="AV615" s="15" t="s">
        <v>303</v>
      </c>
      <c r="AW615" s="15" t="s">
        <v>35</v>
      </c>
      <c r="AX615" s="15" t="s">
        <v>82</v>
      </c>
      <c r="AY615" s="267" t="s">
        <v>296</v>
      </c>
    </row>
    <row r="616" spans="1:65" s="2" customFormat="1" ht="16.5" customHeight="1">
      <c r="A616" s="40"/>
      <c r="B616" s="41"/>
      <c r="C616" s="279" t="s">
        <v>1010</v>
      </c>
      <c r="D616" s="279" t="s">
        <v>405</v>
      </c>
      <c r="E616" s="280" t="s">
        <v>1011</v>
      </c>
      <c r="F616" s="281" t="s">
        <v>1012</v>
      </c>
      <c r="G616" s="282" t="s">
        <v>491</v>
      </c>
      <c r="H616" s="283">
        <v>6</v>
      </c>
      <c r="I616" s="284"/>
      <c r="J616" s="285">
        <f>ROUND(I616*H616,2)</f>
        <v>0</v>
      </c>
      <c r="K616" s="281" t="s">
        <v>28</v>
      </c>
      <c r="L616" s="286"/>
      <c r="M616" s="287" t="s">
        <v>28</v>
      </c>
      <c r="N616" s="288" t="s">
        <v>45</v>
      </c>
      <c r="O616" s="86"/>
      <c r="P616" s="231">
        <f>O616*H616</f>
        <v>0</v>
      </c>
      <c r="Q616" s="231">
        <v>0.00053</v>
      </c>
      <c r="R616" s="231">
        <f>Q616*H616</f>
        <v>0.0031799999999999997</v>
      </c>
      <c r="S616" s="231">
        <v>0</v>
      </c>
      <c r="T616" s="232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33" t="s">
        <v>337</v>
      </c>
      <c r="AT616" s="233" t="s">
        <v>405</v>
      </c>
      <c r="AU616" s="233" t="s">
        <v>84</v>
      </c>
      <c r="AY616" s="19" t="s">
        <v>296</v>
      </c>
      <c r="BE616" s="234">
        <f>IF(N616="základní",J616,0)</f>
        <v>0</v>
      </c>
      <c r="BF616" s="234">
        <f>IF(N616="snížená",J616,0)</f>
        <v>0</v>
      </c>
      <c r="BG616" s="234">
        <f>IF(N616="zákl. přenesená",J616,0)</f>
        <v>0</v>
      </c>
      <c r="BH616" s="234">
        <f>IF(N616="sníž. přenesená",J616,0)</f>
        <v>0</v>
      </c>
      <c r="BI616" s="234">
        <f>IF(N616="nulová",J616,0)</f>
        <v>0</v>
      </c>
      <c r="BJ616" s="19" t="s">
        <v>82</v>
      </c>
      <c r="BK616" s="234">
        <f>ROUND(I616*H616,2)</f>
        <v>0</v>
      </c>
      <c r="BL616" s="19" t="s">
        <v>303</v>
      </c>
      <c r="BM616" s="233" t="s">
        <v>1013</v>
      </c>
    </row>
    <row r="617" spans="1:51" s="13" customFormat="1" ht="12">
      <c r="A617" s="13"/>
      <c r="B617" s="235"/>
      <c r="C617" s="236"/>
      <c r="D617" s="237" t="s">
        <v>305</v>
      </c>
      <c r="E617" s="238" t="s">
        <v>28</v>
      </c>
      <c r="F617" s="239" t="s">
        <v>426</v>
      </c>
      <c r="G617" s="236"/>
      <c r="H617" s="238" t="s">
        <v>28</v>
      </c>
      <c r="I617" s="240"/>
      <c r="J617" s="236"/>
      <c r="K617" s="236"/>
      <c r="L617" s="241"/>
      <c r="M617" s="242"/>
      <c r="N617" s="243"/>
      <c r="O617" s="243"/>
      <c r="P617" s="243"/>
      <c r="Q617" s="243"/>
      <c r="R617" s="243"/>
      <c r="S617" s="243"/>
      <c r="T617" s="244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5" t="s">
        <v>305</v>
      </c>
      <c r="AU617" s="245" t="s">
        <v>84</v>
      </c>
      <c r="AV617" s="13" t="s">
        <v>82</v>
      </c>
      <c r="AW617" s="13" t="s">
        <v>35</v>
      </c>
      <c r="AX617" s="13" t="s">
        <v>74</v>
      </c>
      <c r="AY617" s="245" t="s">
        <v>296</v>
      </c>
    </row>
    <row r="618" spans="1:51" s="14" customFormat="1" ht="12">
      <c r="A618" s="14"/>
      <c r="B618" s="246"/>
      <c r="C618" s="247"/>
      <c r="D618" s="237" t="s">
        <v>305</v>
      </c>
      <c r="E618" s="248" t="s">
        <v>28</v>
      </c>
      <c r="F618" s="249" t="s">
        <v>329</v>
      </c>
      <c r="G618" s="247"/>
      <c r="H618" s="250">
        <v>6</v>
      </c>
      <c r="I618" s="251"/>
      <c r="J618" s="247"/>
      <c r="K618" s="247"/>
      <c r="L618" s="252"/>
      <c r="M618" s="253"/>
      <c r="N618" s="254"/>
      <c r="O618" s="254"/>
      <c r="P618" s="254"/>
      <c r="Q618" s="254"/>
      <c r="R618" s="254"/>
      <c r="S618" s="254"/>
      <c r="T618" s="255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6" t="s">
        <v>305</v>
      </c>
      <c r="AU618" s="256" t="s">
        <v>84</v>
      </c>
      <c r="AV618" s="14" t="s">
        <v>84</v>
      </c>
      <c r="AW618" s="14" t="s">
        <v>35</v>
      </c>
      <c r="AX618" s="14" t="s">
        <v>82</v>
      </c>
      <c r="AY618" s="256" t="s">
        <v>296</v>
      </c>
    </row>
    <row r="619" spans="1:65" s="2" customFormat="1" ht="16.5" customHeight="1">
      <c r="A619" s="40"/>
      <c r="B619" s="41"/>
      <c r="C619" s="279" t="s">
        <v>1014</v>
      </c>
      <c r="D619" s="279" t="s">
        <v>405</v>
      </c>
      <c r="E619" s="280" t="s">
        <v>1015</v>
      </c>
      <c r="F619" s="281" t="s">
        <v>1016</v>
      </c>
      <c r="G619" s="282" t="s">
        <v>491</v>
      </c>
      <c r="H619" s="283">
        <v>9</v>
      </c>
      <c r="I619" s="284"/>
      <c r="J619" s="285">
        <f>ROUND(I619*H619,2)</f>
        <v>0</v>
      </c>
      <c r="K619" s="281" t="s">
        <v>28</v>
      </c>
      <c r="L619" s="286"/>
      <c r="M619" s="287" t="s">
        <v>28</v>
      </c>
      <c r="N619" s="288" t="s">
        <v>45</v>
      </c>
      <c r="O619" s="86"/>
      <c r="P619" s="231">
        <f>O619*H619</f>
        <v>0</v>
      </c>
      <c r="Q619" s="231">
        <v>0.00027</v>
      </c>
      <c r="R619" s="231">
        <f>Q619*H619</f>
        <v>0.00243</v>
      </c>
      <c r="S619" s="231">
        <v>0</v>
      </c>
      <c r="T619" s="232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33" t="s">
        <v>337</v>
      </c>
      <c r="AT619" s="233" t="s">
        <v>405</v>
      </c>
      <c r="AU619" s="233" t="s">
        <v>84</v>
      </c>
      <c r="AY619" s="19" t="s">
        <v>296</v>
      </c>
      <c r="BE619" s="234">
        <f>IF(N619="základní",J619,0)</f>
        <v>0</v>
      </c>
      <c r="BF619" s="234">
        <f>IF(N619="snížená",J619,0)</f>
        <v>0</v>
      </c>
      <c r="BG619" s="234">
        <f>IF(N619="zákl. přenesená",J619,0)</f>
        <v>0</v>
      </c>
      <c r="BH619" s="234">
        <f>IF(N619="sníž. přenesená",J619,0)</f>
        <v>0</v>
      </c>
      <c r="BI619" s="234">
        <f>IF(N619="nulová",J619,0)</f>
        <v>0</v>
      </c>
      <c r="BJ619" s="19" t="s">
        <v>82</v>
      </c>
      <c r="BK619" s="234">
        <f>ROUND(I619*H619,2)</f>
        <v>0</v>
      </c>
      <c r="BL619" s="19" t="s">
        <v>303</v>
      </c>
      <c r="BM619" s="233" t="s">
        <v>1017</v>
      </c>
    </row>
    <row r="620" spans="1:51" s="13" customFormat="1" ht="12">
      <c r="A620" s="13"/>
      <c r="B620" s="235"/>
      <c r="C620" s="236"/>
      <c r="D620" s="237" t="s">
        <v>305</v>
      </c>
      <c r="E620" s="238" t="s">
        <v>28</v>
      </c>
      <c r="F620" s="239" t="s">
        <v>426</v>
      </c>
      <c r="G620" s="236"/>
      <c r="H620" s="238" t="s">
        <v>28</v>
      </c>
      <c r="I620" s="240"/>
      <c r="J620" s="236"/>
      <c r="K620" s="236"/>
      <c r="L620" s="241"/>
      <c r="M620" s="242"/>
      <c r="N620" s="243"/>
      <c r="O620" s="243"/>
      <c r="P620" s="243"/>
      <c r="Q620" s="243"/>
      <c r="R620" s="243"/>
      <c r="S620" s="243"/>
      <c r="T620" s="24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5" t="s">
        <v>305</v>
      </c>
      <c r="AU620" s="245" t="s">
        <v>84</v>
      </c>
      <c r="AV620" s="13" t="s">
        <v>82</v>
      </c>
      <c r="AW620" s="13" t="s">
        <v>35</v>
      </c>
      <c r="AX620" s="13" t="s">
        <v>74</v>
      </c>
      <c r="AY620" s="245" t="s">
        <v>296</v>
      </c>
    </row>
    <row r="621" spans="1:51" s="14" customFormat="1" ht="12">
      <c r="A621" s="14"/>
      <c r="B621" s="246"/>
      <c r="C621" s="247"/>
      <c r="D621" s="237" t="s">
        <v>305</v>
      </c>
      <c r="E621" s="248" t="s">
        <v>28</v>
      </c>
      <c r="F621" s="249" t="s">
        <v>341</v>
      </c>
      <c r="G621" s="247"/>
      <c r="H621" s="250">
        <v>9</v>
      </c>
      <c r="I621" s="251"/>
      <c r="J621" s="247"/>
      <c r="K621" s="247"/>
      <c r="L621" s="252"/>
      <c r="M621" s="253"/>
      <c r="N621" s="254"/>
      <c r="O621" s="254"/>
      <c r="P621" s="254"/>
      <c r="Q621" s="254"/>
      <c r="R621" s="254"/>
      <c r="S621" s="254"/>
      <c r="T621" s="255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6" t="s">
        <v>305</v>
      </c>
      <c r="AU621" s="256" t="s">
        <v>84</v>
      </c>
      <c r="AV621" s="14" t="s">
        <v>84</v>
      </c>
      <c r="AW621" s="14" t="s">
        <v>35</v>
      </c>
      <c r="AX621" s="14" t="s">
        <v>82</v>
      </c>
      <c r="AY621" s="256" t="s">
        <v>296</v>
      </c>
    </row>
    <row r="622" spans="1:65" s="2" customFormat="1" ht="16.5" customHeight="1">
      <c r="A622" s="40"/>
      <c r="B622" s="41"/>
      <c r="C622" s="222" t="s">
        <v>1018</v>
      </c>
      <c r="D622" s="222" t="s">
        <v>298</v>
      </c>
      <c r="E622" s="223" t="s">
        <v>1019</v>
      </c>
      <c r="F622" s="224" t="s">
        <v>1020</v>
      </c>
      <c r="G622" s="225" t="s">
        <v>301</v>
      </c>
      <c r="H622" s="226">
        <v>0.5</v>
      </c>
      <c r="I622" s="227"/>
      <c r="J622" s="228">
        <f>ROUND(I622*H622,2)</f>
        <v>0</v>
      </c>
      <c r="K622" s="224" t="s">
        <v>28</v>
      </c>
      <c r="L622" s="46"/>
      <c r="M622" s="229" t="s">
        <v>28</v>
      </c>
      <c r="N622" s="230" t="s">
        <v>45</v>
      </c>
      <c r="O622" s="86"/>
      <c r="P622" s="231">
        <f>O622*H622</f>
        <v>0</v>
      </c>
      <c r="Q622" s="231">
        <v>2.25634</v>
      </c>
      <c r="R622" s="231">
        <f>Q622*H622</f>
        <v>1.12817</v>
      </c>
      <c r="S622" s="231">
        <v>0</v>
      </c>
      <c r="T622" s="232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33" t="s">
        <v>303</v>
      </c>
      <c r="AT622" s="233" t="s">
        <v>298</v>
      </c>
      <c r="AU622" s="233" t="s">
        <v>84</v>
      </c>
      <c r="AY622" s="19" t="s">
        <v>296</v>
      </c>
      <c r="BE622" s="234">
        <f>IF(N622="základní",J622,0)</f>
        <v>0</v>
      </c>
      <c r="BF622" s="234">
        <f>IF(N622="snížená",J622,0)</f>
        <v>0</v>
      </c>
      <c r="BG622" s="234">
        <f>IF(N622="zákl. přenesená",J622,0)</f>
        <v>0</v>
      </c>
      <c r="BH622" s="234">
        <f>IF(N622="sníž. přenesená",J622,0)</f>
        <v>0</v>
      </c>
      <c r="BI622" s="234">
        <f>IF(N622="nulová",J622,0)</f>
        <v>0</v>
      </c>
      <c r="BJ622" s="19" t="s">
        <v>82</v>
      </c>
      <c r="BK622" s="234">
        <f>ROUND(I622*H622,2)</f>
        <v>0</v>
      </c>
      <c r="BL622" s="19" t="s">
        <v>303</v>
      </c>
      <c r="BM622" s="233" t="s">
        <v>1021</v>
      </c>
    </row>
    <row r="623" spans="1:51" s="13" customFormat="1" ht="12">
      <c r="A623" s="13"/>
      <c r="B623" s="235"/>
      <c r="C623" s="236"/>
      <c r="D623" s="237" t="s">
        <v>305</v>
      </c>
      <c r="E623" s="238" t="s">
        <v>28</v>
      </c>
      <c r="F623" s="239" t="s">
        <v>426</v>
      </c>
      <c r="G623" s="236"/>
      <c r="H623" s="238" t="s">
        <v>28</v>
      </c>
      <c r="I623" s="240"/>
      <c r="J623" s="236"/>
      <c r="K623" s="236"/>
      <c r="L623" s="241"/>
      <c r="M623" s="242"/>
      <c r="N623" s="243"/>
      <c r="O623" s="243"/>
      <c r="P623" s="243"/>
      <c r="Q623" s="243"/>
      <c r="R623" s="243"/>
      <c r="S623" s="243"/>
      <c r="T623" s="244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5" t="s">
        <v>305</v>
      </c>
      <c r="AU623" s="245" t="s">
        <v>84</v>
      </c>
      <c r="AV623" s="13" t="s">
        <v>82</v>
      </c>
      <c r="AW623" s="13" t="s">
        <v>35</v>
      </c>
      <c r="AX623" s="13" t="s">
        <v>74</v>
      </c>
      <c r="AY623" s="245" t="s">
        <v>296</v>
      </c>
    </row>
    <row r="624" spans="1:51" s="14" customFormat="1" ht="12">
      <c r="A624" s="14"/>
      <c r="B624" s="246"/>
      <c r="C624" s="247"/>
      <c r="D624" s="237" t="s">
        <v>305</v>
      </c>
      <c r="E624" s="248" t="s">
        <v>28</v>
      </c>
      <c r="F624" s="249" t="s">
        <v>1022</v>
      </c>
      <c r="G624" s="247"/>
      <c r="H624" s="250">
        <v>0.5</v>
      </c>
      <c r="I624" s="251"/>
      <c r="J624" s="247"/>
      <c r="K624" s="247"/>
      <c r="L624" s="252"/>
      <c r="M624" s="253"/>
      <c r="N624" s="254"/>
      <c r="O624" s="254"/>
      <c r="P624" s="254"/>
      <c r="Q624" s="254"/>
      <c r="R624" s="254"/>
      <c r="S624" s="254"/>
      <c r="T624" s="255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6" t="s">
        <v>305</v>
      </c>
      <c r="AU624" s="256" t="s">
        <v>84</v>
      </c>
      <c r="AV624" s="14" t="s">
        <v>84</v>
      </c>
      <c r="AW624" s="14" t="s">
        <v>35</v>
      </c>
      <c r="AX624" s="14" t="s">
        <v>82</v>
      </c>
      <c r="AY624" s="256" t="s">
        <v>296</v>
      </c>
    </row>
    <row r="625" spans="1:63" s="12" customFormat="1" ht="22.8" customHeight="1">
      <c r="A625" s="12"/>
      <c r="B625" s="206"/>
      <c r="C625" s="207"/>
      <c r="D625" s="208" t="s">
        <v>73</v>
      </c>
      <c r="E625" s="220" t="s">
        <v>786</v>
      </c>
      <c r="F625" s="220" t="s">
        <v>1023</v>
      </c>
      <c r="G625" s="207"/>
      <c r="H625" s="207"/>
      <c r="I625" s="210"/>
      <c r="J625" s="221">
        <f>BK625</f>
        <v>0</v>
      </c>
      <c r="K625" s="207"/>
      <c r="L625" s="212"/>
      <c r="M625" s="213"/>
      <c r="N625" s="214"/>
      <c r="O625" s="214"/>
      <c r="P625" s="215">
        <f>SUM(P626:P633)</f>
        <v>0</v>
      </c>
      <c r="Q625" s="214"/>
      <c r="R625" s="215">
        <f>SUM(R626:R633)</f>
        <v>2.98479184</v>
      </c>
      <c r="S625" s="214"/>
      <c r="T625" s="216">
        <f>SUM(T626:T633)</f>
        <v>0</v>
      </c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R625" s="217" t="s">
        <v>82</v>
      </c>
      <c r="AT625" s="218" t="s">
        <v>73</v>
      </c>
      <c r="AU625" s="218" t="s">
        <v>82</v>
      </c>
      <c r="AY625" s="217" t="s">
        <v>296</v>
      </c>
      <c r="BK625" s="219">
        <f>SUM(BK626:BK633)</f>
        <v>0</v>
      </c>
    </row>
    <row r="626" spans="1:65" s="2" customFormat="1" ht="24" customHeight="1">
      <c r="A626" s="40"/>
      <c r="B626" s="41"/>
      <c r="C626" s="222" t="s">
        <v>1024</v>
      </c>
      <c r="D626" s="222" t="s">
        <v>298</v>
      </c>
      <c r="E626" s="223" t="s">
        <v>1025</v>
      </c>
      <c r="F626" s="224" t="s">
        <v>1026</v>
      </c>
      <c r="G626" s="225" t="s">
        <v>424</v>
      </c>
      <c r="H626" s="226">
        <v>11.715</v>
      </c>
      <c r="I626" s="227"/>
      <c r="J626" s="228">
        <f>ROUND(I626*H626,2)</f>
        <v>0</v>
      </c>
      <c r="K626" s="224" t="s">
        <v>302</v>
      </c>
      <c r="L626" s="46"/>
      <c r="M626" s="229" t="s">
        <v>28</v>
      </c>
      <c r="N626" s="230" t="s">
        <v>45</v>
      </c>
      <c r="O626" s="86"/>
      <c r="P626" s="231">
        <f>O626*H626</f>
        <v>0</v>
      </c>
      <c r="Q626" s="231">
        <v>0.1295</v>
      </c>
      <c r="R626" s="231">
        <f>Q626*H626</f>
        <v>1.5170925</v>
      </c>
      <c r="S626" s="231">
        <v>0</v>
      </c>
      <c r="T626" s="232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33" t="s">
        <v>303</v>
      </c>
      <c r="AT626" s="233" t="s">
        <v>298</v>
      </c>
      <c r="AU626" s="233" t="s">
        <v>84</v>
      </c>
      <c r="AY626" s="19" t="s">
        <v>296</v>
      </c>
      <c r="BE626" s="234">
        <f>IF(N626="základní",J626,0)</f>
        <v>0</v>
      </c>
      <c r="BF626" s="234">
        <f>IF(N626="snížená",J626,0)</f>
        <v>0</v>
      </c>
      <c r="BG626" s="234">
        <f>IF(N626="zákl. přenesená",J626,0)</f>
        <v>0</v>
      </c>
      <c r="BH626" s="234">
        <f>IF(N626="sníž. přenesená",J626,0)</f>
        <v>0</v>
      </c>
      <c r="BI626" s="234">
        <f>IF(N626="nulová",J626,0)</f>
        <v>0</v>
      </c>
      <c r="BJ626" s="19" t="s">
        <v>82</v>
      </c>
      <c r="BK626" s="234">
        <f>ROUND(I626*H626,2)</f>
        <v>0</v>
      </c>
      <c r="BL626" s="19" t="s">
        <v>303</v>
      </c>
      <c r="BM626" s="233" t="s">
        <v>1027</v>
      </c>
    </row>
    <row r="627" spans="1:51" s="13" customFormat="1" ht="12">
      <c r="A627" s="13"/>
      <c r="B627" s="235"/>
      <c r="C627" s="236"/>
      <c r="D627" s="237" t="s">
        <v>305</v>
      </c>
      <c r="E627" s="238" t="s">
        <v>28</v>
      </c>
      <c r="F627" s="239" t="s">
        <v>523</v>
      </c>
      <c r="G627" s="236"/>
      <c r="H627" s="238" t="s">
        <v>28</v>
      </c>
      <c r="I627" s="240"/>
      <c r="J627" s="236"/>
      <c r="K627" s="236"/>
      <c r="L627" s="241"/>
      <c r="M627" s="242"/>
      <c r="N627" s="243"/>
      <c r="O627" s="243"/>
      <c r="P627" s="243"/>
      <c r="Q627" s="243"/>
      <c r="R627" s="243"/>
      <c r="S627" s="243"/>
      <c r="T627" s="24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5" t="s">
        <v>305</v>
      </c>
      <c r="AU627" s="245" t="s">
        <v>84</v>
      </c>
      <c r="AV627" s="13" t="s">
        <v>82</v>
      </c>
      <c r="AW627" s="13" t="s">
        <v>35</v>
      </c>
      <c r="AX627" s="13" t="s">
        <v>74</v>
      </c>
      <c r="AY627" s="245" t="s">
        <v>296</v>
      </c>
    </row>
    <row r="628" spans="1:51" s="13" customFormat="1" ht="12">
      <c r="A628" s="13"/>
      <c r="B628" s="235"/>
      <c r="C628" s="236"/>
      <c r="D628" s="237" t="s">
        <v>305</v>
      </c>
      <c r="E628" s="238" t="s">
        <v>28</v>
      </c>
      <c r="F628" s="239" t="s">
        <v>707</v>
      </c>
      <c r="G628" s="236"/>
      <c r="H628" s="238" t="s">
        <v>28</v>
      </c>
      <c r="I628" s="240"/>
      <c r="J628" s="236"/>
      <c r="K628" s="236"/>
      <c r="L628" s="241"/>
      <c r="M628" s="242"/>
      <c r="N628" s="243"/>
      <c r="O628" s="243"/>
      <c r="P628" s="243"/>
      <c r="Q628" s="243"/>
      <c r="R628" s="243"/>
      <c r="S628" s="243"/>
      <c r="T628" s="24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5" t="s">
        <v>305</v>
      </c>
      <c r="AU628" s="245" t="s">
        <v>84</v>
      </c>
      <c r="AV628" s="13" t="s">
        <v>82</v>
      </c>
      <c r="AW628" s="13" t="s">
        <v>35</v>
      </c>
      <c r="AX628" s="13" t="s">
        <v>74</v>
      </c>
      <c r="AY628" s="245" t="s">
        <v>296</v>
      </c>
    </row>
    <row r="629" spans="1:51" s="14" customFormat="1" ht="12">
      <c r="A629" s="14"/>
      <c r="B629" s="246"/>
      <c r="C629" s="247"/>
      <c r="D629" s="237" t="s">
        <v>305</v>
      </c>
      <c r="E629" s="248" t="s">
        <v>175</v>
      </c>
      <c r="F629" s="249" t="s">
        <v>1028</v>
      </c>
      <c r="G629" s="247"/>
      <c r="H629" s="250">
        <v>11.715</v>
      </c>
      <c r="I629" s="251"/>
      <c r="J629" s="247"/>
      <c r="K629" s="247"/>
      <c r="L629" s="252"/>
      <c r="M629" s="253"/>
      <c r="N629" s="254"/>
      <c r="O629" s="254"/>
      <c r="P629" s="254"/>
      <c r="Q629" s="254"/>
      <c r="R629" s="254"/>
      <c r="S629" s="254"/>
      <c r="T629" s="255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6" t="s">
        <v>305</v>
      </c>
      <c r="AU629" s="256" t="s">
        <v>84</v>
      </c>
      <c r="AV629" s="14" t="s">
        <v>84</v>
      </c>
      <c r="AW629" s="14" t="s">
        <v>35</v>
      </c>
      <c r="AX629" s="14" t="s">
        <v>82</v>
      </c>
      <c r="AY629" s="256" t="s">
        <v>296</v>
      </c>
    </row>
    <row r="630" spans="1:65" s="2" customFormat="1" ht="16.5" customHeight="1">
      <c r="A630" s="40"/>
      <c r="B630" s="41"/>
      <c r="C630" s="279" t="s">
        <v>1029</v>
      </c>
      <c r="D630" s="279" t="s">
        <v>405</v>
      </c>
      <c r="E630" s="280" t="s">
        <v>1030</v>
      </c>
      <c r="F630" s="281" t="s">
        <v>1031</v>
      </c>
      <c r="G630" s="282" t="s">
        <v>424</v>
      </c>
      <c r="H630" s="283">
        <v>24.133</v>
      </c>
      <c r="I630" s="284"/>
      <c r="J630" s="285">
        <f>ROUND(I630*H630,2)</f>
        <v>0</v>
      </c>
      <c r="K630" s="281" t="s">
        <v>302</v>
      </c>
      <c r="L630" s="286"/>
      <c r="M630" s="287" t="s">
        <v>28</v>
      </c>
      <c r="N630" s="288" t="s">
        <v>45</v>
      </c>
      <c r="O630" s="86"/>
      <c r="P630" s="231">
        <f>O630*H630</f>
        <v>0</v>
      </c>
      <c r="Q630" s="231">
        <v>0.028</v>
      </c>
      <c r="R630" s="231">
        <f>Q630*H630</f>
        <v>0.675724</v>
      </c>
      <c r="S630" s="231">
        <v>0</v>
      </c>
      <c r="T630" s="232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33" t="s">
        <v>337</v>
      </c>
      <c r="AT630" s="233" t="s">
        <v>405</v>
      </c>
      <c r="AU630" s="233" t="s">
        <v>84</v>
      </c>
      <c r="AY630" s="19" t="s">
        <v>296</v>
      </c>
      <c r="BE630" s="234">
        <f>IF(N630="základní",J630,0)</f>
        <v>0</v>
      </c>
      <c r="BF630" s="234">
        <f>IF(N630="snížená",J630,0)</f>
        <v>0</v>
      </c>
      <c r="BG630" s="234">
        <f>IF(N630="zákl. přenesená",J630,0)</f>
        <v>0</v>
      </c>
      <c r="BH630" s="234">
        <f>IF(N630="sníž. přenesená",J630,0)</f>
        <v>0</v>
      </c>
      <c r="BI630" s="234">
        <f>IF(N630="nulová",J630,0)</f>
        <v>0</v>
      </c>
      <c r="BJ630" s="19" t="s">
        <v>82</v>
      </c>
      <c r="BK630" s="234">
        <f>ROUND(I630*H630,2)</f>
        <v>0</v>
      </c>
      <c r="BL630" s="19" t="s">
        <v>303</v>
      </c>
      <c r="BM630" s="233" t="s">
        <v>1032</v>
      </c>
    </row>
    <row r="631" spans="1:51" s="14" customFormat="1" ht="12">
      <c r="A631" s="14"/>
      <c r="B631" s="246"/>
      <c r="C631" s="247"/>
      <c r="D631" s="237" t="s">
        <v>305</v>
      </c>
      <c r="E631" s="248" t="s">
        <v>28</v>
      </c>
      <c r="F631" s="249" t="s">
        <v>1033</v>
      </c>
      <c r="G631" s="247"/>
      <c r="H631" s="250">
        <v>24.133</v>
      </c>
      <c r="I631" s="251"/>
      <c r="J631" s="247"/>
      <c r="K631" s="247"/>
      <c r="L631" s="252"/>
      <c r="M631" s="253"/>
      <c r="N631" s="254"/>
      <c r="O631" s="254"/>
      <c r="P631" s="254"/>
      <c r="Q631" s="254"/>
      <c r="R631" s="254"/>
      <c r="S631" s="254"/>
      <c r="T631" s="255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6" t="s">
        <v>305</v>
      </c>
      <c r="AU631" s="256" t="s">
        <v>84</v>
      </c>
      <c r="AV631" s="14" t="s">
        <v>84</v>
      </c>
      <c r="AW631" s="14" t="s">
        <v>35</v>
      </c>
      <c r="AX631" s="14" t="s">
        <v>82</v>
      </c>
      <c r="AY631" s="256" t="s">
        <v>296</v>
      </c>
    </row>
    <row r="632" spans="1:65" s="2" customFormat="1" ht="16.5" customHeight="1">
      <c r="A632" s="40"/>
      <c r="B632" s="41"/>
      <c r="C632" s="222" t="s">
        <v>1034</v>
      </c>
      <c r="D632" s="222" t="s">
        <v>298</v>
      </c>
      <c r="E632" s="223" t="s">
        <v>1035</v>
      </c>
      <c r="F632" s="224" t="s">
        <v>1036</v>
      </c>
      <c r="G632" s="225" t="s">
        <v>301</v>
      </c>
      <c r="H632" s="226">
        <v>0.351</v>
      </c>
      <c r="I632" s="227"/>
      <c r="J632" s="228">
        <f>ROUND(I632*H632,2)</f>
        <v>0</v>
      </c>
      <c r="K632" s="224" t="s">
        <v>302</v>
      </c>
      <c r="L632" s="46"/>
      <c r="M632" s="229" t="s">
        <v>28</v>
      </c>
      <c r="N632" s="230" t="s">
        <v>45</v>
      </c>
      <c r="O632" s="86"/>
      <c r="P632" s="231">
        <f>O632*H632</f>
        <v>0</v>
      </c>
      <c r="Q632" s="231">
        <v>2.25634</v>
      </c>
      <c r="R632" s="231">
        <f>Q632*H632</f>
        <v>0.7919753399999999</v>
      </c>
      <c r="S632" s="231">
        <v>0</v>
      </c>
      <c r="T632" s="232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33" t="s">
        <v>303</v>
      </c>
      <c r="AT632" s="233" t="s">
        <v>298</v>
      </c>
      <c r="AU632" s="233" t="s">
        <v>84</v>
      </c>
      <c r="AY632" s="19" t="s">
        <v>296</v>
      </c>
      <c r="BE632" s="234">
        <f>IF(N632="základní",J632,0)</f>
        <v>0</v>
      </c>
      <c r="BF632" s="234">
        <f>IF(N632="snížená",J632,0)</f>
        <v>0</v>
      </c>
      <c r="BG632" s="234">
        <f>IF(N632="zákl. přenesená",J632,0)</f>
        <v>0</v>
      </c>
      <c r="BH632" s="234">
        <f>IF(N632="sníž. přenesená",J632,0)</f>
        <v>0</v>
      </c>
      <c r="BI632" s="234">
        <f>IF(N632="nulová",J632,0)</f>
        <v>0</v>
      </c>
      <c r="BJ632" s="19" t="s">
        <v>82</v>
      </c>
      <c r="BK632" s="234">
        <f>ROUND(I632*H632,2)</f>
        <v>0</v>
      </c>
      <c r="BL632" s="19" t="s">
        <v>303</v>
      </c>
      <c r="BM632" s="233" t="s">
        <v>1037</v>
      </c>
    </row>
    <row r="633" spans="1:51" s="14" customFormat="1" ht="12">
      <c r="A633" s="14"/>
      <c r="B633" s="246"/>
      <c r="C633" s="247"/>
      <c r="D633" s="237" t="s">
        <v>305</v>
      </c>
      <c r="E633" s="248" t="s">
        <v>28</v>
      </c>
      <c r="F633" s="249" t="s">
        <v>1038</v>
      </c>
      <c r="G633" s="247"/>
      <c r="H633" s="250">
        <v>0.351</v>
      </c>
      <c r="I633" s="251"/>
      <c r="J633" s="247"/>
      <c r="K633" s="247"/>
      <c r="L633" s="252"/>
      <c r="M633" s="253"/>
      <c r="N633" s="254"/>
      <c r="O633" s="254"/>
      <c r="P633" s="254"/>
      <c r="Q633" s="254"/>
      <c r="R633" s="254"/>
      <c r="S633" s="254"/>
      <c r="T633" s="255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6" t="s">
        <v>305</v>
      </c>
      <c r="AU633" s="256" t="s">
        <v>84</v>
      </c>
      <c r="AV633" s="14" t="s">
        <v>84</v>
      </c>
      <c r="AW633" s="14" t="s">
        <v>35</v>
      </c>
      <c r="AX633" s="14" t="s">
        <v>82</v>
      </c>
      <c r="AY633" s="256" t="s">
        <v>296</v>
      </c>
    </row>
    <row r="634" spans="1:63" s="12" customFormat="1" ht="22.8" customHeight="1">
      <c r="A634" s="12"/>
      <c r="B634" s="206"/>
      <c r="C634" s="207"/>
      <c r="D634" s="208" t="s">
        <v>73</v>
      </c>
      <c r="E634" s="220" t="s">
        <v>802</v>
      </c>
      <c r="F634" s="220" t="s">
        <v>1039</v>
      </c>
      <c r="G634" s="207"/>
      <c r="H634" s="207"/>
      <c r="I634" s="210"/>
      <c r="J634" s="221">
        <f>BK634</f>
        <v>0</v>
      </c>
      <c r="K634" s="207"/>
      <c r="L634" s="212"/>
      <c r="M634" s="213"/>
      <c r="N634" s="214"/>
      <c r="O634" s="214"/>
      <c r="P634" s="215">
        <f>SUM(P635:P640)</f>
        <v>0</v>
      </c>
      <c r="Q634" s="214"/>
      <c r="R634" s="215">
        <f>SUM(R635:R640)</f>
        <v>0.0521443</v>
      </c>
      <c r="S634" s="214"/>
      <c r="T634" s="216">
        <f>SUM(T635:T640)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17" t="s">
        <v>82</v>
      </c>
      <c r="AT634" s="218" t="s">
        <v>73</v>
      </c>
      <c r="AU634" s="218" t="s">
        <v>82</v>
      </c>
      <c r="AY634" s="217" t="s">
        <v>296</v>
      </c>
      <c r="BK634" s="219">
        <f>SUM(BK635:BK640)</f>
        <v>0</v>
      </c>
    </row>
    <row r="635" spans="1:65" s="2" customFormat="1" ht="24" customHeight="1">
      <c r="A635" s="40"/>
      <c r="B635" s="41"/>
      <c r="C635" s="222" t="s">
        <v>1040</v>
      </c>
      <c r="D635" s="222" t="s">
        <v>298</v>
      </c>
      <c r="E635" s="223" t="s">
        <v>1041</v>
      </c>
      <c r="F635" s="224" t="s">
        <v>1042</v>
      </c>
      <c r="G635" s="225" t="s">
        <v>362</v>
      </c>
      <c r="H635" s="226">
        <v>401.11</v>
      </c>
      <c r="I635" s="227"/>
      <c r="J635" s="228">
        <f>ROUND(I635*H635,2)</f>
        <v>0</v>
      </c>
      <c r="K635" s="224" t="s">
        <v>302</v>
      </c>
      <c r="L635" s="46"/>
      <c r="M635" s="229" t="s">
        <v>28</v>
      </c>
      <c r="N635" s="230" t="s">
        <v>45</v>
      </c>
      <c r="O635" s="86"/>
      <c r="P635" s="231">
        <f>O635*H635</f>
        <v>0</v>
      </c>
      <c r="Q635" s="231">
        <v>0.00013</v>
      </c>
      <c r="R635" s="231">
        <f>Q635*H635</f>
        <v>0.0521443</v>
      </c>
      <c r="S635" s="231">
        <v>0</v>
      </c>
      <c r="T635" s="232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33" t="s">
        <v>303</v>
      </c>
      <c r="AT635" s="233" t="s">
        <v>298</v>
      </c>
      <c r="AU635" s="233" t="s">
        <v>84</v>
      </c>
      <c r="AY635" s="19" t="s">
        <v>296</v>
      </c>
      <c r="BE635" s="234">
        <f>IF(N635="základní",J635,0)</f>
        <v>0</v>
      </c>
      <c r="BF635" s="234">
        <f>IF(N635="snížená",J635,0)</f>
        <v>0</v>
      </c>
      <c r="BG635" s="234">
        <f>IF(N635="zákl. přenesená",J635,0)</f>
        <v>0</v>
      </c>
      <c r="BH635" s="234">
        <f>IF(N635="sníž. přenesená",J635,0)</f>
        <v>0</v>
      </c>
      <c r="BI635" s="234">
        <f>IF(N635="nulová",J635,0)</f>
        <v>0</v>
      </c>
      <c r="BJ635" s="19" t="s">
        <v>82</v>
      </c>
      <c r="BK635" s="234">
        <f>ROUND(I635*H635,2)</f>
        <v>0</v>
      </c>
      <c r="BL635" s="19" t="s">
        <v>303</v>
      </c>
      <c r="BM635" s="233" t="s">
        <v>1043</v>
      </c>
    </row>
    <row r="636" spans="1:51" s="14" customFormat="1" ht="12">
      <c r="A636" s="14"/>
      <c r="B636" s="246"/>
      <c r="C636" s="247"/>
      <c r="D636" s="237" t="s">
        <v>305</v>
      </c>
      <c r="E636" s="248" t="s">
        <v>28</v>
      </c>
      <c r="F636" s="249" t="s">
        <v>245</v>
      </c>
      <c r="G636" s="247"/>
      <c r="H636" s="250">
        <v>262.21</v>
      </c>
      <c r="I636" s="251"/>
      <c r="J636" s="247"/>
      <c r="K636" s="247"/>
      <c r="L636" s="252"/>
      <c r="M636" s="253"/>
      <c r="N636" s="254"/>
      <c r="O636" s="254"/>
      <c r="P636" s="254"/>
      <c r="Q636" s="254"/>
      <c r="R636" s="254"/>
      <c r="S636" s="254"/>
      <c r="T636" s="255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6" t="s">
        <v>305</v>
      </c>
      <c r="AU636" s="256" t="s">
        <v>84</v>
      </c>
      <c r="AV636" s="14" t="s">
        <v>84</v>
      </c>
      <c r="AW636" s="14" t="s">
        <v>35</v>
      </c>
      <c r="AX636" s="14" t="s">
        <v>74</v>
      </c>
      <c r="AY636" s="256" t="s">
        <v>296</v>
      </c>
    </row>
    <row r="637" spans="1:51" s="13" customFormat="1" ht="12">
      <c r="A637" s="13"/>
      <c r="B637" s="235"/>
      <c r="C637" s="236"/>
      <c r="D637" s="237" t="s">
        <v>305</v>
      </c>
      <c r="E637" s="238" t="s">
        <v>28</v>
      </c>
      <c r="F637" s="239" t="s">
        <v>523</v>
      </c>
      <c r="G637" s="236"/>
      <c r="H637" s="238" t="s">
        <v>28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5" t="s">
        <v>305</v>
      </c>
      <c r="AU637" s="245" t="s">
        <v>84</v>
      </c>
      <c r="AV637" s="13" t="s">
        <v>82</v>
      </c>
      <c r="AW637" s="13" t="s">
        <v>35</v>
      </c>
      <c r="AX637" s="13" t="s">
        <v>74</v>
      </c>
      <c r="AY637" s="245" t="s">
        <v>296</v>
      </c>
    </row>
    <row r="638" spans="1:51" s="13" customFormat="1" ht="12">
      <c r="A638" s="13"/>
      <c r="B638" s="235"/>
      <c r="C638" s="236"/>
      <c r="D638" s="237" t="s">
        <v>305</v>
      </c>
      <c r="E638" s="238" t="s">
        <v>28</v>
      </c>
      <c r="F638" s="239" t="s">
        <v>778</v>
      </c>
      <c r="G638" s="236"/>
      <c r="H638" s="238" t="s">
        <v>28</v>
      </c>
      <c r="I638" s="240"/>
      <c r="J638" s="236"/>
      <c r="K638" s="236"/>
      <c r="L638" s="241"/>
      <c r="M638" s="242"/>
      <c r="N638" s="243"/>
      <c r="O638" s="243"/>
      <c r="P638" s="243"/>
      <c r="Q638" s="243"/>
      <c r="R638" s="243"/>
      <c r="S638" s="243"/>
      <c r="T638" s="24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5" t="s">
        <v>305</v>
      </c>
      <c r="AU638" s="245" t="s">
        <v>84</v>
      </c>
      <c r="AV638" s="13" t="s">
        <v>82</v>
      </c>
      <c r="AW638" s="13" t="s">
        <v>35</v>
      </c>
      <c r="AX638" s="13" t="s">
        <v>74</v>
      </c>
      <c r="AY638" s="245" t="s">
        <v>296</v>
      </c>
    </row>
    <row r="639" spans="1:51" s="14" customFormat="1" ht="12">
      <c r="A639" s="14"/>
      <c r="B639" s="246"/>
      <c r="C639" s="247"/>
      <c r="D639" s="237" t="s">
        <v>305</v>
      </c>
      <c r="E639" s="248" t="s">
        <v>28</v>
      </c>
      <c r="F639" s="249" t="s">
        <v>1044</v>
      </c>
      <c r="G639" s="247"/>
      <c r="H639" s="250">
        <v>138.9</v>
      </c>
      <c r="I639" s="251"/>
      <c r="J639" s="247"/>
      <c r="K639" s="247"/>
      <c r="L639" s="252"/>
      <c r="M639" s="253"/>
      <c r="N639" s="254"/>
      <c r="O639" s="254"/>
      <c r="P639" s="254"/>
      <c r="Q639" s="254"/>
      <c r="R639" s="254"/>
      <c r="S639" s="254"/>
      <c r="T639" s="255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6" t="s">
        <v>305</v>
      </c>
      <c r="AU639" s="256" t="s">
        <v>84</v>
      </c>
      <c r="AV639" s="14" t="s">
        <v>84</v>
      </c>
      <c r="AW639" s="14" t="s">
        <v>35</v>
      </c>
      <c r="AX639" s="14" t="s">
        <v>74</v>
      </c>
      <c r="AY639" s="256" t="s">
        <v>296</v>
      </c>
    </row>
    <row r="640" spans="1:51" s="15" customFormat="1" ht="12">
      <c r="A640" s="15"/>
      <c r="B640" s="257"/>
      <c r="C640" s="258"/>
      <c r="D640" s="237" t="s">
        <v>305</v>
      </c>
      <c r="E640" s="259" t="s">
        <v>28</v>
      </c>
      <c r="F640" s="260" t="s">
        <v>310</v>
      </c>
      <c r="G640" s="258"/>
      <c r="H640" s="261">
        <v>401.11</v>
      </c>
      <c r="I640" s="262"/>
      <c r="J640" s="258"/>
      <c r="K640" s="258"/>
      <c r="L640" s="263"/>
      <c r="M640" s="264"/>
      <c r="N640" s="265"/>
      <c r="O640" s="265"/>
      <c r="P640" s="265"/>
      <c r="Q640" s="265"/>
      <c r="R640" s="265"/>
      <c r="S640" s="265"/>
      <c r="T640" s="266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67" t="s">
        <v>305</v>
      </c>
      <c r="AU640" s="267" t="s">
        <v>84</v>
      </c>
      <c r="AV640" s="15" t="s">
        <v>303</v>
      </c>
      <c r="AW640" s="15" t="s">
        <v>35</v>
      </c>
      <c r="AX640" s="15" t="s">
        <v>82</v>
      </c>
      <c r="AY640" s="267" t="s">
        <v>296</v>
      </c>
    </row>
    <row r="641" spans="1:63" s="12" customFormat="1" ht="22.8" customHeight="1">
      <c r="A641" s="12"/>
      <c r="B641" s="206"/>
      <c r="C641" s="207"/>
      <c r="D641" s="208" t="s">
        <v>73</v>
      </c>
      <c r="E641" s="220" t="s">
        <v>807</v>
      </c>
      <c r="F641" s="220" t="s">
        <v>1045</v>
      </c>
      <c r="G641" s="207"/>
      <c r="H641" s="207"/>
      <c r="I641" s="210"/>
      <c r="J641" s="221">
        <f>BK641</f>
        <v>0</v>
      </c>
      <c r="K641" s="207"/>
      <c r="L641" s="212"/>
      <c r="M641" s="213"/>
      <c r="N641" s="214"/>
      <c r="O641" s="214"/>
      <c r="P641" s="215">
        <f>SUM(P642:P690)</f>
        <v>0</v>
      </c>
      <c r="Q641" s="214"/>
      <c r="R641" s="215">
        <f>SUM(R642:R690)</f>
        <v>0.1648944</v>
      </c>
      <c r="S641" s="214"/>
      <c r="T641" s="216">
        <f>SUM(T642:T690)</f>
        <v>0.1764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17" t="s">
        <v>82</v>
      </c>
      <c r="AT641" s="218" t="s">
        <v>73</v>
      </c>
      <c r="AU641" s="218" t="s">
        <v>82</v>
      </c>
      <c r="AY641" s="217" t="s">
        <v>296</v>
      </c>
      <c r="BK641" s="219">
        <f>SUM(BK642:BK690)</f>
        <v>0</v>
      </c>
    </row>
    <row r="642" spans="1:65" s="2" customFormat="1" ht="24" customHeight="1">
      <c r="A642" s="40"/>
      <c r="B642" s="41"/>
      <c r="C642" s="222" t="s">
        <v>1046</v>
      </c>
      <c r="D642" s="222" t="s">
        <v>298</v>
      </c>
      <c r="E642" s="223" t="s">
        <v>1047</v>
      </c>
      <c r="F642" s="224" t="s">
        <v>1048</v>
      </c>
      <c r="G642" s="225" t="s">
        <v>362</v>
      </c>
      <c r="H642" s="226">
        <v>262.21</v>
      </c>
      <c r="I642" s="227"/>
      <c r="J642" s="228">
        <f>ROUND(I642*H642,2)</f>
        <v>0</v>
      </c>
      <c r="K642" s="224" t="s">
        <v>302</v>
      </c>
      <c r="L642" s="46"/>
      <c r="M642" s="229" t="s">
        <v>28</v>
      </c>
      <c r="N642" s="230" t="s">
        <v>45</v>
      </c>
      <c r="O642" s="86"/>
      <c r="P642" s="231">
        <f>O642*H642</f>
        <v>0</v>
      </c>
      <c r="Q642" s="231">
        <v>4E-05</v>
      </c>
      <c r="R642" s="231">
        <f>Q642*H642</f>
        <v>0.0104884</v>
      </c>
      <c r="S642" s="231">
        <v>0</v>
      </c>
      <c r="T642" s="232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33" t="s">
        <v>303</v>
      </c>
      <c r="AT642" s="233" t="s">
        <v>298</v>
      </c>
      <c r="AU642" s="233" t="s">
        <v>84</v>
      </c>
      <c r="AY642" s="19" t="s">
        <v>296</v>
      </c>
      <c r="BE642" s="234">
        <f>IF(N642="základní",J642,0)</f>
        <v>0</v>
      </c>
      <c r="BF642" s="234">
        <f>IF(N642="snížená",J642,0)</f>
        <v>0</v>
      </c>
      <c r="BG642" s="234">
        <f>IF(N642="zákl. přenesená",J642,0)</f>
        <v>0</v>
      </c>
      <c r="BH642" s="234">
        <f>IF(N642="sníž. přenesená",J642,0)</f>
        <v>0</v>
      </c>
      <c r="BI642" s="234">
        <f>IF(N642="nulová",J642,0)</f>
        <v>0</v>
      </c>
      <c r="BJ642" s="19" t="s">
        <v>82</v>
      </c>
      <c r="BK642" s="234">
        <f>ROUND(I642*H642,2)</f>
        <v>0</v>
      </c>
      <c r="BL642" s="19" t="s">
        <v>303</v>
      </c>
      <c r="BM642" s="233" t="s">
        <v>1049</v>
      </c>
    </row>
    <row r="643" spans="1:51" s="14" customFormat="1" ht="12">
      <c r="A643" s="14"/>
      <c r="B643" s="246"/>
      <c r="C643" s="247"/>
      <c r="D643" s="237" t="s">
        <v>305</v>
      </c>
      <c r="E643" s="248" t="s">
        <v>28</v>
      </c>
      <c r="F643" s="249" t="s">
        <v>245</v>
      </c>
      <c r="G643" s="247"/>
      <c r="H643" s="250">
        <v>262.21</v>
      </c>
      <c r="I643" s="251"/>
      <c r="J643" s="247"/>
      <c r="K643" s="247"/>
      <c r="L643" s="252"/>
      <c r="M643" s="253"/>
      <c r="N643" s="254"/>
      <c r="O643" s="254"/>
      <c r="P643" s="254"/>
      <c r="Q643" s="254"/>
      <c r="R643" s="254"/>
      <c r="S643" s="254"/>
      <c r="T643" s="25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6" t="s">
        <v>305</v>
      </c>
      <c r="AU643" s="256" t="s">
        <v>84</v>
      </c>
      <c r="AV643" s="14" t="s">
        <v>84</v>
      </c>
      <c r="AW643" s="14" t="s">
        <v>35</v>
      </c>
      <c r="AX643" s="14" t="s">
        <v>82</v>
      </c>
      <c r="AY643" s="256" t="s">
        <v>296</v>
      </c>
    </row>
    <row r="644" spans="1:65" s="2" customFormat="1" ht="24" customHeight="1">
      <c r="A644" s="40"/>
      <c r="B644" s="41"/>
      <c r="C644" s="222" t="s">
        <v>1050</v>
      </c>
      <c r="D644" s="222" t="s">
        <v>298</v>
      </c>
      <c r="E644" s="223" t="s">
        <v>1051</v>
      </c>
      <c r="F644" s="224" t="s">
        <v>1052</v>
      </c>
      <c r="G644" s="225" t="s">
        <v>491</v>
      </c>
      <c r="H644" s="226">
        <v>4</v>
      </c>
      <c r="I644" s="227"/>
      <c r="J644" s="228">
        <f>ROUND(I644*H644,2)</f>
        <v>0</v>
      </c>
      <c r="K644" s="224" t="s">
        <v>302</v>
      </c>
      <c r="L644" s="46"/>
      <c r="M644" s="229" t="s">
        <v>28</v>
      </c>
      <c r="N644" s="230" t="s">
        <v>45</v>
      </c>
      <c r="O644" s="86"/>
      <c r="P644" s="231">
        <f>O644*H644</f>
        <v>0</v>
      </c>
      <c r="Q644" s="231">
        <v>0.00044</v>
      </c>
      <c r="R644" s="231">
        <f>Q644*H644</f>
        <v>0.00176</v>
      </c>
      <c r="S644" s="231">
        <v>0</v>
      </c>
      <c r="T644" s="232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33" t="s">
        <v>303</v>
      </c>
      <c r="AT644" s="233" t="s">
        <v>298</v>
      </c>
      <c r="AU644" s="233" t="s">
        <v>84</v>
      </c>
      <c r="AY644" s="19" t="s">
        <v>296</v>
      </c>
      <c r="BE644" s="234">
        <f>IF(N644="základní",J644,0)</f>
        <v>0</v>
      </c>
      <c r="BF644" s="234">
        <f>IF(N644="snížená",J644,0)</f>
        <v>0</v>
      </c>
      <c r="BG644" s="234">
        <f>IF(N644="zákl. přenesená",J644,0)</f>
        <v>0</v>
      </c>
      <c r="BH644" s="234">
        <f>IF(N644="sníž. přenesená",J644,0)</f>
        <v>0</v>
      </c>
      <c r="BI644" s="234">
        <f>IF(N644="nulová",J644,0)</f>
        <v>0</v>
      </c>
      <c r="BJ644" s="19" t="s">
        <v>82</v>
      </c>
      <c r="BK644" s="234">
        <f>ROUND(I644*H644,2)</f>
        <v>0</v>
      </c>
      <c r="BL644" s="19" t="s">
        <v>303</v>
      </c>
      <c r="BM644" s="233" t="s">
        <v>1053</v>
      </c>
    </row>
    <row r="645" spans="1:51" s="13" customFormat="1" ht="12">
      <c r="A645" s="13"/>
      <c r="B645" s="235"/>
      <c r="C645" s="236"/>
      <c r="D645" s="237" t="s">
        <v>305</v>
      </c>
      <c r="E645" s="238" t="s">
        <v>28</v>
      </c>
      <c r="F645" s="239" t="s">
        <v>306</v>
      </c>
      <c r="G645" s="236"/>
      <c r="H645" s="238" t="s">
        <v>28</v>
      </c>
      <c r="I645" s="240"/>
      <c r="J645" s="236"/>
      <c r="K645" s="236"/>
      <c r="L645" s="241"/>
      <c r="M645" s="242"/>
      <c r="N645" s="243"/>
      <c r="O645" s="243"/>
      <c r="P645" s="243"/>
      <c r="Q645" s="243"/>
      <c r="R645" s="243"/>
      <c r="S645" s="243"/>
      <c r="T645" s="244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5" t="s">
        <v>305</v>
      </c>
      <c r="AU645" s="245" t="s">
        <v>84</v>
      </c>
      <c r="AV645" s="13" t="s">
        <v>82</v>
      </c>
      <c r="AW645" s="13" t="s">
        <v>35</v>
      </c>
      <c r="AX645" s="13" t="s">
        <v>74</v>
      </c>
      <c r="AY645" s="245" t="s">
        <v>296</v>
      </c>
    </row>
    <row r="646" spans="1:51" s="14" customFormat="1" ht="12">
      <c r="A646" s="14"/>
      <c r="B646" s="246"/>
      <c r="C646" s="247"/>
      <c r="D646" s="237" t="s">
        <v>305</v>
      </c>
      <c r="E646" s="248" t="s">
        <v>28</v>
      </c>
      <c r="F646" s="249" t="s">
        <v>1054</v>
      </c>
      <c r="G646" s="247"/>
      <c r="H646" s="250">
        <v>4</v>
      </c>
      <c r="I646" s="251"/>
      <c r="J646" s="247"/>
      <c r="K646" s="247"/>
      <c r="L646" s="252"/>
      <c r="M646" s="253"/>
      <c r="N646" s="254"/>
      <c r="O646" s="254"/>
      <c r="P646" s="254"/>
      <c r="Q646" s="254"/>
      <c r="R646" s="254"/>
      <c r="S646" s="254"/>
      <c r="T646" s="255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6" t="s">
        <v>305</v>
      </c>
      <c r="AU646" s="256" t="s">
        <v>84</v>
      </c>
      <c r="AV646" s="14" t="s">
        <v>84</v>
      </c>
      <c r="AW646" s="14" t="s">
        <v>35</v>
      </c>
      <c r="AX646" s="14" t="s">
        <v>82</v>
      </c>
      <c r="AY646" s="256" t="s">
        <v>296</v>
      </c>
    </row>
    <row r="647" spans="1:65" s="2" customFormat="1" ht="16.5" customHeight="1">
      <c r="A647" s="40"/>
      <c r="B647" s="41"/>
      <c r="C647" s="279" t="s">
        <v>1055</v>
      </c>
      <c r="D647" s="279" t="s">
        <v>405</v>
      </c>
      <c r="E647" s="280" t="s">
        <v>1056</v>
      </c>
      <c r="F647" s="281" t="s">
        <v>1057</v>
      </c>
      <c r="G647" s="282" t="s">
        <v>424</v>
      </c>
      <c r="H647" s="283">
        <v>9</v>
      </c>
      <c r="I647" s="284"/>
      <c r="J647" s="285">
        <f>ROUND(I647*H647,2)</f>
        <v>0</v>
      </c>
      <c r="K647" s="281" t="s">
        <v>302</v>
      </c>
      <c r="L647" s="286"/>
      <c r="M647" s="287" t="s">
        <v>28</v>
      </c>
      <c r="N647" s="288" t="s">
        <v>45</v>
      </c>
      <c r="O647" s="86"/>
      <c r="P647" s="231">
        <f>O647*H647</f>
        <v>0</v>
      </c>
      <c r="Q647" s="231">
        <v>0.00701</v>
      </c>
      <c r="R647" s="231">
        <f>Q647*H647</f>
        <v>0.06309</v>
      </c>
      <c r="S647" s="231">
        <v>0</v>
      </c>
      <c r="T647" s="232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33" t="s">
        <v>337</v>
      </c>
      <c r="AT647" s="233" t="s">
        <v>405</v>
      </c>
      <c r="AU647" s="233" t="s">
        <v>84</v>
      </c>
      <c r="AY647" s="19" t="s">
        <v>296</v>
      </c>
      <c r="BE647" s="234">
        <f>IF(N647="základní",J647,0)</f>
        <v>0</v>
      </c>
      <c r="BF647" s="234">
        <f>IF(N647="snížená",J647,0)</f>
        <v>0</v>
      </c>
      <c r="BG647" s="234">
        <f>IF(N647="zákl. přenesená",J647,0)</f>
        <v>0</v>
      </c>
      <c r="BH647" s="234">
        <f>IF(N647="sníž. přenesená",J647,0)</f>
        <v>0</v>
      </c>
      <c r="BI647" s="234">
        <f>IF(N647="nulová",J647,0)</f>
        <v>0</v>
      </c>
      <c r="BJ647" s="19" t="s">
        <v>82</v>
      </c>
      <c r="BK647" s="234">
        <f>ROUND(I647*H647,2)</f>
        <v>0</v>
      </c>
      <c r="BL647" s="19" t="s">
        <v>303</v>
      </c>
      <c r="BM647" s="233" t="s">
        <v>1058</v>
      </c>
    </row>
    <row r="648" spans="1:51" s="13" customFormat="1" ht="12">
      <c r="A648" s="13"/>
      <c r="B648" s="235"/>
      <c r="C648" s="236"/>
      <c r="D648" s="237" t="s">
        <v>305</v>
      </c>
      <c r="E648" s="238" t="s">
        <v>28</v>
      </c>
      <c r="F648" s="239" t="s">
        <v>306</v>
      </c>
      <c r="G648" s="236"/>
      <c r="H648" s="238" t="s">
        <v>28</v>
      </c>
      <c r="I648" s="240"/>
      <c r="J648" s="236"/>
      <c r="K648" s="236"/>
      <c r="L648" s="241"/>
      <c r="M648" s="242"/>
      <c r="N648" s="243"/>
      <c r="O648" s="243"/>
      <c r="P648" s="243"/>
      <c r="Q648" s="243"/>
      <c r="R648" s="243"/>
      <c r="S648" s="243"/>
      <c r="T648" s="24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5" t="s">
        <v>305</v>
      </c>
      <c r="AU648" s="245" t="s">
        <v>84</v>
      </c>
      <c r="AV648" s="13" t="s">
        <v>82</v>
      </c>
      <c r="AW648" s="13" t="s">
        <v>35</v>
      </c>
      <c r="AX648" s="13" t="s">
        <v>74</v>
      </c>
      <c r="AY648" s="245" t="s">
        <v>296</v>
      </c>
    </row>
    <row r="649" spans="1:51" s="14" customFormat="1" ht="12">
      <c r="A649" s="14"/>
      <c r="B649" s="246"/>
      <c r="C649" s="247"/>
      <c r="D649" s="237" t="s">
        <v>305</v>
      </c>
      <c r="E649" s="248" t="s">
        <v>28</v>
      </c>
      <c r="F649" s="249" t="s">
        <v>314</v>
      </c>
      <c r="G649" s="247"/>
      <c r="H649" s="250">
        <v>3</v>
      </c>
      <c r="I649" s="251"/>
      <c r="J649" s="247"/>
      <c r="K649" s="247"/>
      <c r="L649" s="252"/>
      <c r="M649" s="253"/>
      <c r="N649" s="254"/>
      <c r="O649" s="254"/>
      <c r="P649" s="254"/>
      <c r="Q649" s="254"/>
      <c r="R649" s="254"/>
      <c r="S649" s="254"/>
      <c r="T649" s="255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6" t="s">
        <v>305</v>
      </c>
      <c r="AU649" s="256" t="s">
        <v>84</v>
      </c>
      <c r="AV649" s="14" t="s">
        <v>84</v>
      </c>
      <c r="AW649" s="14" t="s">
        <v>35</v>
      </c>
      <c r="AX649" s="14" t="s">
        <v>74</v>
      </c>
      <c r="AY649" s="256" t="s">
        <v>296</v>
      </c>
    </row>
    <row r="650" spans="1:51" s="14" customFormat="1" ht="12">
      <c r="A650" s="14"/>
      <c r="B650" s="246"/>
      <c r="C650" s="247"/>
      <c r="D650" s="237" t="s">
        <v>305</v>
      </c>
      <c r="E650" s="248" t="s">
        <v>28</v>
      </c>
      <c r="F650" s="249" t="s">
        <v>329</v>
      </c>
      <c r="G650" s="247"/>
      <c r="H650" s="250">
        <v>6</v>
      </c>
      <c r="I650" s="251"/>
      <c r="J650" s="247"/>
      <c r="K650" s="247"/>
      <c r="L650" s="252"/>
      <c r="M650" s="253"/>
      <c r="N650" s="254"/>
      <c r="O650" s="254"/>
      <c r="P650" s="254"/>
      <c r="Q650" s="254"/>
      <c r="R650" s="254"/>
      <c r="S650" s="254"/>
      <c r="T650" s="255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6" t="s">
        <v>305</v>
      </c>
      <c r="AU650" s="256" t="s">
        <v>84</v>
      </c>
      <c r="AV650" s="14" t="s">
        <v>84</v>
      </c>
      <c r="AW650" s="14" t="s">
        <v>35</v>
      </c>
      <c r="AX650" s="14" t="s">
        <v>74</v>
      </c>
      <c r="AY650" s="256" t="s">
        <v>296</v>
      </c>
    </row>
    <row r="651" spans="1:51" s="15" customFormat="1" ht="12">
      <c r="A651" s="15"/>
      <c r="B651" s="257"/>
      <c r="C651" s="258"/>
      <c r="D651" s="237" t="s">
        <v>305</v>
      </c>
      <c r="E651" s="259" t="s">
        <v>28</v>
      </c>
      <c r="F651" s="260" t="s">
        <v>310</v>
      </c>
      <c r="G651" s="258"/>
      <c r="H651" s="261">
        <v>9</v>
      </c>
      <c r="I651" s="262"/>
      <c r="J651" s="258"/>
      <c r="K651" s="258"/>
      <c r="L651" s="263"/>
      <c r="M651" s="264"/>
      <c r="N651" s="265"/>
      <c r="O651" s="265"/>
      <c r="P651" s="265"/>
      <c r="Q651" s="265"/>
      <c r="R651" s="265"/>
      <c r="S651" s="265"/>
      <c r="T651" s="266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67" t="s">
        <v>305</v>
      </c>
      <c r="AU651" s="267" t="s">
        <v>84</v>
      </c>
      <c r="AV651" s="15" t="s">
        <v>303</v>
      </c>
      <c r="AW651" s="15" t="s">
        <v>35</v>
      </c>
      <c r="AX651" s="15" t="s">
        <v>82</v>
      </c>
      <c r="AY651" s="267" t="s">
        <v>296</v>
      </c>
    </row>
    <row r="652" spans="1:65" s="2" customFormat="1" ht="24" customHeight="1">
      <c r="A652" s="40"/>
      <c r="B652" s="41"/>
      <c r="C652" s="222" t="s">
        <v>1059</v>
      </c>
      <c r="D652" s="222" t="s">
        <v>298</v>
      </c>
      <c r="E652" s="223" t="s">
        <v>1060</v>
      </c>
      <c r="F652" s="224" t="s">
        <v>1061</v>
      </c>
      <c r="G652" s="225" t="s">
        <v>424</v>
      </c>
      <c r="H652" s="226">
        <v>3.15</v>
      </c>
      <c r="I652" s="227"/>
      <c r="J652" s="228">
        <f>ROUND(I652*H652,2)</f>
        <v>0</v>
      </c>
      <c r="K652" s="224" t="s">
        <v>28</v>
      </c>
      <c r="L652" s="46"/>
      <c r="M652" s="229" t="s">
        <v>28</v>
      </c>
      <c r="N652" s="230" t="s">
        <v>45</v>
      </c>
      <c r="O652" s="86"/>
      <c r="P652" s="231">
        <f>O652*H652</f>
        <v>0</v>
      </c>
      <c r="Q652" s="231">
        <v>0</v>
      </c>
      <c r="R652" s="231">
        <f>Q652*H652</f>
        <v>0</v>
      </c>
      <c r="S652" s="231">
        <v>0.04</v>
      </c>
      <c r="T652" s="232">
        <f>S652*H652</f>
        <v>0.126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33" t="s">
        <v>303</v>
      </c>
      <c r="AT652" s="233" t="s">
        <v>298</v>
      </c>
      <c r="AU652" s="233" t="s">
        <v>84</v>
      </c>
      <c r="AY652" s="19" t="s">
        <v>296</v>
      </c>
      <c r="BE652" s="234">
        <f>IF(N652="základní",J652,0)</f>
        <v>0</v>
      </c>
      <c r="BF652" s="234">
        <f>IF(N652="snížená",J652,0)</f>
        <v>0</v>
      </c>
      <c r="BG652" s="234">
        <f>IF(N652="zákl. přenesená",J652,0)</f>
        <v>0</v>
      </c>
      <c r="BH652" s="234">
        <f>IF(N652="sníž. přenesená",J652,0)</f>
        <v>0</v>
      </c>
      <c r="BI652" s="234">
        <f>IF(N652="nulová",J652,0)</f>
        <v>0</v>
      </c>
      <c r="BJ652" s="19" t="s">
        <v>82</v>
      </c>
      <c r="BK652" s="234">
        <f>ROUND(I652*H652,2)</f>
        <v>0</v>
      </c>
      <c r="BL652" s="19" t="s">
        <v>303</v>
      </c>
      <c r="BM652" s="233" t="s">
        <v>1062</v>
      </c>
    </row>
    <row r="653" spans="1:51" s="13" customFormat="1" ht="12">
      <c r="A653" s="13"/>
      <c r="B653" s="235"/>
      <c r="C653" s="236"/>
      <c r="D653" s="237" t="s">
        <v>305</v>
      </c>
      <c r="E653" s="238" t="s">
        <v>28</v>
      </c>
      <c r="F653" s="239" t="s">
        <v>523</v>
      </c>
      <c r="G653" s="236"/>
      <c r="H653" s="238" t="s">
        <v>28</v>
      </c>
      <c r="I653" s="240"/>
      <c r="J653" s="236"/>
      <c r="K653" s="236"/>
      <c r="L653" s="241"/>
      <c r="M653" s="242"/>
      <c r="N653" s="243"/>
      <c r="O653" s="243"/>
      <c r="P653" s="243"/>
      <c r="Q653" s="243"/>
      <c r="R653" s="243"/>
      <c r="S653" s="243"/>
      <c r="T653" s="24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5" t="s">
        <v>305</v>
      </c>
      <c r="AU653" s="245" t="s">
        <v>84</v>
      </c>
      <c r="AV653" s="13" t="s">
        <v>82</v>
      </c>
      <c r="AW653" s="13" t="s">
        <v>35</v>
      </c>
      <c r="AX653" s="13" t="s">
        <v>74</v>
      </c>
      <c r="AY653" s="245" t="s">
        <v>296</v>
      </c>
    </row>
    <row r="654" spans="1:51" s="14" customFormat="1" ht="12">
      <c r="A654" s="14"/>
      <c r="B654" s="246"/>
      <c r="C654" s="247"/>
      <c r="D654" s="237" t="s">
        <v>305</v>
      </c>
      <c r="E654" s="248" t="s">
        <v>28</v>
      </c>
      <c r="F654" s="249" t="s">
        <v>1063</v>
      </c>
      <c r="G654" s="247"/>
      <c r="H654" s="250">
        <v>3.15</v>
      </c>
      <c r="I654" s="251"/>
      <c r="J654" s="247"/>
      <c r="K654" s="247"/>
      <c r="L654" s="252"/>
      <c r="M654" s="253"/>
      <c r="N654" s="254"/>
      <c r="O654" s="254"/>
      <c r="P654" s="254"/>
      <c r="Q654" s="254"/>
      <c r="R654" s="254"/>
      <c r="S654" s="254"/>
      <c r="T654" s="255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6" t="s">
        <v>305</v>
      </c>
      <c r="AU654" s="256" t="s">
        <v>84</v>
      </c>
      <c r="AV654" s="14" t="s">
        <v>84</v>
      </c>
      <c r="AW654" s="14" t="s">
        <v>35</v>
      </c>
      <c r="AX654" s="14" t="s">
        <v>82</v>
      </c>
      <c r="AY654" s="256" t="s">
        <v>296</v>
      </c>
    </row>
    <row r="655" spans="1:65" s="2" customFormat="1" ht="24" customHeight="1">
      <c r="A655" s="40"/>
      <c r="B655" s="41"/>
      <c r="C655" s="222" t="s">
        <v>1064</v>
      </c>
      <c r="D655" s="222" t="s">
        <v>298</v>
      </c>
      <c r="E655" s="223" t="s">
        <v>1065</v>
      </c>
      <c r="F655" s="224" t="s">
        <v>1066</v>
      </c>
      <c r="G655" s="225" t="s">
        <v>424</v>
      </c>
      <c r="H655" s="226">
        <v>0.4</v>
      </c>
      <c r="I655" s="227"/>
      <c r="J655" s="228">
        <f>ROUND(I655*H655,2)</f>
        <v>0</v>
      </c>
      <c r="K655" s="224" t="s">
        <v>302</v>
      </c>
      <c r="L655" s="46"/>
      <c r="M655" s="229" t="s">
        <v>28</v>
      </c>
      <c r="N655" s="230" t="s">
        <v>45</v>
      </c>
      <c r="O655" s="86"/>
      <c r="P655" s="231">
        <f>O655*H655</f>
        <v>0</v>
      </c>
      <c r="Q655" s="231">
        <v>0.00309</v>
      </c>
      <c r="R655" s="231">
        <f>Q655*H655</f>
        <v>0.0012360000000000001</v>
      </c>
      <c r="S655" s="231">
        <v>0.126</v>
      </c>
      <c r="T655" s="232">
        <f>S655*H655</f>
        <v>0.0504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33" t="s">
        <v>303</v>
      </c>
      <c r="AT655" s="233" t="s">
        <v>298</v>
      </c>
      <c r="AU655" s="233" t="s">
        <v>84</v>
      </c>
      <c r="AY655" s="19" t="s">
        <v>296</v>
      </c>
      <c r="BE655" s="234">
        <f>IF(N655="základní",J655,0)</f>
        <v>0</v>
      </c>
      <c r="BF655" s="234">
        <f>IF(N655="snížená",J655,0)</f>
        <v>0</v>
      </c>
      <c r="BG655" s="234">
        <f>IF(N655="zákl. přenesená",J655,0)</f>
        <v>0</v>
      </c>
      <c r="BH655" s="234">
        <f>IF(N655="sníž. přenesená",J655,0)</f>
        <v>0</v>
      </c>
      <c r="BI655" s="234">
        <f>IF(N655="nulová",J655,0)</f>
        <v>0</v>
      </c>
      <c r="BJ655" s="19" t="s">
        <v>82</v>
      </c>
      <c r="BK655" s="234">
        <f>ROUND(I655*H655,2)</f>
        <v>0</v>
      </c>
      <c r="BL655" s="19" t="s">
        <v>303</v>
      </c>
      <c r="BM655" s="233" t="s">
        <v>1067</v>
      </c>
    </row>
    <row r="656" spans="1:51" s="13" customFormat="1" ht="12">
      <c r="A656" s="13"/>
      <c r="B656" s="235"/>
      <c r="C656" s="236"/>
      <c r="D656" s="237" t="s">
        <v>305</v>
      </c>
      <c r="E656" s="238" t="s">
        <v>28</v>
      </c>
      <c r="F656" s="239" t="s">
        <v>306</v>
      </c>
      <c r="G656" s="236"/>
      <c r="H656" s="238" t="s">
        <v>28</v>
      </c>
      <c r="I656" s="240"/>
      <c r="J656" s="236"/>
      <c r="K656" s="236"/>
      <c r="L656" s="241"/>
      <c r="M656" s="242"/>
      <c r="N656" s="243"/>
      <c r="O656" s="243"/>
      <c r="P656" s="243"/>
      <c r="Q656" s="243"/>
      <c r="R656" s="243"/>
      <c r="S656" s="243"/>
      <c r="T656" s="24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5" t="s">
        <v>305</v>
      </c>
      <c r="AU656" s="245" t="s">
        <v>84</v>
      </c>
      <c r="AV656" s="13" t="s">
        <v>82</v>
      </c>
      <c r="AW656" s="13" t="s">
        <v>35</v>
      </c>
      <c r="AX656" s="13" t="s">
        <v>74</v>
      </c>
      <c r="AY656" s="245" t="s">
        <v>296</v>
      </c>
    </row>
    <row r="657" spans="1:51" s="14" customFormat="1" ht="12">
      <c r="A657" s="14"/>
      <c r="B657" s="246"/>
      <c r="C657" s="247"/>
      <c r="D657" s="237" t="s">
        <v>305</v>
      </c>
      <c r="E657" s="248" t="s">
        <v>28</v>
      </c>
      <c r="F657" s="249" t="s">
        <v>1068</v>
      </c>
      <c r="G657" s="247"/>
      <c r="H657" s="250">
        <v>0.4</v>
      </c>
      <c r="I657" s="251"/>
      <c r="J657" s="247"/>
      <c r="K657" s="247"/>
      <c r="L657" s="252"/>
      <c r="M657" s="253"/>
      <c r="N657" s="254"/>
      <c r="O657" s="254"/>
      <c r="P657" s="254"/>
      <c r="Q657" s="254"/>
      <c r="R657" s="254"/>
      <c r="S657" s="254"/>
      <c r="T657" s="25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6" t="s">
        <v>305</v>
      </c>
      <c r="AU657" s="256" t="s">
        <v>84</v>
      </c>
      <c r="AV657" s="14" t="s">
        <v>84</v>
      </c>
      <c r="AW657" s="14" t="s">
        <v>35</v>
      </c>
      <c r="AX657" s="14" t="s">
        <v>82</v>
      </c>
      <c r="AY657" s="256" t="s">
        <v>296</v>
      </c>
    </row>
    <row r="658" spans="1:65" s="2" customFormat="1" ht="16.5" customHeight="1">
      <c r="A658" s="40"/>
      <c r="B658" s="41"/>
      <c r="C658" s="222" t="s">
        <v>1069</v>
      </c>
      <c r="D658" s="222" t="s">
        <v>298</v>
      </c>
      <c r="E658" s="223" t="s">
        <v>1070</v>
      </c>
      <c r="F658" s="224" t="s">
        <v>1071</v>
      </c>
      <c r="G658" s="225" t="s">
        <v>980</v>
      </c>
      <c r="H658" s="226">
        <v>11</v>
      </c>
      <c r="I658" s="227"/>
      <c r="J658" s="228">
        <f>ROUND(I658*H658,2)</f>
        <v>0</v>
      </c>
      <c r="K658" s="224" t="s">
        <v>28</v>
      </c>
      <c r="L658" s="46"/>
      <c r="M658" s="229" t="s">
        <v>28</v>
      </c>
      <c r="N658" s="230" t="s">
        <v>45</v>
      </c>
      <c r="O658" s="86"/>
      <c r="P658" s="231">
        <f>O658*H658</f>
        <v>0</v>
      </c>
      <c r="Q658" s="231">
        <v>0</v>
      </c>
      <c r="R658" s="231">
        <f>Q658*H658</f>
        <v>0</v>
      </c>
      <c r="S658" s="231">
        <v>0</v>
      </c>
      <c r="T658" s="232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33" t="s">
        <v>303</v>
      </c>
      <c r="AT658" s="233" t="s">
        <v>298</v>
      </c>
      <c r="AU658" s="233" t="s">
        <v>84</v>
      </c>
      <c r="AY658" s="19" t="s">
        <v>296</v>
      </c>
      <c r="BE658" s="234">
        <f>IF(N658="základní",J658,0)</f>
        <v>0</v>
      </c>
      <c r="BF658" s="234">
        <f>IF(N658="snížená",J658,0)</f>
        <v>0</v>
      </c>
      <c r="BG658" s="234">
        <f>IF(N658="zákl. přenesená",J658,0)</f>
        <v>0</v>
      </c>
      <c r="BH658" s="234">
        <f>IF(N658="sníž. přenesená",J658,0)</f>
        <v>0</v>
      </c>
      <c r="BI658" s="234">
        <f>IF(N658="nulová",J658,0)</f>
        <v>0</v>
      </c>
      <c r="BJ658" s="19" t="s">
        <v>82</v>
      </c>
      <c r="BK658" s="234">
        <f>ROUND(I658*H658,2)</f>
        <v>0</v>
      </c>
      <c r="BL658" s="19" t="s">
        <v>303</v>
      </c>
      <c r="BM658" s="233" t="s">
        <v>1072</v>
      </c>
    </row>
    <row r="659" spans="1:51" s="13" customFormat="1" ht="12">
      <c r="A659" s="13"/>
      <c r="B659" s="235"/>
      <c r="C659" s="236"/>
      <c r="D659" s="237" t="s">
        <v>305</v>
      </c>
      <c r="E659" s="238" t="s">
        <v>28</v>
      </c>
      <c r="F659" s="239" t="s">
        <v>1073</v>
      </c>
      <c r="G659" s="236"/>
      <c r="H659" s="238" t="s">
        <v>28</v>
      </c>
      <c r="I659" s="240"/>
      <c r="J659" s="236"/>
      <c r="K659" s="236"/>
      <c r="L659" s="241"/>
      <c r="M659" s="242"/>
      <c r="N659" s="243"/>
      <c r="O659" s="243"/>
      <c r="P659" s="243"/>
      <c r="Q659" s="243"/>
      <c r="R659" s="243"/>
      <c r="S659" s="243"/>
      <c r="T659" s="24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5" t="s">
        <v>305</v>
      </c>
      <c r="AU659" s="245" t="s">
        <v>84</v>
      </c>
      <c r="AV659" s="13" t="s">
        <v>82</v>
      </c>
      <c r="AW659" s="13" t="s">
        <v>35</v>
      </c>
      <c r="AX659" s="13" t="s">
        <v>74</v>
      </c>
      <c r="AY659" s="245" t="s">
        <v>296</v>
      </c>
    </row>
    <row r="660" spans="1:51" s="14" customFormat="1" ht="12">
      <c r="A660" s="14"/>
      <c r="B660" s="246"/>
      <c r="C660" s="247"/>
      <c r="D660" s="237" t="s">
        <v>305</v>
      </c>
      <c r="E660" s="248" t="s">
        <v>28</v>
      </c>
      <c r="F660" s="249" t="s">
        <v>351</v>
      </c>
      <c r="G660" s="247"/>
      <c r="H660" s="250">
        <v>11</v>
      </c>
      <c r="I660" s="251"/>
      <c r="J660" s="247"/>
      <c r="K660" s="247"/>
      <c r="L660" s="252"/>
      <c r="M660" s="253"/>
      <c r="N660" s="254"/>
      <c r="O660" s="254"/>
      <c r="P660" s="254"/>
      <c r="Q660" s="254"/>
      <c r="R660" s="254"/>
      <c r="S660" s="254"/>
      <c r="T660" s="25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6" t="s">
        <v>305</v>
      </c>
      <c r="AU660" s="256" t="s">
        <v>84</v>
      </c>
      <c r="AV660" s="14" t="s">
        <v>84</v>
      </c>
      <c r="AW660" s="14" t="s">
        <v>35</v>
      </c>
      <c r="AX660" s="14" t="s">
        <v>82</v>
      </c>
      <c r="AY660" s="256" t="s">
        <v>296</v>
      </c>
    </row>
    <row r="661" spans="1:65" s="2" customFormat="1" ht="16.5" customHeight="1">
      <c r="A661" s="40"/>
      <c r="B661" s="41"/>
      <c r="C661" s="222" t="s">
        <v>1074</v>
      </c>
      <c r="D661" s="222" t="s">
        <v>298</v>
      </c>
      <c r="E661" s="223" t="s">
        <v>1075</v>
      </c>
      <c r="F661" s="224" t="s">
        <v>1076</v>
      </c>
      <c r="G661" s="225" t="s">
        <v>980</v>
      </c>
      <c r="H661" s="226">
        <v>1</v>
      </c>
      <c r="I661" s="227"/>
      <c r="J661" s="228">
        <f>ROUND(I661*H661,2)</f>
        <v>0</v>
      </c>
      <c r="K661" s="224" t="s">
        <v>28</v>
      </c>
      <c r="L661" s="46"/>
      <c r="M661" s="229" t="s">
        <v>28</v>
      </c>
      <c r="N661" s="230" t="s">
        <v>45</v>
      </c>
      <c r="O661" s="86"/>
      <c r="P661" s="231">
        <f>O661*H661</f>
        <v>0</v>
      </c>
      <c r="Q661" s="231">
        <v>0</v>
      </c>
      <c r="R661" s="231">
        <f>Q661*H661</f>
        <v>0</v>
      </c>
      <c r="S661" s="231">
        <v>0</v>
      </c>
      <c r="T661" s="232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33" t="s">
        <v>303</v>
      </c>
      <c r="AT661" s="233" t="s">
        <v>298</v>
      </c>
      <c r="AU661" s="233" t="s">
        <v>84</v>
      </c>
      <c r="AY661" s="19" t="s">
        <v>296</v>
      </c>
      <c r="BE661" s="234">
        <f>IF(N661="základní",J661,0)</f>
        <v>0</v>
      </c>
      <c r="BF661" s="234">
        <f>IF(N661="snížená",J661,0)</f>
        <v>0</v>
      </c>
      <c r="BG661" s="234">
        <f>IF(N661="zákl. přenesená",J661,0)</f>
        <v>0</v>
      </c>
      <c r="BH661" s="234">
        <f>IF(N661="sníž. přenesená",J661,0)</f>
        <v>0</v>
      </c>
      <c r="BI661" s="234">
        <f>IF(N661="nulová",J661,0)</f>
        <v>0</v>
      </c>
      <c r="BJ661" s="19" t="s">
        <v>82</v>
      </c>
      <c r="BK661" s="234">
        <f>ROUND(I661*H661,2)</f>
        <v>0</v>
      </c>
      <c r="BL661" s="19" t="s">
        <v>303</v>
      </c>
      <c r="BM661" s="233" t="s">
        <v>1077</v>
      </c>
    </row>
    <row r="662" spans="1:51" s="13" customFormat="1" ht="12">
      <c r="A662" s="13"/>
      <c r="B662" s="235"/>
      <c r="C662" s="236"/>
      <c r="D662" s="237" t="s">
        <v>305</v>
      </c>
      <c r="E662" s="238" t="s">
        <v>28</v>
      </c>
      <c r="F662" s="239" t="s">
        <v>1073</v>
      </c>
      <c r="G662" s="236"/>
      <c r="H662" s="238" t="s">
        <v>28</v>
      </c>
      <c r="I662" s="240"/>
      <c r="J662" s="236"/>
      <c r="K662" s="236"/>
      <c r="L662" s="241"/>
      <c r="M662" s="242"/>
      <c r="N662" s="243"/>
      <c r="O662" s="243"/>
      <c r="P662" s="243"/>
      <c r="Q662" s="243"/>
      <c r="R662" s="243"/>
      <c r="S662" s="243"/>
      <c r="T662" s="244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5" t="s">
        <v>305</v>
      </c>
      <c r="AU662" s="245" t="s">
        <v>84</v>
      </c>
      <c r="AV662" s="13" t="s">
        <v>82</v>
      </c>
      <c r="AW662" s="13" t="s">
        <v>35</v>
      </c>
      <c r="AX662" s="13" t="s">
        <v>74</v>
      </c>
      <c r="AY662" s="245" t="s">
        <v>296</v>
      </c>
    </row>
    <row r="663" spans="1:51" s="14" customFormat="1" ht="12">
      <c r="A663" s="14"/>
      <c r="B663" s="246"/>
      <c r="C663" s="247"/>
      <c r="D663" s="237" t="s">
        <v>305</v>
      </c>
      <c r="E663" s="248" t="s">
        <v>28</v>
      </c>
      <c r="F663" s="249" t="s">
        <v>82</v>
      </c>
      <c r="G663" s="247"/>
      <c r="H663" s="250">
        <v>1</v>
      </c>
      <c r="I663" s="251"/>
      <c r="J663" s="247"/>
      <c r="K663" s="247"/>
      <c r="L663" s="252"/>
      <c r="M663" s="253"/>
      <c r="N663" s="254"/>
      <c r="O663" s="254"/>
      <c r="P663" s="254"/>
      <c r="Q663" s="254"/>
      <c r="R663" s="254"/>
      <c r="S663" s="254"/>
      <c r="T663" s="255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6" t="s">
        <v>305</v>
      </c>
      <c r="AU663" s="256" t="s">
        <v>84</v>
      </c>
      <c r="AV663" s="14" t="s">
        <v>84</v>
      </c>
      <c r="AW663" s="14" t="s">
        <v>35</v>
      </c>
      <c r="AX663" s="14" t="s">
        <v>82</v>
      </c>
      <c r="AY663" s="256" t="s">
        <v>296</v>
      </c>
    </row>
    <row r="664" spans="1:65" s="2" customFormat="1" ht="16.5" customHeight="1">
      <c r="A664" s="40"/>
      <c r="B664" s="41"/>
      <c r="C664" s="222" t="s">
        <v>1078</v>
      </c>
      <c r="D664" s="222" t="s">
        <v>298</v>
      </c>
      <c r="E664" s="223" t="s">
        <v>1079</v>
      </c>
      <c r="F664" s="224" t="s">
        <v>1080</v>
      </c>
      <c r="G664" s="225" t="s">
        <v>980</v>
      </c>
      <c r="H664" s="226">
        <v>3</v>
      </c>
      <c r="I664" s="227"/>
      <c r="J664" s="228">
        <f>ROUND(I664*H664,2)</f>
        <v>0</v>
      </c>
      <c r="K664" s="224" t="s">
        <v>28</v>
      </c>
      <c r="L664" s="46"/>
      <c r="M664" s="229" t="s">
        <v>28</v>
      </c>
      <c r="N664" s="230" t="s">
        <v>45</v>
      </c>
      <c r="O664" s="86"/>
      <c r="P664" s="231">
        <f>O664*H664</f>
        <v>0</v>
      </c>
      <c r="Q664" s="231">
        <v>0</v>
      </c>
      <c r="R664" s="231">
        <f>Q664*H664</f>
        <v>0</v>
      </c>
      <c r="S664" s="231">
        <v>0</v>
      </c>
      <c r="T664" s="232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33" t="s">
        <v>303</v>
      </c>
      <c r="AT664" s="233" t="s">
        <v>298</v>
      </c>
      <c r="AU664" s="233" t="s">
        <v>84</v>
      </c>
      <c r="AY664" s="19" t="s">
        <v>296</v>
      </c>
      <c r="BE664" s="234">
        <f>IF(N664="základní",J664,0)</f>
        <v>0</v>
      </c>
      <c r="BF664" s="234">
        <f>IF(N664="snížená",J664,0)</f>
        <v>0</v>
      </c>
      <c r="BG664" s="234">
        <f>IF(N664="zákl. přenesená",J664,0)</f>
        <v>0</v>
      </c>
      <c r="BH664" s="234">
        <f>IF(N664="sníž. přenesená",J664,0)</f>
        <v>0</v>
      </c>
      <c r="BI664" s="234">
        <f>IF(N664="nulová",J664,0)</f>
        <v>0</v>
      </c>
      <c r="BJ664" s="19" t="s">
        <v>82</v>
      </c>
      <c r="BK664" s="234">
        <f>ROUND(I664*H664,2)</f>
        <v>0</v>
      </c>
      <c r="BL664" s="19" t="s">
        <v>303</v>
      </c>
      <c r="BM664" s="233" t="s">
        <v>1081</v>
      </c>
    </row>
    <row r="665" spans="1:51" s="13" customFormat="1" ht="12">
      <c r="A665" s="13"/>
      <c r="B665" s="235"/>
      <c r="C665" s="236"/>
      <c r="D665" s="237" t="s">
        <v>305</v>
      </c>
      <c r="E665" s="238" t="s">
        <v>28</v>
      </c>
      <c r="F665" s="239" t="s">
        <v>1073</v>
      </c>
      <c r="G665" s="236"/>
      <c r="H665" s="238" t="s">
        <v>28</v>
      </c>
      <c r="I665" s="240"/>
      <c r="J665" s="236"/>
      <c r="K665" s="236"/>
      <c r="L665" s="241"/>
      <c r="M665" s="242"/>
      <c r="N665" s="243"/>
      <c r="O665" s="243"/>
      <c r="P665" s="243"/>
      <c r="Q665" s="243"/>
      <c r="R665" s="243"/>
      <c r="S665" s="243"/>
      <c r="T665" s="244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5" t="s">
        <v>305</v>
      </c>
      <c r="AU665" s="245" t="s">
        <v>84</v>
      </c>
      <c r="AV665" s="13" t="s">
        <v>82</v>
      </c>
      <c r="AW665" s="13" t="s">
        <v>35</v>
      </c>
      <c r="AX665" s="13" t="s">
        <v>74</v>
      </c>
      <c r="AY665" s="245" t="s">
        <v>296</v>
      </c>
    </row>
    <row r="666" spans="1:51" s="14" customFormat="1" ht="12">
      <c r="A666" s="14"/>
      <c r="B666" s="246"/>
      <c r="C666" s="247"/>
      <c r="D666" s="237" t="s">
        <v>305</v>
      </c>
      <c r="E666" s="248" t="s">
        <v>28</v>
      </c>
      <c r="F666" s="249" t="s">
        <v>314</v>
      </c>
      <c r="G666" s="247"/>
      <c r="H666" s="250">
        <v>3</v>
      </c>
      <c r="I666" s="251"/>
      <c r="J666" s="247"/>
      <c r="K666" s="247"/>
      <c r="L666" s="252"/>
      <c r="M666" s="253"/>
      <c r="N666" s="254"/>
      <c r="O666" s="254"/>
      <c r="P666" s="254"/>
      <c r="Q666" s="254"/>
      <c r="R666" s="254"/>
      <c r="S666" s="254"/>
      <c r="T666" s="255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6" t="s">
        <v>305</v>
      </c>
      <c r="AU666" s="256" t="s">
        <v>84</v>
      </c>
      <c r="AV666" s="14" t="s">
        <v>84</v>
      </c>
      <c r="AW666" s="14" t="s">
        <v>35</v>
      </c>
      <c r="AX666" s="14" t="s">
        <v>82</v>
      </c>
      <c r="AY666" s="256" t="s">
        <v>296</v>
      </c>
    </row>
    <row r="667" spans="1:65" s="2" customFormat="1" ht="16.5" customHeight="1">
      <c r="A667" s="40"/>
      <c r="B667" s="41"/>
      <c r="C667" s="222" t="s">
        <v>1082</v>
      </c>
      <c r="D667" s="222" t="s">
        <v>298</v>
      </c>
      <c r="E667" s="223" t="s">
        <v>1083</v>
      </c>
      <c r="F667" s="224" t="s">
        <v>1084</v>
      </c>
      <c r="G667" s="225" t="s">
        <v>980</v>
      </c>
      <c r="H667" s="226">
        <v>2</v>
      </c>
      <c r="I667" s="227"/>
      <c r="J667" s="228">
        <f>ROUND(I667*H667,2)</f>
        <v>0</v>
      </c>
      <c r="K667" s="224" t="s">
        <v>28</v>
      </c>
      <c r="L667" s="46"/>
      <c r="M667" s="229" t="s">
        <v>28</v>
      </c>
      <c r="N667" s="230" t="s">
        <v>45</v>
      </c>
      <c r="O667" s="86"/>
      <c r="P667" s="231">
        <f>O667*H667</f>
        <v>0</v>
      </c>
      <c r="Q667" s="231">
        <v>0</v>
      </c>
      <c r="R667" s="231">
        <f>Q667*H667</f>
        <v>0</v>
      </c>
      <c r="S667" s="231">
        <v>0</v>
      </c>
      <c r="T667" s="232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33" t="s">
        <v>303</v>
      </c>
      <c r="AT667" s="233" t="s">
        <v>298</v>
      </c>
      <c r="AU667" s="233" t="s">
        <v>84</v>
      </c>
      <c r="AY667" s="19" t="s">
        <v>296</v>
      </c>
      <c r="BE667" s="234">
        <f>IF(N667="základní",J667,0)</f>
        <v>0</v>
      </c>
      <c r="BF667" s="234">
        <f>IF(N667="snížená",J667,0)</f>
        <v>0</v>
      </c>
      <c r="BG667" s="234">
        <f>IF(N667="zákl. přenesená",J667,0)</f>
        <v>0</v>
      </c>
      <c r="BH667" s="234">
        <f>IF(N667="sníž. přenesená",J667,0)</f>
        <v>0</v>
      </c>
      <c r="BI667" s="234">
        <f>IF(N667="nulová",J667,0)</f>
        <v>0</v>
      </c>
      <c r="BJ667" s="19" t="s">
        <v>82</v>
      </c>
      <c r="BK667" s="234">
        <f>ROUND(I667*H667,2)</f>
        <v>0</v>
      </c>
      <c r="BL667" s="19" t="s">
        <v>303</v>
      </c>
      <c r="BM667" s="233" t="s">
        <v>1085</v>
      </c>
    </row>
    <row r="668" spans="1:51" s="13" customFormat="1" ht="12">
      <c r="A668" s="13"/>
      <c r="B668" s="235"/>
      <c r="C668" s="236"/>
      <c r="D668" s="237" t="s">
        <v>305</v>
      </c>
      <c r="E668" s="238" t="s">
        <v>28</v>
      </c>
      <c r="F668" s="239" t="s">
        <v>1073</v>
      </c>
      <c r="G668" s="236"/>
      <c r="H668" s="238" t="s">
        <v>28</v>
      </c>
      <c r="I668" s="240"/>
      <c r="J668" s="236"/>
      <c r="K668" s="236"/>
      <c r="L668" s="241"/>
      <c r="M668" s="242"/>
      <c r="N668" s="243"/>
      <c r="O668" s="243"/>
      <c r="P668" s="243"/>
      <c r="Q668" s="243"/>
      <c r="R668" s="243"/>
      <c r="S668" s="243"/>
      <c r="T668" s="244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5" t="s">
        <v>305</v>
      </c>
      <c r="AU668" s="245" t="s">
        <v>84</v>
      </c>
      <c r="AV668" s="13" t="s">
        <v>82</v>
      </c>
      <c r="AW668" s="13" t="s">
        <v>35</v>
      </c>
      <c r="AX668" s="13" t="s">
        <v>74</v>
      </c>
      <c r="AY668" s="245" t="s">
        <v>296</v>
      </c>
    </row>
    <row r="669" spans="1:51" s="14" customFormat="1" ht="12">
      <c r="A669" s="14"/>
      <c r="B669" s="246"/>
      <c r="C669" s="247"/>
      <c r="D669" s="237" t="s">
        <v>305</v>
      </c>
      <c r="E669" s="248" t="s">
        <v>28</v>
      </c>
      <c r="F669" s="249" t="s">
        <v>84</v>
      </c>
      <c r="G669" s="247"/>
      <c r="H669" s="250">
        <v>2</v>
      </c>
      <c r="I669" s="251"/>
      <c r="J669" s="247"/>
      <c r="K669" s="247"/>
      <c r="L669" s="252"/>
      <c r="M669" s="253"/>
      <c r="N669" s="254"/>
      <c r="O669" s="254"/>
      <c r="P669" s="254"/>
      <c r="Q669" s="254"/>
      <c r="R669" s="254"/>
      <c r="S669" s="254"/>
      <c r="T669" s="255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6" t="s">
        <v>305</v>
      </c>
      <c r="AU669" s="256" t="s">
        <v>84</v>
      </c>
      <c r="AV669" s="14" t="s">
        <v>84</v>
      </c>
      <c r="AW669" s="14" t="s">
        <v>35</v>
      </c>
      <c r="AX669" s="14" t="s">
        <v>82</v>
      </c>
      <c r="AY669" s="256" t="s">
        <v>296</v>
      </c>
    </row>
    <row r="670" spans="1:65" s="2" customFormat="1" ht="16.5" customHeight="1">
      <c r="A670" s="40"/>
      <c r="B670" s="41"/>
      <c r="C670" s="222" t="s">
        <v>1086</v>
      </c>
      <c r="D670" s="222" t="s">
        <v>298</v>
      </c>
      <c r="E670" s="223" t="s">
        <v>1087</v>
      </c>
      <c r="F670" s="224" t="s">
        <v>1088</v>
      </c>
      <c r="G670" s="225" t="s">
        <v>980</v>
      </c>
      <c r="H670" s="226">
        <v>1</v>
      </c>
      <c r="I670" s="227"/>
      <c r="J670" s="228">
        <f>ROUND(I670*H670,2)</f>
        <v>0</v>
      </c>
      <c r="K670" s="224" t="s">
        <v>28</v>
      </c>
      <c r="L670" s="46"/>
      <c r="M670" s="229" t="s">
        <v>28</v>
      </c>
      <c r="N670" s="230" t="s">
        <v>45</v>
      </c>
      <c r="O670" s="86"/>
      <c r="P670" s="231">
        <f>O670*H670</f>
        <v>0</v>
      </c>
      <c r="Q670" s="231">
        <v>0</v>
      </c>
      <c r="R670" s="231">
        <f>Q670*H670</f>
        <v>0</v>
      </c>
      <c r="S670" s="231">
        <v>0</v>
      </c>
      <c r="T670" s="232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33" t="s">
        <v>303</v>
      </c>
      <c r="AT670" s="233" t="s">
        <v>298</v>
      </c>
      <c r="AU670" s="233" t="s">
        <v>84</v>
      </c>
      <c r="AY670" s="19" t="s">
        <v>296</v>
      </c>
      <c r="BE670" s="234">
        <f>IF(N670="základní",J670,0)</f>
        <v>0</v>
      </c>
      <c r="BF670" s="234">
        <f>IF(N670="snížená",J670,0)</f>
        <v>0</v>
      </c>
      <c r="BG670" s="234">
        <f>IF(N670="zákl. přenesená",J670,0)</f>
        <v>0</v>
      </c>
      <c r="BH670" s="234">
        <f>IF(N670="sníž. přenesená",J670,0)</f>
        <v>0</v>
      </c>
      <c r="BI670" s="234">
        <f>IF(N670="nulová",J670,0)</f>
        <v>0</v>
      </c>
      <c r="BJ670" s="19" t="s">
        <v>82</v>
      </c>
      <c r="BK670" s="234">
        <f>ROUND(I670*H670,2)</f>
        <v>0</v>
      </c>
      <c r="BL670" s="19" t="s">
        <v>303</v>
      </c>
      <c r="BM670" s="233" t="s">
        <v>1089</v>
      </c>
    </row>
    <row r="671" spans="1:51" s="13" customFormat="1" ht="12">
      <c r="A671" s="13"/>
      <c r="B671" s="235"/>
      <c r="C671" s="236"/>
      <c r="D671" s="237" t="s">
        <v>305</v>
      </c>
      <c r="E671" s="238" t="s">
        <v>28</v>
      </c>
      <c r="F671" s="239" t="s">
        <v>1073</v>
      </c>
      <c r="G671" s="236"/>
      <c r="H671" s="238" t="s">
        <v>28</v>
      </c>
      <c r="I671" s="240"/>
      <c r="J671" s="236"/>
      <c r="K671" s="236"/>
      <c r="L671" s="241"/>
      <c r="M671" s="242"/>
      <c r="N671" s="243"/>
      <c r="O671" s="243"/>
      <c r="P671" s="243"/>
      <c r="Q671" s="243"/>
      <c r="R671" s="243"/>
      <c r="S671" s="243"/>
      <c r="T671" s="244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5" t="s">
        <v>305</v>
      </c>
      <c r="AU671" s="245" t="s">
        <v>84</v>
      </c>
      <c r="AV671" s="13" t="s">
        <v>82</v>
      </c>
      <c r="AW671" s="13" t="s">
        <v>35</v>
      </c>
      <c r="AX671" s="13" t="s">
        <v>74</v>
      </c>
      <c r="AY671" s="245" t="s">
        <v>296</v>
      </c>
    </row>
    <row r="672" spans="1:51" s="14" customFormat="1" ht="12">
      <c r="A672" s="14"/>
      <c r="B672" s="246"/>
      <c r="C672" s="247"/>
      <c r="D672" s="237" t="s">
        <v>305</v>
      </c>
      <c r="E672" s="248" t="s">
        <v>28</v>
      </c>
      <c r="F672" s="249" t="s">
        <v>82</v>
      </c>
      <c r="G672" s="247"/>
      <c r="H672" s="250">
        <v>1</v>
      </c>
      <c r="I672" s="251"/>
      <c r="J672" s="247"/>
      <c r="K672" s="247"/>
      <c r="L672" s="252"/>
      <c r="M672" s="253"/>
      <c r="N672" s="254"/>
      <c r="O672" s="254"/>
      <c r="P672" s="254"/>
      <c r="Q672" s="254"/>
      <c r="R672" s="254"/>
      <c r="S672" s="254"/>
      <c r="T672" s="255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6" t="s">
        <v>305</v>
      </c>
      <c r="AU672" s="256" t="s">
        <v>84</v>
      </c>
      <c r="AV672" s="14" t="s">
        <v>84</v>
      </c>
      <c r="AW672" s="14" t="s">
        <v>35</v>
      </c>
      <c r="AX672" s="14" t="s">
        <v>82</v>
      </c>
      <c r="AY672" s="256" t="s">
        <v>296</v>
      </c>
    </row>
    <row r="673" spans="1:65" s="2" customFormat="1" ht="16.5" customHeight="1">
      <c r="A673" s="40"/>
      <c r="B673" s="41"/>
      <c r="C673" s="222" t="s">
        <v>1090</v>
      </c>
      <c r="D673" s="222" t="s">
        <v>298</v>
      </c>
      <c r="E673" s="223" t="s">
        <v>1091</v>
      </c>
      <c r="F673" s="224" t="s">
        <v>1092</v>
      </c>
      <c r="G673" s="225" t="s">
        <v>980</v>
      </c>
      <c r="H673" s="226">
        <v>2</v>
      </c>
      <c r="I673" s="227"/>
      <c r="J673" s="228">
        <f>ROUND(I673*H673,2)</f>
        <v>0</v>
      </c>
      <c r="K673" s="224" t="s">
        <v>28</v>
      </c>
      <c r="L673" s="46"/>
      <c r="M673" s="229" t="s">
        <v>28</v>
      </c>
      <c r="N673" s="230" t="s">
        <v>45</v>
      </c>
      <c r="O673" s="86"/>
      <c r="P673" s="231">
        <f>O673*H673</f>
        <v>0</v>
      </c>
      <c r="Q673" s="231">
        <v>0</v>
      </c>
      <c r="R673" s="231">
        <f>Q673*H673</f>
        <v>0</v>
      </c>
      <c r="S673" s="231">
        <v>0</v>
      </c>
      <c r="T673" s="232">
        <f>S673*H673</f>
        <v>0</v>
      </c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R673" s="233" t="s">
        <v>303</v>
      </c>
      <c r="AT673" s="233" t="s">
        <v>298</v>
      </c>
      <c r="AU673" s="233" t="s">
        <v>84</v>
      </c>
      <c r="AY673" s="19" t="s">
        <v>296</v>
      </c>
      <c r="BE673" s="234">
        <f>IF(N673="základní",J673,0)</f>
        <v>0</v>
      </c>
      <c r="BF673" s="234">
        <f>IF(N673="snížená",J673,0)</f>
        <v>0</v>
      </c>
      <c r="BG673" s="234">
        <f>IF(N673="zákl. přenesená",J673,0)</f>
        <v>0</v>
      </c>
      <c r="BH673" s="234">
        <f>IF(N673="sníž. přenesená",J673,0)</f>
        <v>0</v>
      </c>
      <c r="BI673" s="234">
        <f>IF(N673="nulová",J673,0)</f>
        <v>0</v>
      </c>
      <c r="BJ673" s="19" t="s">
        <v>82</v>
      </c>
      <c r="BK673" s="234">
        <f>ROUND(I673*H673,2)</f>
        <v>0</v>
      </c>
      <c r="BL673" s="19" t="s">
        <v>303</v>
      </c>
      <c r="BM673" s="233" t="s">
        <v>1093</v>
      </c>
    </row>
    <row r="674" spans="1:51" s="13" customFormat="1" ht="12">
      <c r="A674" s="13"/>
      <c r="B674" s="235"/>
      <c r="C674" s="236"/>
      <c r="D674" s="237" t="s">
        <v>305</v>
      </c>
      <c r="E674" s="238" t="s">
        <v>28</v>
      </c>
      <c r="F674" s="239" t="s">
        <v>1073</v>
      </c>
      <c r="G674" s="236"/>
      <c r="H674" s="238" t="s">
        <v>28</v>
      </c>
      <c r="I674" s="240"/>
      <c r="J674" s="236"/>
      <c r="K674" s="236"/>
      <c r="L674" s="241"/>
      <c r="M674" s="242"/>
      <c r="N674" s="243"/>
      <c r="O674" s="243"/>
      <c r="P674" s="243"/>
      <c r="Q674" s="243"/>
      <c r="R674" s="243"/>
      <c r="S674" s="243"/>
      <c r="T674" s="24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5" t="s">
        <v>305</v>
      </c>
      <c r="AU674" s="245" t="s">
        <v>84</v>
      </c>
      <c r="AV674" s="13" t="s">
        <v>82</v>
      </c>
      <c r="AW674" s="13" t="s">
        <v>35</v>
      </c>
      <c r="AX674" s="13" t="s">
        <v>74</v>
      </c>
      <c r="AY674" s="245" t="s">
        <v>296</v>
      </c>
    </row>
    <row r="675" spans="1:51" s="14" customFormat="1" ht="12">
      <c r="A675" s="14"/>
      <c r="B675" s="246"/>
      <c r="C675" s="247"/>
      <c r="D675" s="237" t="s">
        <v>305</v>
      </c>
      <c r="E675" s="248" t="s">
        <v>28</v>
      </c>
      <c r="F675" s="249" t="s">
        <v>84</v>
      </c>
      <c r="G675" s="247"/>
      <c r="H675" s="250">
        <v>2</v>
      </c>
      <c r="I675" s="251"/>
      <c r="J675" s="247"/>
      <c r="K675" s="247"/>
      <c r="L675" s="252"/>
      <c r="M675" s="253"/>
      <c r="N675" s="254"/>
      <c r="O675" s="254"/>
      <c r="P675" s="254"/>
      <c r="Q675" s="254"/>
      <c r="R675" s="254"/>
      <c r="S675" s="254"/>
      <c r="T675" s="255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6" t="s">
        <v>305</v>
      </c>
      <c r="AU675" s="256" t="s">
        <v>84</v>
      </c>
      <c r="AV675" s="14" t="s">
        <v>84</v>
      </c>
      <c r="AW675" s="14" t="s">
        <v>35</v>
      </c>
      <c r="AX675" s="14" t="s">
        <v>82</v>
      </c>
      <c r="AY675" s="256" t="s">
        <v>296</v>
      </c>
    </row>
    <row r="676" spans="1:65" s="2" customFormat="1" ht="16.5" customHeight="1">
      <c r="A676" s="40"/>
      <c r="B676" s="41"/>
      <c r="C676" s="222" t="s">
        <v>1094</v>
      </c>
      <c r="D676" s="222" t="s">
        <v>298</v>
      </c>
      <c r="E676" s="223" t="s">
        <v>1095</v>
      </c>
      <c r="F676" s="224" t="s">
        <v>1096</v>
      </c>
      <c r="G676" s="225" t="s">
        <v>980</v>
      </c>
      <c r="H676" s="226">
        <v>1</v>
      </c>
      <c r="I676" s="227"/>
      <c r="J676" s="228">
        <f>ROUND(I676*H676,2)</f>
        <v>0</v>
      </c>
      <c r="K676" s="224" t="s">
        <v>28</v>
      </c>
      <c r="L676" s="46"/>
      <c r="M676" s="229" t="s">
        <v>28</v>
      </c>
      <c r="N676" s="230" t="s">
        <v>45</v>
      </c>
      <c r="O676" s="86"/>
      <c r="P676" s="231">
        <f>O676*H676</f>
        <v>0</v>
      </c>
      <c r="Q676" s="231">
        <v>0.01472</v>
      </c>
      <c r="R676" s="231">
        <f>Q676*H676</f>
        <v>0.01472</v>
      </c>
      <c r="S676" s="231">
        <v>0</v>
      </c>
      <c r="T676" s="232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33" t="s">
        <v>303</v>
      </c>
      <c r="AT676" s="233" t="s">
        <v>298</v>
      </c>
      <c r="AU676" s="233" t="s">
        <v>84</v>
      </c>
      <c r="AY676" s="19" t="s">
        <v>296</v>
      </c>
      <c r="BE676" s="234">
        <f>IF(N676="základní",J676,0)</f>
        <v>0</v>
      </c>
      <c r="BF676" s="234">
        <f>IF(N676="snížená",J676,0)</f>
        <v>0</v>
      </c>
      <c r="BG676" s="234">
        <f>IF(N676="zákl. přenesená",J676,0)</f>
        <v>0</v>
      </c>
      <c r="BH676" s="234">
        <f>IF(N676="sníž. přenesená",J676,0)</f>
        <v>0</v>
      </c>
      <c r="BI676" s="234">
        <f>IF(N676="nulová",J676,0)</f>
        <v>0</v>
      </c>
      <c r="BJ676" s="19" t="s">
        <v>82</v>
      </c>
      <c r="BK676" s="234">
        <f>ROUND(I676*H676,2)</f>
        <v>0</v>
      </c>
      <c r="BL676" s="19" t="s">
        <v>303</v>
      </c>
      <c r="BM676" s="233" t="s">
        <v>1097</v>
      </c>
    </row>
    <row r="677" spans="1:51" s="13" customFormat="1" ht="12">
      <c r="A677" s="13"/>
      <c r="B677" s="235"/>
      <c r="C677" s="236"/>
      <c r="D677" s="237" t="s">
        <v>305</v>
      </c>
      <c r="E677" s="238" t="s">
        <v>28</v>
      </c>
      <c r="F677" s="239" t="s">
        <v>1073</v>
      </c>
      <c r="G677" s="236"/>
      <c r="H677" s="238" t="s">
        <v>28</v>
      </c>
      <c r="I677" s="240"/>
      <c r="J677" s="236"/>
      <c r="K677" s="236"/>
      <c r="L677" s="241"/>
      <c r="M677" s="242"/>
      <c r="N677" s="243"/>
      <c r="O677" s="243"/>
      <c r="P677" s="243"/>
      <c r="Q677" s="243"/>
      <c r="R677" s="243"/>
      <c r="S677" s="243"/>
      <c r="T677" s="244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5" t="s">
        <v>305</v>
      </c>
      <c r="AU677" s="245" t="s">
        <v>84</v>
      </c>
      <c r="AV677" s="13" t="s">
        <v>82</v>
      </c>
      <c r="AW677" s="13" t="s">
        <v>35</v>
      </c>
      <c r="AX677" s="13" t="s">
        <v>74</v>
      </c>
      <c r="AY677" s="245" t="s">
        <v>296</v>
      </c>
    </row>
    <row r="678" spans="1:51" s="14" customFormat="1" ht="12">
      <c r="A678" s="14"/>
      <c r="B678" s="246"/>
      <c r="C678" s="247"/>
      <c r="D678" s="237" t="s">
        <v>305</v>
      </c>
      <c r="E678" s="248" t="s">
        <v>28</v>
      </c>
      <c r="F678" s="249" t="s">
        <v>82</v>
      </c>
      <c r="G678" s="247"/>
      <c r="H678" s="250">
        <v>1</v>
      </c>
      <c r="I678" s="251"/>
      <c r="J678" s="247"/>
      <c r="K678" s="247"/>
      <c r="L678" s="252"/>
      <c r="M678" s="253"/>
      <c r="N678" s="254"/>
      <c r="O678" s="254"/>
      <c r="P678" s="254"/>
      <c r="Q678" s="254"/>
      <c r="R678" s="254"/>
      <c r="S678" s="254"/>
      <c r="T678" s="255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6" t="s">
        <v>305</v>
      </c>
      <c r="AU678" s="256" t="s">
        <v>84</v>
      </c>
      <c r="AV678" s="14" t="s">
        <v>84</v>
      </c>
      <c r="AW678" s="14" t="s">
        <v>35</v>
      </c>
      <c r="AX678" s="14" t="s">
        <v>82</v>
      </c>
      <c r="AY678" s="256" t="s">
        <v>296</v>
      </c>
    </row>
    <row r="679" spans="1:65" s="2" customFormat="1" ht="16.5" customHeight="1">
      <c r="A679" s="40"/>
      <c r="B679" s="41"/>
      <c r="C679" s="222" t="s">
        <v>1098</v>
      </c>
      <c r="D679" s="222" t="s">
        <v>298</v>
      </c>
      <c r="E679" s="223" t="s">
        <v>1099</v>
      </c>
      <c r="F679" s="224" t="s">
        <v>1100</v>
      </c>
      <c r="G679" s="225" t="s">
        <v>980</v>
      </c>
      <c r="H679" s="226">
        <v>1</v>
      </c>
      <c r="I679" s="227"/>
      <c r="J679" s="228">
        <f>ROUND(I679*H679,2)</f>
        <v>0</v>
      </c>
      <c r="K679" s="224" t="s">
        <v>28</v>
      </c>
      <c r="L679" s="46"/>
      <c r="M679" s="229" t="s">
        <v>28</v>
      </c>
      <c r="N679" s="230" t="s">
        <v>45</v>
      </c>
      <c r="O679" s="86"/>
      <c r="P679" s="231">
        <f>O679*H679</f>
        <v>0</v>
      </c>
      <c r="Q679" s="231">
        <v>0.01472</v>
      </c>
      <c r="R679" s="231">
        <f>Q679*H679</f>
        <v>0.01472</v>
      </c>
      <c r="S679" s="231">
        <v>0</v>
      </c>
      <c r="T679" s="232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33" t="s">
        <v>303</v>
      </c>
      <c r="AT679" s="233" t="s">
        <v>298</v>
      </c>
      <c r="AU679" s="233" t="s">
        <v>84</v>
      </c>
      <c r="AY679" s="19" t="s">
        <v>296</v>
      </c>
      <c r="BE679" s="234">
        <f>IF(N679="základní",J679,0)</f>
        <v>0</v>
      </c>
      <c r="BF679" s="234">
        <f>IF(N679="snížená",J679,0)</f>
        <v>0</v>
      </c>
      <c r="BG679" s="234">
        <f>IF(N679="zákl. přenesená",J679,0)</f>
        <v>0</v>
      </c>
      <c r="BH679" s="234">
        <f>IF(N679="sníž. přenesená",J679,0)</f>
        <v>0</v>
      </c>
      <c r="BI679" s="234">
        <f>IF(N679="nulová",J679,0)</f>
        <v>0</v>
      </c>
      <c r="BJ679" s="19" t="s">
        <v>82</v>
      </c>
      <c r="BK679" s="234">
        <f>ROUND(I679*H679,2)</f>
        <v>0</v>
      </c>
      <c r="BL679" s="19" t="s">
        <v>303</v>
      </c>
      <c r="BM679" s="233" t="s">
        <v>1101</v>
      </c>
    </row>
    <row r="680" spans="1:51" s="13" customFormat="1" ht="12">
      <c r="A680" s="13"/>
      <c r="B680" s="235"/>
      <c r="C680" s="236"/>
      <c r="D680" s="237" t="s">
        <v>305</v>
      </c>
      <c r="E680" s="238" t="s">
        <v>28</v>
      </c>
      <c r="F680" s="239" t="s">
        <v>1073</v>
      </c>
      <c r="G680" s="236"/>
      <c r="H680" s="238" t="s">
        <v>28</v>
      </c>
      <c r="I680" s="240"/>
      <c r="J680" s="236"/>
      <c r="K680" s="236"/>
      <c r="L680" s="241"/>
      <c r="M680" s="242"/>
      <c r="N680" s="243"/>
      <c r="O680" s="243"/>
      <c r="P680" s="243"/>
      <c r="Q680" s="243"/>
      <c r="R680" s="243"/>
      <c r="S680" s="243"/>
      <c r="T680" s="24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5" t="s">
        <v>305</v>
      </c>
      <c r="AU680" s="245" t="s">
        <v>84</v>
      </c>
      <c r="AV680" s="13" t="s">
        <v>82</v>
      </c>
      <c r="AW680" s="13" t="s">
        <v>35</v>
      </c>
      <c r="AX680" s="13" t="s">
        <v>74</v>
      </c>
      <c r="AY680" s="245" t="s">
        <v>296</v>
      </c>
    </row>
    <row r="681" spans="1:51" s="14" customFormat="1" ht="12">
      <c r="A681" s="14"/>
      <c r="B681" s="246"/>
      <c r="C681" s="247"/>
      <c r="D681" s="237" t="s">
        <v>305</v>
      </c>
      <c r="E681" s="248" t="s">
        <v>28</v>
      </c>
      <c r="F681" s="249" t="s">
        <v>82</v>
      </c>
      <c r="G681" s="247"/>
      <c r="H681" s="250">
        <v>1</v>
      </c>
      <c r="I681" s="251"/>
      <c r="J681" s="247"/>
      <c r="K681" s="247"/>
      <c r="L681" s="252"/>
      <c r="M681" s="253"/>
      <c r="N681" s="254"/>
      <c r="O681" s="254"/>
      <c r="P681" s="254"/>
      <c r="Q681" s="254"/>
      <c r="R681" s="254"/>
      <c r="S681" s="254"/>
      <c r="T681" s="25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6" t="s">
        <v>305</v>
      </c>
      <c r="AU681" s="256" t="s">
        <v>84</v>
      </c>
      <c r="AV681" s="14" t="s">
        <v>84</v>
      </c>
      <c r="AW681" s="14" t="s">
        <v>35</v>
      </c>
      <c r="AX681" s="14" t="s">
        <v>82</v>
      </c>
      <c r="AY681" s="256" t="s">
        <v>296</v>
      </c>
    </row>
    <row r="682" spans="1:65" s="2" customFormat="1" ht="16.5" customHeight="1">
      <c r="A682" s="40"/>
      <c r="B682" s="41"/>
      <c r="C682" s="222" t="s">
        <v>1102</v>
      </c>
      <c r="D682" s="222" t="s">
        <v>298</v>
      </c>
      <c r="E682" s="223" t="s">
        <v>1103</v>
      </c>
      <c r="F682" s="224" t="s">
        <v>1104</v>
      </c>
      <c r="G682" s="225" t="s">
        <v>980</v>
      </c>
      <c r="H682" s="226">
        <v>1</v>
      </c>
      <c r="I682" s="227"/>
      <c r="J682" s="228">
        <f>ROUND(I682*H682,2)</f>
        <v>0</v>
      </c>
      <c r="K682" s="224" t="s">
        <v>28</v>
      </c>
      <c r="L682" s="46"/>
      <c r="M682" s="229" t="s">
        <v>28</v>
      </c>
      <c r="N682" s="230" t="s">
        <v>45</v>
      </c>
      <c r="O682" s="86"/>
      <c r="P682" s="231">
        <f>O682*H682</f>
        <v>0</v>
      </c>
      <c r="Q682" s="231">
        <v>0.01472</v>
      </c>
      <c r="R682" s="231">
        <f>Q682*H682</f>
        <v>0.01472</v>
      </c>
      <c r="S682" s="231">
        <v>0</v>
      </c>
      <c r="T682" s="232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33" t="s">
        <v>303</v>
      </c>
      <c r="AT682" s="233" t="s">
        <v>298</v>
      </c>
      <c r="AU682" s="233" t="s">
        <v>84</v>
      </c>
      <c r="AY682" s="19" t="s">
        <v>296</v>
      </c>
      <c r="BE682" s="234">
        <f>IF(N682="základní",J682,0)</f>
        <v>0</v>
      </c>
      <c r="BF682" s="234">
        <f>IF(N682="snížená",J682,0)</f>
        <v>0</v>
      </c>
      <c r="BG682" s="234">
        <f>IF(N682="zákl. přenesená",J682,0)</f>
        <v>0</v>
      </c>
      <c r="BH682" s="234">
        <f>IF(N682="sníž. přenesená",J682,0)</f>
        <v>0</v>
      </c>
      <c r="BI682" s="234">
        <f>IF(N682="nulová",J682,0)</f>
        <v>0</v>
      </c>
      <c r="BJ682" s="19" t="s">
        <v>82</v>
      </c>
      <c r="BK682" s="234">
        <f>ROUND(I682*H682,2)</f>
        <v>0</v>
      </c>
      <c r="BL682" s="19" t="s">
        <v>303</v>
      </c>
      <c r="BM682" s="233" t="s">
        <v>1105</v>
      </c>
    </row>
    <row r="683" spans="1:51" s="13" customFormat="1" ht="12">
      <c r="A683" s="13"/>
      <c r="B683" s="235"/>
      <c r="C683" s="236"/>
      <c r="D683" s="237" t="s">
        <v>305</v>
      </c>
      <c r="E683" s="238" t="s">
        <v>28</v>
      </c>
      <c r="F683" s="239" t="s">
        <v>1106</v>
      </c>
      <c r="G683" s="236"/>
      <c r="H683" s="238" t="s">
        <v>28</v>
      </c>
      <c r="I683" s="240"/>
      <c r="J683" s="236"/>
      <c r="K683" s="236"/>
      <c r="L683" s="241"/>
      <c r="M683" s="242"/>
      <c r="N683" s="243"/>
      <c r="O683" s="243"/>
      <c r="P683" s="243"/>
      <c r="Q683" s="243"/>
      <c r="R683" s="243"/>
      <c r="S683" s="243"/>
      <c r="T683" s="24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5" t="s">
        <v>305</v>
      </c>
      <c r="AU683" s="245" t="s">
        <v>84</v>
      </c>
      <c r="AV683" s="13" t="s">
        <v>82</v>
      </c>
      <c r="AW683" s="13" t="s">
        <v>35</v>
      </c>
      <c r="AX683" s="13" t="s">
        <v>74</v>
      </c>
      <c r="AY683" s="245" t="s">
        <v>296</v>
      </c>
    </row>
    <row r="684" spans="1:51" s="14" customFormat="1" ht="12">
      <c r="A684" s="14"/>
      <c r="B684" s="246"/>
      <c r="C684" s="247"/>
      <c r="D684" s="237" t="s">
        <v>305</v>
      </c>
      <c r="E684" s="248" t="s">
        <v>28</v>
      </c>
      <c r="F684" s="249" t="s">
        <v>82</v>
      </c>
      <c r="G684" s="247"/>
      <c r="H684" s="250">
        <v>1</v>
      </c>
      <c r="I684" s="251"/>
      <c r="J684" s="247"/>
      <c r="K684" s="247"/>
      <c r="L684" s="252"/>
      <c r="M684" s="253"/>
      <c r="N684" s="254"/>
      <c r="O684" s="254"/>
      <c r="P684" s="254"/>
      <c r="Q684" s="254"/>
      <c r="R684" s="254"/>
      <c r="S684" s="254"/>
      <c r="T684" s="255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6" t="s">
        <v>305</v>
      </c>
      <c r="AU684" s="256" t="s">
        <v>84</v>
      </c>
      <c r="AV684" s="14" t="s">
        <v>84</v>
      </c>
      <c r="AW684" s="14" t="s">
        <v>35</v>
      </c>
      <c r="AX684" s="14" t="s">
        <v>82</v>
      </c>
      <c r="AY684" s="256" t="s">
        <v>296</v>
      </c>
    </row>
    <row r="685" spans="1:65" s="2" customFormat="1" ht="16.5" customHeight="1">
      <c r="A685" s="40"/>
      <c r="B685" s="41"/>
      <c r="C685" s="222" t="s">
        <v>1107</v>
      </c>
      <c r="D685" s="222" t="s">
        <v>298</v>
      </c>
      <c r="E685" s="223" t="s">
        <v>1108</v>
      </c>
      <c r="F685" s="224" t="s">
        <v>1109</v>
      </c>
      <c r="G685" s="225" t="s">
        <v>980</v>
      </c>
      <c r="H685" s="226">
        <v>1</v>
      </c>
      <c r="I685" s="227"/>
      <c r="J685" s="228">
        <f>ROUND(I685*H685,2)</f>
        <v>0</v>
      </c>
      <c r="K685" s="224" t="s">
        <v>28</v>
      </c>
      <c r="L685" s="46"/>
      <c r="M685" s="229" t="s">
        <v>28</v>
      </c>
      <c r="N685" s="230" t="s">
        <v>45</v>
      </c>
      <c r="O685" s="86"/>
      <c r="P685" s="231">
        <f>O685*H685</f>
        <v>0</v>
      </c>
      <c r="Q685" s="231">
        <v>0.01472</v>
      </c>
      <c r="R685" s="231">
        <f>Q685*H685</f>
        <v>0.01472</v>
      </c>
      <c r="S685" s="231">
        <v>0</v>
      </c>
      <c r="T685" s="232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33" t="s">
        <v>303</v>
      </c>
      <c r="AT685" s="233" t="s">
        <v>298</v>
      </c>
      <c r="AU685" s="233" t="s">
        <v>84</v>
      </c>
      <c r="AY685" s="19" t="s">
        <v>296</v>
      </c>
      <c r="BE685" s="234">
        <f>IF(N685="základní",J685,0)</f>
        <v>0</v>
      </c>
      <c r="BF685" s="234">
        <f>IF(N685="snížená",J685,0)</f>
        <v>0</v>
      </c>
      <c r="BG685" s="234">
        <f>IF(N685="zákl. přenesená",J685,0)</f>
        <v>0</v>
      </c>
      <c r="BH685" s="234">
        <f>IF(N685="sníž. přenesená",J685,0)</f>
        <v>0</v>
      </c>
      <c r="BI685" s="234">
        <f>IF(N685="nulová",J685,0)</f>
        <v>0</v>
      </c>
      <c r="BJ685" s="19" t="s">
        <v>82</v>
      </c>
      <c r="BK685" s="234">
        <f>ROUND(I685*H685,2)</f>
        <v>0</v>
      </c>
      <c r="BL685" s="19" t="s">
        <v>303</v>
      </c>
      <c r="BM685" s="233" t="s">
        <v>1110</v>
      </c>
    </row>
    <row r="686" spans="1:51" s="13" customFormat="1" ht="12">
      <c r="A686" s="13"/>
      <c r="B686" s="235"/>
      <c r="C686" s="236"/>
      <c r="D686" s="237" t="s">
        <v>305</v>
      </c>
      <c r="E686" s="238" t="s">
        <v>28</v>
      </c>
      <c r="F686" s="239" t="s">
        <v>1106</v>
      </c>
      <c r="G686" s="236"/>
      <c r="H686" s="238" t="s">
        <v>28</v>
      </c>
      <c r="I686" s="240"/>
      <c r="J686" s="236"/>
      <c r="K686" s="236"/>
      <c r="L686" s="241"/>
      <c r="M686" s="242"/>
      <c r="N686" s="243"/>
      <c r="O686" s="243"/>
      <c r="P686" s="243"/>
      <c r="Q686" s="243"/>
      <c r="R686" s="243"/>
      <c r="S686" s="243"/>
      <c r="T686" s="244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5" t="s">
        <v>305</v>
      </c>
      <c r="AU686" s="245" t="s">
        <v>84</v>
      </c>
      <c r="AV686" s="13" t="s">
        <v>82</v>
      </c>
      <c r="AW686" s="13" t="s">
        <v>35</v>
      </c>
      <c r="AX686" s="13" t="s">
        <v>74</v>
      </c>
      <c r="AY686" s="245" t="s">
        <v>296</v>
      </c>
    </row>
    <row r="687" spans="1:51" s="14" customFormat="1" ht="12">
      <c r="A687" s="14"/>
      <c r="B687" s="246"/>
      <c r="C687" s="247"/>
      <c r="D687" s="237" t="s">
        <v>305</v>
      </c>
      <c r="E687" s="248" t="s">
        <v>28</v>
      </c>
      <c r="F687" s="249" t="s">
        <v>82</v>
      </c>
      <c r="G687" s="247"/>
      <c r="H687" s="250">
        <v>1</v>
      </c>
      <c r="I687" s="251"/>
      <c r="J687" s="247"/>
      <c r="K687" s="247"/>
      <c r="L687" s="252"/>
      <c r="M687" s="253"/>
      <c r="N687" s="254"/>
      <c r="O687" s="254"/>
      <c r="P687" s="254"/>
      <c r="Q687" s="254"/>
      <c r="R687" s="254"/>
      <c r="S687" s="254"/>
      <c r="T687" s="255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6" t="s">
        <v>305</v>
      </c>
      <c r="AU687" s="256" t="s">
        <v>84</v>
      </c>
      <c r="AV687" s="14" t="s">
        <v>84</v>
      </c>
      <c r="AW687" s="14" t="s">
        <v>35</v>
      </c>
      <c r="AX687" s="14" t="s">
        <v>82</v>
      </c>
      <c r="AY687" s="256" t="s">
        <v>296</v>
      </c>
    </row>
    <row r="688" spans="1:65" s="2" customFormat="1" ht="16.5" customHeight="1">
      <c r="A688" s="40"/>
      <c r="B688" s="41"/>
      <c r="C688" s="222" t="s">
        <v>1111</v>
      </c>
      <c r="D688" s="222" t="s">
        <v>298</v>
      </c>
      <c r="E688" s="223" t="s">
        <v>1112</v>
      </c>
      <c r="F688" s="224" t="s">
        <v>1113</v>
      </c>
      <c r="G688" s="225" t="s">
        <v>980</v>
      </c>
      <c r="H688" s="226">
        <v>2</v>
      </c>
      <c r="I688" s="227"/>
      <c r="J688" s="228">
        <f>ROUND(I688*H688,2)</f>
        <v>0</v>
      </c>
      <c r="K688" s="224" t="s">
        <v>28</v>
      </c>
      <c r="L688" s="46"/>
      <c r="M688" s="229" t="s">
        <v>28</v>
      </c>
      <c r="N688" s="230" t="s">
        <v>45</v>
      </c>
      <c r="O688" s="86"/>
      <c r="P688" s="231">
        <f>O688*H688</f>
        <v>0</v>
      </c>
      <c r="Q688" s="231">
        <v>0.01472</v>
      </c>
      <c r="R688" s="231">
        <f>Q688*H688</f>
        <v>0.02944</v>
      </c>
      <c r="S688" s="231">
        <v>0</v>
      </c>
      <c r="T688" s="232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33" t="s">
        <v>303</v>
      </c>
      <c r="AT688" s="233" t="s">
        <v>298</v>
      </c>
      <c r="AU688" s="233" t="s">
        <v>84</v>
      </c>
      <c r="AY688" s="19" t="s">
        <v>296</v>
      </c>
      <c r="BE688" s="234">
        <f>IF(N688="základní",J688,0)</f>
        <v>0</v>
      </c>
      <c r="BF688" s="234">
        <f>IF(N688="snížená",J688,0)</f>
        <v>0</v>
      </c>
      <c r="BG688" s="234">
        <f>IF(N688="zákl. přenesená",J688,0)</f>
        <v>0</v>
      </c>
      <c r="BH688" s="234">
        <f>IF(N688="sníž. přenesená",J688,0)</f>
        <v>0</v>
      </c>
      <c r="BI688" s="234">
        <f>IF(N688="nulová",J688,0)</f>
        <v>0</v>
      </c>
      <c r="BJ688" s="19" t="s">
        <v>82</v>
      </c>
      <c r="BK688" s="234">
        <f>ROUND(I688*H688,2)</f>
        <v>0</v>
      </c>
      <c r="BL688" s="19" t="s">
        <v>303</v>
      </c>
      <c r="BM688" s="233" t="s">
        <v>1114</v>
      </c>
    </row>
    <row r="689" spans="1:51" s="13" customFormat="1" ht="12">
      <c r="A689" s="13"/>
      <c r="B689" s="235"/>
      <c r="C689" s="236"/>
      <c r="D689" s="237" t="s">
        <v>305</v>
      </c>
      <c r="E689" s="238" t="s">
        <v>28</v>
      </c>
      <c r="F689" s="239" t="s">
        <v>1106</v>
      </c>
      <c r="G689" s="236"/>
      <c r="H689" s="238" t="s">
        <v>28</v>
      </c>
      <c r="I689" s="240"/>
      <c r="J689" s="236"/>
      <c r="K689" s="236"/>
      <c r="L689" s="241"/>
      <c r="M689" s="242"/>
      <c r="N689" s="243"/>
      <c r="O689" s="243"/>
      <c r="P689" s="243"/>
      <c r="Q689" s="243"/>
      <c r="R689" s="243"/>
      <c r="S689" s="243"/>
      <c r="T689" s="24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5" t="s">
        <v>305</v>
      </c>
      <c r="AU689" s="245" t="s">
        <v>84</v>
      </c>
      <c r="AV689" s="13" t="s">
        <v>82</v>
      </c>
      <c r="AW689" s="13" t="s">
        <v>35</v>
      </c>
      <c r="AX689" s="13" t="s">
        <v>74</v>
      </c>
      <c r="AY689" s="245" t="s">
        <v>296</v>
      </c>
    </row>
    <row r="690" spans="1:51" s="14" customFormat="1" ht="12">
      <c r="A690" s="14"/>
      <c r="B690" s="246"/>
      <c r="C690" s="247"/>
      <c r="D690" s="237" t="s">
        <v>305</v>
      </c>
      <c r="E690" s="248" t="s">
        <v>28</v>
      </c>
      <c r="F690" s="249" t="s">
        <v>84</v>
      </c>
      <c r="G690" s="247"/>
      <c r="H690" s="250">
        <v>2</v>
      </c>
      <c r="I690" s="251"/>
      <c r="J690" s="247"/>
      <c r="K690" s="247"/>
      <c r="L690" s="252"/>
      <c r="M690" s="253"/>
      <c r="N690" s="254"/>
      <c r="O690" s="254"/>
      <c r="P690" s="254"/>
      <c r="Q690" s="254"/>
      <c r="R690" s="254"/>
      <c r="S690" s="254"/>
      <c r="T690" s="255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6" t="s">
        <v>305</v>
      </c>
      <c r="AU690" s="256" t="s">
        <v>84</v>
      </c>
      <c r="AV690" s="14" t="s">
        <v>84</v>
      </c>
      <c r="AW690" s="14" t="s">
        <v>35</v>
      </c>
      <c r="AX690" s="14" t="s">
        <v>82</v>
      </c>
      <c r="AY690" s="256" t="s">
        <v>296</v>
      </c>
    </row>
    <row r="691" spans="1:63" s="12" customFormat="1" ht="22.8" customHeight="1">
      <c r="A691" s="12"/>
      <c r="B691" s="206"/>
      <c r="C691" s="207"/>
      <c r="D691" s="208" t="s">
        <v>73</v>
      </c>
      <c r="E691" s="220" t="s">
        <v>1115</v>
      </c>
      <c r="F691" s="220" t="s">
        <v>1116</v>
      </c>
      <c r="G691" s="207"/>
      <c r="H691" s="207"/>
      <c r="I691" s="210"/>
      <c r="J691" s="221">
        <f>BK691</f>
        <v>0</v>
      </c>
      <c r="K691" s="207"/>
      <c r="L691" s="212"/>
      <c r="M691" s="213"/>
      <c r="N691" s="214"/>
      <c r="O691" s="214"/>
      <c r="P691" s="215">
        <f>P692</f>
        <v>0</v>
      </c>
      <c r="Q691" s="214"/>
      <c r="R691" s="215">
        <f>R692</f>
        <v>0</v>
      </c>
      <c r="S691" s="214"/>
      <c r="T691" s="216">
        <f>T692</f>
        <v>0</v>
      </c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R691" s="217" t="s">
        <v>82</v>
      </c>
      <c r="AT691" s="218" t="s">
        <v>73</v>
      </c>
      <c r="AU691" s="218" t="s">
        <v>82</v>
      </c>
      <c r="AY691" s="217" t="s">
        <v>296</v>
      </c>
      <c r="BK691" s="219">
        <f>BK692</f>
        <v>0</v>
      </c>
    </row>
    <row r="692" spans="1:65" s="2" customFormat="1" ht="24" customHeight="1">
      <c r="A692" s="40"/>
      <c r="B692" s="41"/>
      <c r="C692" s="222" t="s">
        <v>1117</v>
      </c>
      <c r="D692" s="222" t="s">
        <v>298</v>
      </c>
      <c r="E692" s="223" t="s">
        <v>1118</v>
      </c>
      <c r="F692" s="224" t="s">
        <v>1119</v>
      </c>
      <c r="G692" s="225" t="s">
        <v>408</v>
      </c>
      <c r="H692" s="226">
        <v>917.919</v>
      </c>
      <c r="I692" s="227"/>
      <c r="J692" s="228">
        <f>ROUND(I692*H692,2)</f>
        <v>0</v>
      </c>
      <c r="K692" s="224" t="s">
        <v>302</v>
      </c>
      <c r="L692" s="46"/>
      <c r="M692" s="229" t="s">
        <v>28</v>
      </c>
      <c r="N692" s="230" t="s">
        <v>45</v>
      </c>
      <c r="O692" s="86"/>
      <c r="P692" s="231">
        <f>O692*H692</f>
        <v>0</v>
      </c>
      <c r="Q692" s="231">
        <v>0</v>
      </c>
      <c r="R692" s="231">
        <f>Q692*H692</f>
        <v>0</v>
      </c>
      <c r="S692" s="231">
        <v>0</v>
      </c>
      <c r="T692" s="232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33" t="s">
        <v>303</v>
      </c>
      <c r="AT692" s="233" t="s">
        <v>298</v>
      </c>
      <c r="AU692" s="233" t="s">
        <v>84</v>
      </c>
      <c r="AY692" s="19" t="s">
        <v>296</v>
      </c>
      <c r="BE692" s="234">
        <f>IF(N692="základní",J692,0)</f>
        <v>0</v>
      </c>
      <c r="BF692" s="234">
        <f>IF(N692="snížená",J692,0)</f>
        <v>0</v>
      </c>
      <c r="BG692" s="234">
        <f>IF(N692="zákl. přenesená",J692,0)</f>
        <v>0</v>
      </c>
      <c r="BH692" s="234">
        <f>IF(N692="sníž. přenesená",J692,0)</f>
        <v>0</v>
      </c>
      <c r="BI692" s="234">
        <f>IF(N692="nulová",J692,0)</f>
        <v>0</v>
      </c>
      <c r="BJ692" s="19" t="s">
        <v>82</v>
      </c>
      <c r="BK692" s="234">
        <f>ROUND(I692*H692,2)</f>
        <v>0</v>
      </c>
      <c r="BL692" s="19" t="s">
        <v>303</v>
      </c>
      <c r="BM692" s="233" t="s">
        <v>1120</v>
      </c>
    </row>
    <row r="693" spans="1:63" s="12" customFormat="1" ht="25.9" customHeight="1">
      <c r="A693" s="12"/>
      <c r="B693" s="206"/>
      <c r="C693" s="207"/>
      <c r="D693" s="208" t="s">
        <v>73</v>
      </c>
      <c r="E693" s="209" t="s">
        <v>1121</v>
      </c>
      <c r="F693" s="209" t="s">
        <v>1122</v>
      </c>
      <c r="G693" s="207"/>
      <c r="H693" s="207"/>
      <c r="I693" s="210"/>
      <c r="J693" s="211">
        <f>BK693</f>
        <v>0</v>
      </c>
      <c r="K693" s="207"/>
      <c r="L693" s="212"/>
      <c r="M693" s="213"/>
      <c r="N693" s="214"/>
      <c r="O693" s="214"/>
      <c r="P693" s="215">
        <f>P694+P729+P786+P791+P842+P891+P911+P990+P1101+P1148+P1186+P1214+P1254+P1270</f>
        <v>0</v>
      </c>
      <c r="Q693" s="214"/>
      <c r="R693" s="215">
        <f>R694+R729+R786+R791+R842+R891+R911+R990+R1101+R1148+R1186+R1214+R1254+R1270</f>
        <v>55.514104320000015</v>
      </c>
      <c r="S693" s="214"/>
      <c r="T693" s="216">
        <f>T694+T729+T786+T791+T842+T891+T911+T990+T1101+T1148+T1186+T1214+T1254+T1270</f>
        <v>0.253</v>
      </c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R693" s="217" t="s">
        <v>84</v>
      </c>
      <c r="AT693" s="218" t="s">
        <v>73</v>
      </c>
      <c r="AU693" s="218" t="s">
        <v>74</v>
      </c>
      <c r="AY693" s="217" t="s">
        <v>296</v>
      </c>
      <c r="BK693" s="219">
        <f>BK694+BK729+BK786+BK791+BK842+BK891+BK911+BK990+BK1101+BK1148+BK1186+BK1214+BK1254+BK1270</f>
        <v>0</v>
      </c>
    </row>
    <row r="694" spans="1:63" s="12" customFormat="1" ht="22.8" customHeight="1">
      <c r="A694" s="12"/>
      <c r="B694" s="206"/>
      <c r="C694" s="207"/>
      <c r="D694" s="208" t="s">
        <v>73</v>
      </c>
      <c r="E694" s="220" t="s">
        <v>1123</v>
      </c>
      <c r="F694" s="220" t="s">
        <v>1124</v>
      </c>
      <c r="G694" s="207"/>
      <c r="H694" s="207"/>
      <c r="I694" s="210"/>
      <c r="J694" s="221">
        <f>BK694</f>
        <v>0</v>
      </c>
      <c r="K694" s="207"/>
      <c r="L694" s="212"/>
      <c r="M694" s="213"/>
      <c r="N694" s="214"/>
      <c r="O694" s="214"/>
      <c r="P694" s="215">
        <f>SUM(P695:P728)</f>
        <v>0</v>
      </c>
      <c r="Q694" s="214"/>
      <c r="R694" s="215">
        <f>SUM(R695:R728)</f>
        <v>1.0551824</v>
      </c>
      <c r="S694" s="214"/>
      <c r="T694" s="216">
        <f>SUM(T695:T728)</f>
        <v>0</v>
      </c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R694" s="217" t="s">
        <v>84</v>
      </c>
      <c r="AT694" s="218" t="s">
        <v>73</v>
      </c>
      <c r="AU694" s="218" t="s">
        <v>82</v>
      </c>
      <c r="AY694" s="217" t="s">
        <v>296</v>
      </c>
      <c r="BK694" s="219">
        <f>SUM(BK695:BK728)</f>
        <v>0</v>
      </c>
    </row>
    <row r="695" spans="1:65" s="2" customFormat="1" ht="24" customHeight="1">
      <c r="A695" s="40"/>
      <c r="B695" s="41"/>
      <c r="C695" s="222" t="s">
        <v>1125</v>
      </c>
      <c r="D695" s="222" t="s">
        <v>298</v>
      </c>
      <c r="E695" s="223" t="s">
        <v>1126</v>
      </c>
      <c r="F695" s="224" t="s">
        <v>1127</v>
      </c>
      <c r="G695" s="225" t="s">
        <v>362</v>
      </c>
      <c r="H695" s="226">
        <v>314.701</v>
      </c>
      <c r="I695" s="227"/>
      <c r="J695" s="228">
        <f>ROUND(I695*H695,2)</f>
        <v>0</v>
      </c>
      <c r="K695" s="224" t="s">
        <v>302</v>
      </c>
      <c r="L695" s="46"/>
      <c r="M695" s="229" t="s">
        <v>28</v>
      </c>
      <c r="N695" s="230" t="s">
        <v>45</v>
      </c>
      <c r="O695" s="86"/>
      <c r="P695" s="231">
        <f>O695*H695</f>
        <v>0</v>
      </c>
      <c r="Q695" s="231">
        <v>0</v>
      </c>
      <c r="R695" s="231">
        <f>Q695*H695</f>
        <v>0</v>
      </c>
      <c r="S695" s="231">
        <v>0</v>
      </c>
      <c r="T695" s="232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33" t="s">
        <v>374</v>
      </c>
      <c r="AT695" s="233" t="s">
        <v>298</v>
      </c>
      <c r="AU695" s="233" t="s">
        <v>84</v>
      </c>
      <c r="AY695" s="19" t="s">
        <v>296</v>
      </c>
      <c r="BE695" s="234">
        <f>IF(N695="základní",J695,0)</f>
        <v>0</v>
      </c>
      <c r="BF695" s="234">
        <f>IF(N695="snížená",J695,0)</f>
        <v>0</v>
      </c>
      <c r="BG695" s="234">
        <f>IF(N695="zákl. přenesená",J695,0)</f>
        <v>0</v>
      </c>
      <c r="BH695" s="234">
        <f>IF(N695="sníž. přenesená",J695,0)</f>
        <v>0</v>
      </c>
      <c r="BI695" s="234">
        <f>IF(N695="nulová",J695,0)</f>
        <v>0</v>
      </c>
      <c r="BJ695" s="19" t="s">
        <v>82</v>
      </c>
      <c r="BK695" s="234">
        <f>ROUND(I695*H695,2)</f>
        <v>0</v>
      </c>
      <c r="BL695" s="19" t="s">
        <v>374</v>
      </c>
      <c r="BM695" s="233" t="s">
        <v>1128</v>
      </c>
    </row>
    <row r="696" spans="1:51" s="13" customFormat="1" ht="12">
      <c r="A696" s="13"/>
      <c r="B696" s="235"/>
      <c r="C696" s="236"/>
      <c r="D696" s="237" t="s">
        <v>305</v>
      </c>
      <c r="E696" s="238" t="s">
        <v>28</v>
      </c>
      <c r="F696" s="239" t="s">
        <v>306</v>
      </c>
      <c r="G696" s="236"/>
      <c r="H696" s="238" t="s">
        <v>28</v>
      </c>
      <c r="I696" s="240"/>
      <c r="J696" s="236"/>
      <c r="K696" s="236"/>
      <c r="L696" s="241"/>
      <c r="M696" s="242"/>
      <c r="N696" s="243"/>
      <c r="O696" s="243"/>
      <c r="P696" s="243"/>
      <c r="Q696" s="243"/>
      <c r="R696" s="243"/>
      <c r="S696" s="243"/>
      <c r="T696" s="24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5" t="s">
        <v>305</v>
      </c>
      <c r="AU696" s="245" t="s">
        <v>84</v>
      </c>
      <c r="AV696" s="13" t="s">
        <v>82</v>
      </c>
      <c r="AW696" s="13" t="s">
        <v>35</v>
      </c>
      <c r="AX696" s="13" t="s">
        <v>74</v>
      </c>
      <c r="AY696" s="245" t="s">
        <v>296</v>
      </c>
    </row>
    <row r="697" spans="1:51" s="14" customFormat="1" ht="12">
      <c r="A697" s="14"/>
      <c r="B697" s="246"/>
      <c r="C697" s="247"/>
      <c r="D697" s="237" t="s">
        <v>305</v>
      </c>
      <c r="E697" s="248" t="s">
        <v>28</v>
      </c>
      <c r="F697" s="249" t="s">
        <v>930</v>
      </c>
      <c r="G697" s="247"/>
      <c r="H697" s="250">
        <v>79.074</v>
      </c>
      <c r="I697" s="251"/>
      <c r="J697" s="247"/>
      <c r="K697" s="247"/>
      <c r="L697" s="252"/>
      <c r="M697" s="253"/>
      <c r="N697" s="254"/>
      <c r="O697" s="254"/>
      <c r="P697" s="254"/>
      <c r="Q697" s="254"/>
      <c r="R697" s="254"/>
      <c r="S697" s="254"/>
      <c r="T697" s="255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6" t="s">
        <v>305</v>
      </c>
      <c r="AU697" s="256" t="s">
        <v>84</v>
      </c>
      <c r="AV697" s="14" t="s">
        <v>84</v>
      </c>
      <c r="AW697" s="14" t="s">
        <v>35</v>
      </c>
      <c r="AX697" s="14" t="s">
        <v>74</v>
      </c>
      <c r="AY697" s="256" t="s">
        <v>296</v>
      </c>
    </row>
    <row r="698" spans="1:51" s="14" customFormat="1" ht="12">
      <c r="A698" s="14"/>
      <c r="B698" s="246"/>
      <c r="C698" s="247"/>
      <c r="D698" s="237" t="s">
        <v>305</v>
      </c>
      <c r="E698" s="248" t="s">
        <v>28</v>
      </c>
      <c r="F698" s="249" t="s">
        <v>931</v>
      </c>
      <c r="G698" s="247"/>
      <c r="H698" s="250">
        <v>117.596</v>
      </c>
      <c r="I698" s="251"/>
      <c r="J698" s="247"/>
      <c r="K698" s="247"/>
      <c r="L698" s="252"/>
      <c r="M698" s="253"/>
      <c r="N698" s="254"/>
      <c r="O698" s="254"/>
      <c r="P698" s="254"/>
      <c r="Q698" s="254"/>
      <c r="R698" s="254"/>
      <c r="S698" s="254"/>
      <c r="T698" s="255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6" t="s">
        <v>305</v>
      </c>
      <c r="AU698" s="256" t="s">
        <v>84</v>
      </c>
      <c r="AV698" s="14" t="s">
        <v>84</v>
      </c>
      <c r="AW698" s="14" t="s">
        <v>35</v>
      </c>
      <c r="AX698" s="14" t="s">
        <v>74</v>
      </c>
      <c r="AY698" s="256" t="s">
        <v>296</v>
      </c>
    </row>
    <row r="699" spans="1:51" s="14" customFormat="1" ht="12">
      <c r="A699" s="14"/>
      <c r="B699" s="246"/>
      <c r="C699" s="247"/>
      <c r="D699" s="237" t="s">
        <v>305</v>
      </c>
      <c r="E699" s="248" t="s">
        <v>28</v>
      </c>
      <c r="F699" s="249" t="s">
        <v>932</v>
      </c>
      <c r="G699" s="247"/>
      <c r="H699" s="250">
        <v>24.665</v>
      </c>
      <c r="I699" s="251"/>
      <c r="J699" s="247"/>
      <c r="K699" s="247"/>
      <c r="L699" s="252"/>
      <c r="M699" s="253"/>
      <c r="N699" s="254"/>
      <c r="O699" s="254"/>
      <c r="P699" s="254"/>
      <c r="Q699" s="254"/>
      <c r="R699" s="254"/>
      <c r="S699" s="254"/>
      <c r="T699" s="25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6" t="s">
        <v>305</v>
      </c>
      <c r="AU699" s="256" t="s">
        <v>84</v>
      </c>
      <c r="AV699" s="14" t="s">
        <v>84</v>
      </c>
      <c r="AW699" s="14" t="s">
        <v>35</v>
      </c>
      <c r="AX699" s="14" t="s">
        <v>74</v>
      </c>
      <c r="AY699" s="256" t="s">
        <v>296</v>
      </c>
    </row>
    <row r="700" spans="1:51" s="14" customFormat="1" ht="12">
      <c r="A700" s="14"/>
      <c r="B700" s="246"/>
      <c r="C700" s="247"/>
      <c r="D700" s="237" t="s">
        <v>305</v>
      </c>
      <c r="E700" s="248" t="s">
        <v>28</v>
      </c>
      <c r="F700" s="249" t="s">
        <v>933</v>
      </c>
      <c r="G700" s="247"/>
      <c r="H700" s="250">
        <v>93.366</v>
      </c>
      <c r="I700" s="251"/>
      <c r="J700" s="247"/>
      <c r="K700" s="247"/>
      <c r="L700" s="252"/>
      <c r="M700" s="253"/>
      <c r="N700" s="254"/>
      <c r="O700" s="254"/>
      <c r="P700" s="254"/>
      <c r="Q700" s="254"/>
      <c r="R700" s="254"/>
      <c r="S700" s="254"/>
      <c r="T700" s="25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6" t="s">
        <v>305</v>
      </c>
      <c r="AU700" s="256" t="s">
        <v>84</v>
      </c>
      <c r="AV700" s="14" t="s">
        <v>84</v>
      </c>
      <c r="AW700" s="14" t="s">
        <v>35</v>
      </c>
      <c r="AX700" s="14" t="s">
        <v>74</v>
      </c>
      <c r="AY700" s="256" t="s">
        <v>296</v>
      </c>
    </row>
    <row r="701" spans="1:51" s="15" customFormat="1" ht="12">
      <c r="A701" s="15"/>
      <c r="B701" s="257"/>
      <c r="C701" s="258"/>
      <c r="D701" s="237" t="s">
        <v>305</v>
      </c>
      <c r="E701" s="259" t="s">
        <v>144</v>
      </c>
      <c r="F701" s="260" t="s">
        <v>310</v>
      </c>
      <c r="G701" s="258"/>
      <c r="H701" s="261">
        <v>314.701</v>
      </c>
      <c r="I701" s="262"/>
      <c r="J701" s="258"/>
      <c r="K701" s="258"/>
      <c r="L701" s="263"/>
      <c r="M701" s="264"/>
      <c r="N701" s="265"/>
      <c r="O701" s="265"/>
      <c r="P701" s="265"/>
      <c r="Q701" s="265"/>
      <c r="R701" s="265"/>
      <c r="S701" s="265"/>
      <c r="T701" s="266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67" t="s">
        <v>305</v>
      </c>
      <c r="AU701" s="267" t="s">
        <v>84</v>
      </c>
      <c r="AV701" s="15" t="s">
        <v>303</v>
      </c>
      <c r="AW701" s="15" t="s">
        <v>35</v>
      </c>
      <c r="AX701" s="15" t="s">
        <v>82</v>
      </c>
      <c r="AY701" s="267" t="s">
        <v>296</v>
      </c>
    </row>
    <row r="702" spans="1:65" s="2" customFormat="1" ht="16.5" customHeight="1">
      <c r="A702" s="40"/>
      <c r="B702" s="41"/>
      <c r="C702" s="222" t="s">
        <v>1129</v>
      </c>
      <c r="D702" s="222" t="s">
        <v>298</v>
      </c>
      <c r="E702" s="223" t="s">
        <v>1130</v>
      </c>
      <c r="F702" s="224" t="s">
        <v>1131</v>
      </c>
      <c r="G702" s="225" t="s">
        <v>362</v>
      </c>
      <c r="H702" s="226">
        <v>101.424</v>
      </c>
      <c r="I702" s="227"/>
      <c r="J702" s="228">
        <f>ROUND(I702*H702,2)</f>
        <v>0</v>
      </c>
      <c r="K702" s="224" t="s">
        <v>302</v>
      </c>
      <c r="L702" s="46"/>
      <c r="M702" s="229" t="s">
        <v>28</v>
      </c>
      <c r="N702" s="230" t="s">
        <v>45</v>
      </c>
      <c r="O702" s="86"/>
      <c r="P702" s="231">
        <f>O702*H702</f>
        <v>0</v>
      </c>
      <c r="Q702" s="231">
        <v>0</v>
      </c>
      <c r="R702" s="231">
        <f>Q702*H702</f>
        <v>0</v>
      </c>
      <c r="S702" s="231">
        <v>0</v>
      </c>
      <c r="T702" s="232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33" t="s">
        <v>374</v>
      </c>
      <c r="AT702" s="233" t="s">
        <v>298</v>
      </c>
      <c r="AU702" s="233" t="s">
        <v>84</v>
      </c>
      <c r="AY702" s="19" t="s">
        <v>296</v>
      </c>
      <c r="BE702" s="234">
        <f>IF(N702="základní",J702,0)</f>
        <v>0</v>
      </c>
      <c r="BF702" s="234">
        <f>IF(N702="snížená",J702,0)</f>
        <v>0</v>
      </c>
      <c r="BG702" s="234">
        <f>IF(N702="zákl. přenesená",J702,0)</f>
        <v>0</v>
      </c>
      <c r="BH702" s="234">
        <f>IF(N702="sníž. přenesená",J702,0)</f>
        <v>0</v>
      </c>
      <c r="BI702" s="234">
        <f>IF(N702="nulová",J702,0)</f>
        <v>0</v>
      </c>
      <c r="BJ702" s="19" t="s">
        <v>82</v>
      </c>
      <c r="BK702" s="234">
        <f>ROUND(I702*H702,2)</f>
        <v>0</v>
      </c>
      <c r="BL702" s="19" t="s">
        <v>374</v>
      </c>
      <c r="BM702" s="233" t="s">
        <v>1132</v>
      </c>
    </row>
    <row r="703" spans="1:51" s="13" customFormat="1" ht="12">
      <c r="A703" s="13"/>
      <c r="B703" s="235"/>
      <c r="C703" s="236"/>
      <c r="D703" s="237" t="s">
        <v>305</v>
      </c>
      <c r="E703" s="238" t="s">
        <v>28</v>
      </c>
      <c r="F703" s="239" t="s">
        <v>306</v>
      </c>
      <c r="G703" s="236"/>
      <c r="H703" s="238" t="s">
        <v>28</v>
      </c>
      <c r="I703" s="240"/>
      <c r="J703" s="236"/>
      <c r="K703" s="236"/>
      <c r="L703" s="241"/>
      <c r="M703" s="242"/>
      <c r="N703" s="243"/>
      <c r="O703" s="243"/>
      <c r="P703" s="243"/>
      <c r="Q703" s="243"/>
      <c r="R703" s="243"/>
      <c r="S703" s="243"/>
      <c r="T703" s="24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5" t="s">
        <v>305</v>
      </c>
      <c r="AU703" s="245" t="s">
        <v>84</v>
      </c>
      <c r="AV703" s="13" t="s">
        <v>82</v>
      </c>
      <c r="AW703" s="13" t="s">
        <v>35</v>
      </c>
      <c r="AX703" s="13" t="s">
        <v>74</v>
      </c>
      <c r="AY703" s="245" t="s">
        <v>296</v>
      </c>
    </row>
    <row r="704" spans="1:51" s="14" customFormat="1" ht="12">
      <c r="A704" s="14"/>
      <c r="B704" s="246"/>
      <c r="C704" s="247"/>
      <c r="D704" s="237" t="s">
        <v>305</v>
      </c>
      <c r="E704" s="248" t="s">
        <v>146</v>
      </c>
      <c r="F704" s="249" t="s">
        <v>806</v>
      </c>
      <c r="G704" s="247"/>
      <c r="H704" s="250">
        <v>101.424</v>
      </c>
      <c r="I704" s="251"/>
      <c r="J704" s="247"/>
      <c r="K704" s="247"/>
      <c r="L704" s="252"/>
      <c r="M704" s="253"/>
      <c r="N704" s="254"/>
      <c r="O704" s="254"/>
      <c r="P704" s="254"/>
      <c r="Q704" s="254"/>
      <c r="R704" s="254"/>
      <c r="S704" s="254"/>
      <c r="T704" s="255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6" t="s">
        <v>305</v>
      </c>
      <c r="AU704" s="256" t="s">
        <v>84</v>
      </c>
      <c r="AV704" s="14" t="s">
        <v>84</v>
      </c>
      <c r="AW704" s="14" t="s">
        <v>35</v>
      </c>
      <c r="AX704" s="14" t="s">
        <v>82</v>
      </c>
      <c r="AY704" s="256" t="s">
        <v>296</v>
      </c>
    </row>
    <row r="705" spans="1:65" s="2" customFormat="1" ht="16.5" customHeight="1">
      <c r="A705" s="40"/>
      <c r="B705" s="41"/>
      <c r="C705" s="279" t="s">
        <v>1133</v>
      </c>
      <c r="D705" s="279" t="s">
        <v>405</v>
      </c>
      <c r="E705" s="280" t="s">
        <v>1134</v>
      </c>
      <c r="F705" s="281" t="s">
        <v>1135</v>
      </c>
      <c r="G705" s="282" t="s">
        <v>408</v>
      </c>
      <c r="H705" s="283">
        <v>0.129</v>
      </c>
      <c r="I705" s="284"/>
      <c r="J705" s="285">
        <f>ROUND(I705*H705,2)</f>
        <v>0</v>
      </c>
      <c r="K705" s="281" t="s">
        <v>302</v>
      </c>
      <c r="L705" s="286"/>
      <c r="M705" s="287" t="s">
        <v>28</v>
      </c>
      <c r="N705" s="288" t="s">
        <v>45</v>
      </c>
      <c r="O705" s="86"/>
      <c r="P705" s="231">
        <f>O705*H705</f>
        <v>0</v>
      </c>
      <c r="Q705" s="231">
        <v>1</v>
      </c>
      <c r="R705" s="231">
        <f>Q705*H705</f>
        <v>0.129</v>
      </c>
      <c r="S705" s="231">
        <v>0</v>
      </c>
      <c r="T705" s="232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33" t="s">
        <v>461</v>
      </c>
      <c r="AT705" s="233" t="s">
        <v>405</v>
      </c>
      <c r="AU705" s="233" t="s">
        <v>84</v>
      </c>
      <c r="AY705" s="19" t="s">
        <v>296</v>
      </c>
      <c r="BE705" s="234">
        <f>IF(N705="základní",J705,0)</f>
        <v>0</v>
      </c>
      <c r="BF705" s="234">
        <f>IF(N705="snížená",J705,0)</f>
        <v>0</v>
      </c>
      <c r="BG705" s="234">
        <f>IF(N705="zákl. přenesená",J705,0)</f>
        <v>0</v>
      </c>
      <c r="BH705" s="234">
        <f>IF(N705="sníž. přenesená",J705,0)</f>
        <v>0</v>
      </c>
      <c r="BI705" s="234">
        <f>IF(N705="nulová",J705,0)</f>
        <v>0</v>
      </c>
      <c r="BJ705" s="19" t="s">
        <v>82</v>
      </c>
      <c r="BK705" s="234">
        <f>ROUND(I705*H705,2)</f>
        <v>0</v>
      </c>
      <c r="BL705" s="19" t="s">
        <v>374</v>
      </c>
      <c r="BM705" s="233" t="s">
        <v>1136</v>
      </c>
    </row>
    <row r="706" spans="1:51" s="14" customFormat="1" ht="12">
      <c r="A706" s="14"/>
      <c r="B706" s="246"/>
      <c r="C706" s="247"/>
      <c r="D706" s="237" t="s">
        <v>305</v>
      </c>
      <c r="E706" s="248" t="s">
        <v>28</v>
      </c>
      <c r="F706" s="249" t="s">
        <v>1137</v>
      </c>
      <c r="G706" s="247"/>
      <c r="H706" s="250">
        <v>0.094</v>
      </c>
      <c r="I706" s="251"/>
      <c r="J706" s="247"/>
      <c r="K706" s="247"/>
      <c r="L706" s="252"/>
      <c r="M706" s="253"/>
      <c r="N706" s="254"/>
      <c r="O706" s="254"/>
      <c r="P706" s="254"/>
      <c r="Q706" s="254"/>
      <c r="R706" s="254"/>
      <c r="S706" s="254"/>
      <c r="T706" s="255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6" t="s">
        <v>305</v>
      </c>
      <c r="AU706" s="256" t="s">
        <v>84</v>
      </c>
      <c r="AV706" s="14" t="s">
        <v>84</v>
      </c>
      <c r="AW706" s="14" t="s">
        <v>35</v>
      </c>
      <c r="AX706" s="14" t="s">
        <v>74</v>
      </c>
      <c r="AY706" s="256" t="s">
        <v>296</v>
      </c>
    </row>
    <row r="707" spans="1:51" s="14" customFormat="1" ht="12">
      <c r="A707" s="14"/>
      <c r="B707" s="246"/>
      <c r="C707" s="247"/>
      <c r="D707" s="237" t="s">
        <v>305</v>
      </c>
      <c r="E707" s="248" t="s">
        <v>28</v>
      </c>
      <c r="F707" s="249" t="s">
        <v>1138</v>
      </c>
      <c r="G707" s="247"/>
      <c r="H707" s="250">
        <v>0.035</v>
      </c>
      <c r="I707" s="251"/>
      <c r="J707" s="247"/>
      <c r="K707" s="247"/>
      <c r="L707" s="252"/>
      <c r="M707" s="253"/>
      <c r="N707" s="254"/>
      <c r="O707" s="254"/>
      <c r="P707" s="254"/>
      <c r="Q707" s="254"/>
      <c r="R707" s="254"/>
      <c r="S707" s="254"/>
      <c r="T707" s="255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6" t="s">
        <v>305</v>
      </c>
      <c r="AU707" s="256" t="s">
        <v>84</v>
      </c>
      <c r="AV707" s="14" t="s">
        <v>84</v>
      </c>
      <c r="AW707" s="14" t="s">
        <v>35</v>
      </c>
      <c r="AX707" s="14" t="s">
        <v>74</v>
      </c>
      <c r="AY707" s="256" t="s">
        <v>296</v>
      </c>
    </row>
    <row r="708" spans="1:51" s="15" customFormat="1" ht="12">
      <c r="A708" s="15"/>
      <c r="B708" s="257"/>
      <c r="C708" s="258"/>
      <c r="D708" s="237" t="s">
        <v>305</v>
      </c>
      <c r="E708" s="259" t="s">
        <v>28</v>
      </c>
      <c r="F708" s="260" t="s">
        <v>310</v>
      </c>
      <c r="G708" s="258"/>
      <c r="H708" s="261">
        <v>0.129</v>
      </c>
      <c r="I708" s="262"/>
      <c r="J708" s="258"/>
      <c r="K708" s="258"/>
      <c r="L708" s="263"/>
      <c r="M708" s="264"/>
      <c r="N708" s="265"/>
      <c r="O708" s="265"/>
      <c r="P708" s="265"/>
      <c r="Q708" s="265"/>
      <c r="R708" s="265"/>
      <c r="S708" s="265"/>
      <c r="T708" s="266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67" t="s">
        <v>305</v>
      </c>
      <c r="AU708" s="267" t="s">
        <v>84</v>
      </c>
      <c r="AV708" s="15" t="s">
        <v>303</v>
      </c>
      <c r="AW708" s="15" t="s">
        <v>35</v>
      </c>
      <c r="AX708" s="15" t="s">
        <v>82</v>
      </c>
      <c r="AY708" s="267" t="s">
        <v>296</v>
      </c>
    </row>
    <row r="709" spans="1:65" s="2" customFormat="1" ht="16.5" customHeight="1">
      <c r="A709" s="40"/>
      <c r="B709" s="41"/>
      <c r="C709" s="222" t="s">
        <v>1139</v>
      </c>
      <c r="D709" s="222" t="s">
        <v>298</v>
      </c>
      <c r="E709" s="223" t="s">
        <v>1140</v>
      </c>
      <c r="F709" s="224" t="s">
        <v>1141</v>
      </c>
      <c r="G709" s="225" t="s">
        <v>362</v>
      </c>
      <c r="H709" s="226">
        <v>314.701</v>
      </c>
      <c r="I709" s="227"/>
      <c r="J709" s="228">
        <f>ROUND(I709*H709,2)</f>
        <v>0</v>
      </c>
      <c r="K709" s="224" t="s">
        <v>302</v>
      </c>
      <c r="L709" s="46"/>
      <c r="M709" s="229" t="s">
        <v>28</v>
      </c>
      <c r="N709" s="230" t="s">
        <v>45</v>
      </c>
      <c r="O709" s="86"/>
      <c r="P709" s="231">
        <f>O709*H709</f>
        <v>0</v>
      </c>
      <c r="Q709" s="231">
        <v>0.0004</v>
      </c>
      <c r="R709" s="231">
        <f>Q709*H709</f>
        <v>0.1258804</v>
      </c>
      <c r="S709" s="231">
        <v>0</v>
      </c>
      <c r="T709" s="232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33" t="s">
        <v>374</v>
      </c>
      <c r="AT709" s="233" t="s">
        <v>298</v>
      </c>
      <c r="AU709" s="233" t="s">
        <v>84</v>
      </c>
      <c r="AY709" s="19" t="s">
        <v>296</v>
      </c>
      <c r="BE709" s="234">
        <f>IF(N709="základní",J709,0)</f>
        <v>0</v>
      </c>
      <c r="BF709" s="234">
        <f>IF(N709="snížená",J709,0)</f>
        <v>0</v>
      </c>
      <c r="BG709" s="234">
        <f>IF(N709="zákl. přenesená",J709,0)</f>
        <v>0</v>
      </c>
      <c r="BH709" s="234">
        <f>IF(N709="sníž. přenesená",J709,0)</f>
        <v>0</v>
      </c>
      <c r="BI709" s="234">
        <f>IF(N709="nulová",J709,0)</f>
        <v>0</v>
      </c>
      <c r="BJ709" s="19" t="s">
        <v>82</v>
      </c>
      <c r="BK709" s="234">
        <f>ROUND(I709*H709,2)</f>
        <v>0</v>
      </c>
      <c r="BL709" s="19" t="s">
        <v>374</v>
      </c>
      <c r="BM709" s="233" t="s">
        <v>1142</v>
      </c>
    </row>
    <row r="710" spans="1:51" s="14" customFormat="1" ht="12">
      <c r="A710" s="14"/>
      <c r="B710" s="246"/>
      <c r="C710" s="247"/>
      <c r="D710" s="237" t="s">
        <v>305</v>
      </c>
      <c r="E710" s="248" t="s">
        <v>28</v>
      </c>
      <c r="F710" s="249" t="s">
        <v>144</v>
      </c>
      <c r="G710" s="247"/>
      <c r="H710" s="250">
        <v>314.701</v>
      </c>
      <c r="I710" s="251"/>
      <c r="J710" s="247"/>
      <c r="K710" s="247"/>
      <c r="L710" s="252"/>
      <c r="M710" s="253"/>
      <c r="N710" s="254"/>
      <c r="O710" s="254"/>
      <c r="P710" s="254"/>
      <c r="Q710" s="254"/>
      <c r="R710" s="254"/>
      <c r="S710" s="254"/>
      <c r="T710" s="255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6" t="s">
        <v>305</v>
      </c>
      <c r="AU710" s="256" t="s">
        <v>84</v>
      </c>
      <c r="AV710" s="14" t="s">
        <v>84</v>
      </c>
      <c r="AW710" s="14" t="s">
        <v>35</v>
      </c>
      <c r="AX710" s="14" t="s">
        <v>82</v>
      </c>
      <c r="AY710" s="256" t="s">
        <v>296</v>
      </c>
    </row>
    <row r="711" spans="1:65" s="2" customFormat="1" ht="16.5" customHeight="1">
      <c r="A711" s="40"/>
      <c r="B711" s="41"/>
      <c r="C711" s="222" t="s">
        <v>1143</v>
      </c>
      <c r="D711" s="222" t="s">
        <v>298</v>
      </c>
      <c r="E711" s="223" t="s">
        <v>1144</v>
      </c>
      <c r="F711" s="224" t="s">
        <v>1145</v>
      </c>
      <c r="G711" s="225" t="s">
        <v>362</v>
      </c>
      <c r="H711" s="226">
        <v>101.424</v>
      </c>
      <c r="I711" s="227"/>
      <c r="J711" s="228">
        <f>ROUND(I711*H711,2)</f>
        <v>0</v>
      </c>
      <c r="K711" s="224" t="s">
        <v>302</v>
      </c>
      <c r="L711" s="46"/>
      <c r="M711" s="229" t="s">
        <v>28</v>
      </c>
      <c r="N711" s="230" t="s">
        <v>45</v>
      </c>
      <c r="O711" s="86"/>
      <c r="P711" s="231">
        <f>O711*H711</f>
        <v>0</v>
      </c>
      <c r="Q711" s="231">
        <v>0.0004</v>
      </c>
      <c r="R711" s="231">
        <f>Q711*H711</f>
        <v>0.040569600000000004</v>
      </c>
      <c r="S711" s="231">
        <v>0</v>
      </c>
      <c r="T711" s="232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33" t="s">
        <v>374</v>
      </c>
      <c r="AT711" s="233" t="s">
        <v>298</v>
      </c>
      <c r="AU711" s="233" t="s">
        <v>84</v>
      </c>
      <c r="AY711" s="19" t="s">
        <v>296</v>
      </c>
      <c r="BE711" s="234">
        <f>IF(N711="základní",J711,0)</f>
        <v>0</v>
      </c>
      <c r="BF711" s="234">
        <f>IF(N711="snížená",J711,0)</f>
        <v>0</v>
      </c>
      <c r="BG711" s="234">
        <f>IF(N711="zákl. přenesená",J711,0)</f>
        <v>0</v>
      </c>
      <c r="BH711" s="234">
        <f>IF(N711="sníž. přenesená",J711,0)</f>
        <v>0</v>
      </c>
      <c r="BI711" s="234">
        <f>IF(N711="nulová",J711,0)</f>
        <v>0</v>
      </c>
      <c r="BJ711" s="19" t="s">
        <v>82</v>
      </c>
      <c r="BK711" s="234">
        <f>ROUND(I711*H711,2)</f>
        <v>0</v>
      </c>
      <c r="BL711" s="19" t="s">
        <v>374</v>
      </c>
      <c r="BM711" s="233" t="s">
        <v>1146</v>
      </c>
    </row>
    <row r="712" spans="1:51" s="14" customFormat="1" ht="12">
      <c r="A712" s="14"/>
      <c r="B712" s="246"/>
      <c r="C712" s="247"/>
      <c r="D712" s="237" t="s">
        <v>305</v>
      </c>
      <c r="E712" s="248" t="s">
        <v>28</v>
      </c>
      <c r="F712" s="249" t="s">
        <v>146</v>
      </c>
      <c r="G712" s="247"/>
      <c r="H712" s="250">
        <v>101.424</v>
      </c>
      <c r="I712" s="251"/>
      <c r="J712" s="247"/>
      <c r="K712" s="247"/>
      <c r="L712" s="252"/>
      <c r="M712" s="253"/>
      <c r="N712" s="254"/>
      <c r="O712" s="254"/>
      <c r="P712" s="254"/>
      <c r="Q712" s="254"/>
      <c r="R712" s="254"/>
      <c r="S712" s="254"/>
      <c r="T712" s="255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6" t="s">
        <v>305</v>
      </c>
      <c r="AU712" s="256" t="s">
        <v>84</v>
      </c>
      <c r="AV712" s="14" t="s">
        <v>84</v>
      </c>
      <c r="AW712" s="14" t="s">
        <v>35</v>
      </c>
      <c r="AX712" s="14" t="s">
        <v>82</v>
      </c>
      <c r="AY712" s="256" t="s">
        <v>296</v>
      </c>
    </row>
    <row r="713" spans="1:65" s="2" customFormat="1" ht="24" customHeight="1">
      <c r="A713" s="40"/>
      <c r="B713" s="41"/>
      <c r="C713" s="279" t="s">
        <v>1147</v>
      </c>
      <c r="D713" s="279" t="s">
        <v>405</v>
      </c>
      <c r="E713" s="280" t="s">
        <v>1148</v>
      </c>
      <c r="F713" s="281" t="s">
        <v>1149</v>
      </c>
      <c r="G713" s="282" t="s">
        <v>362</v>
      </c>
      <c r="H713" s="283">
        <v>504.421</v>
      </c>
      <c r="I713" s="284"/>
      <c r="J713" s="285">
        <f>ROUND(I713*H713,2)</f>
        <v>0</v>
      </c>
      <c r="K713" s="281" t="s">
        <v>28</v>
      </c>
      <c r="L713" s="286"/>
      <c r="M713" s="287" t="s">
        <v>28</v>
      </c>
      <c r="N713" s="288" t="s">
        <v>45</v>
      </c>
      <c r="O713" s="86"/>
      <c r="P713" s="231">
        <f>O713*H713</f>
        <v>0</v>
      </c>
      <c r="Q713" s="231">
        <v>0.001</v>
      </c>
      <c r="R713" s="231">
        <f>Q713*H713</f>
        <v>0.504421</v>
      </c>
      <c r="S713" s="231">
        <v>0</v>
      </c>
      <c r="T713" s="232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33" t="s">
        <v>461</v>
      </c>
      <c r="AT713" s="233" t="s">
        <v>405</v>
      </c>
      <c r="AU713" s="233" t="s">
        <v>84</v>
      </c>
      <c r="AY713" s="19" t="s">
        <v>296</v>
      </c>
      <c r="BE713" s="234">
        <f>IF(N713="základní",J713,0)</f>
        <v>0</v>
      </c>
      <c r="BF713" s="234">
        <f>IF(N713="snížená",J713,0)</f>
        <v>0</v>
      </c>
      <c r="BG713" s="234">
        <f>IF(N713="zákl. přenesená",J713,0)</f>
        <v>0</v>
      </c>
      <c r="BH713" s="234">
        <f>IF(N713="sníž. přenesená",J713,0)</f>
        <v>0</v>
      </c>
      <c r="BI713" s="234">
        <f>IF(N713="nulová",J713,0)</f>
        <v>0</v>
      </c>
      <c r="BJ713" s="19" t="s">
        <v>82</v>
      </c>
      <c r="BK713" s="234">
        <f>ROUND(I713*H713,2)</f>
        <v>0</v>
      </c>
      <c r="BL713" s="19" t="s">
        <v>374</v>
      </c>
      <c r="BM713" s="233" t="s">
        <v>1150</v>
      </c>
    </row>
    <row r="714" spans="1:51" s="14" customFormat="1" ht="12">
      <c r="A714" s="14"/>
      <c r="B714" s="246"/>
      <c r="C714" s="247"/>
      <c r="D714" s="237" t="s">
        <v>305</v>
      </c>
      <c r="E714" s="248" t="s">
        <v>28</v>
      </c>
      <c r="F714" s="249" t="s">
        <v>1151</v>
      </c>
      <c r="G714" s="247"/>
      <c r="H714" s="250">
        <v>377.641</v>
      </c>
      <c r="I714" s="251"/>
      <c r="J714" s="247"/>
      <c r="K714" s="247"/>
      <c r="L714" s="252"/>
      <c r="M714" s="253"/>
      <c r="N714" s="254"/>
      <c r="O714" s="254"/>
      <c r="P714" s="254"/>
      <c r="Q714" s="254"/>
      <c r="R714" s="254"/>
      <c r="S714" s="254"/>
      <c r="T714" s="255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6" t="s">
        <v>305</v>
      </c>
      <c r="AU714" s="256" t="s">
        <v>84</v>
      </c>
      <c r="AV714" s="14" t="s">
        <v>84</v>
      </c>
      <c r="AW714" s="14" t="s">
        <v>35</v>
      </c>
      <c r="AX714" s="14" t="s">
        <v>74</v>
      </c>
      <c r="AY714" s="256" t="s">
        <v>296</v>
      </c>
    </row>
    <row r="715" spans="1:51" s="14" customFormat="1" ht="12">
      <c r="A715" s="14"/>
      <c r="B715" s="246"/>
      <c r="C715" s="247"/>
      <c r="D715" s="237" t="s">
        <v>305</v>
      </c>
      <c r="E715" s="248" t="s">
        <v>28</v>
      </c>
      <c r="F715" s="249" t="s">
        <v>1152</v>
      </c>
      <c r="G715" s="247"/>
      <c r="H715" s="250">
        <v>126.78</v>
      </c>
      <c r="I715" s="251"/>
      <c r="J715" s="247"/>
      <c r="K715" s="247"/>
      <c r="L715" s="252"/>
      <c r="M715" s="253"/>
      <c r="N715" s="254"/>
      <c r="O715" s="254"/>
      <c r="P715" s="254"/>
      <c r="Q715" s="254"/>
      <c r="R715" s="254"/>
      <c r="S715" s="254"/>
      <c r="T715" s="255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6" t="s">
        <v>305</v>
      </c>
      <c r="AU715" s="256" t="s">
        <v>84</v>
      </c>
      <c r="AV715" s="14" t="s">
        <v>84</v>
      </c>
      <c r="AW715" s="14" t="s">
        <v>35</v>
      </c>
      <c r="AX715" s="14" t="s">
        <v>74</v>
      </c>
      <c r="AY715" s="256" t="s">
        <v>296</v>
      </c>
    </row>
    <row r="716" spans="1:51" s="15" customFormat="1" ht="12">
      <c r="A716" s="15"/>
      <c r="B716" s="257"/>
      <c r="C716" s="258"/>
      <c r="D716" s="237" t="s">
        <v>305</v>
      </c>
      <c r="E716" s="259" t="s">
        <v>28</v>
      </c>
      <c r="F716" s="260" t="s">
        <v>310</v>
      </c>
      <c r="G716" s="258"/>
      <c r="H716" s="261">
        <v>504.421</v>
      </c>
      <c r="I716" s="262"/>
      <c r="J716" s="258"/>
      <c r="K716" s="258"/>
      <c r="L716" s="263"/>
      <c r="M716" s="264"/>
      <c r="N716" s="265"/>
      <c r="O716" s="265"/>
      <c r="P716" s="265"/>
      <c r="Q716" s="265"/>
      <c r="R716" s="265"/>
      <c r="S716" s="265"/>
      <c r="T716" s="266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67" t="s">
        <v>305</v>
      </c>
      <c r="AU716" s="267" t="s">
        <v>84</v>
      </c>
      <c r="AV716" s="15" t="s">
        <v>303</v>
      </c>
      <c r="AW716" s="15" t="s">
        <v>35</v>
      </c>
      <c r="AX716" s="15" t="s">
        <v>82</v>
      </c>
      <c r="AY716" s="267" t="s">
        <v>296</v>
      </c>
    </row>
    <row r="717" spans="1:65" s="2" customFormat="1" ht="24" customHeight="1">
      <c r="A717" s="40"/>
      <c r="B717" s="41"/>
      <c r="C717" s="222" t="s">
        <v>1153</v>
      </c>
      <c r="D717" s="222" t="s">
        <v>298</v>
      </c>
      <c r="E717" s="223" t="s">
        <v>1154</v>
      </c>
      <c r="F717" s="224" t="s">
        <v>1155</v>
      </c>
      <c r="G717" s="225" t="s">
        <v>362</v>
      </c>
      <c r="H717" s="226">
        <v>101.424</v>
      </c>
      <c r="I717" s="227"/>
      <c r="J717" s="228">
        <f>ROUND(I717*H717,2)</f>
        <v>0</v>
      </c>
      <c r="K717" s="224" t="s">
        <v>302</v>
      </c>
      <c r="L717" s="46"/>
      <c r="M717" s="229" t="s">
        <v>28</v>
      </c>
      <c r="N717" s="230" t="s">
        <v>45</v>
      </c>
      <c r="O717" s="86"/>
      <c r="P717" s="231">
        <f>O717*H717</f>
        <v>0</v>
      </c>
      <c r="Q717" s="231">
        <v>0.0012</v>
      </c>
      <c r="R717" s="231">
        <f>Q717*H717</f>
        <v>0.12170879999999999</v>
      </c>
      <c r="S717" s="231">
        <v>0</v>
      </c>
      <c r="T717" s="232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33" t="s">
        <v>374</v>
      </c>
      <c r="AT717" s="233" t="s">
        <v>298</v>
      </c>
      <c r="AU717" s="233" t="s">
        <v>84</v>
      </c>
      <c r="AY717" s="19" t="s">
        <v>296</v>
      </c>
      <c r="BE717" s="234">
        <f>IF(N717="základní",J717,0)</f>
        <v>0</v>
      </c>
      <c r="BF717" s="234">
        <f>IF(N717="snížená",J717,0)</f>
        <v>0</v>
      </c>
      <c r="BG717" s="234">
        <f>IF(N717="zákl. přenesená",J717,0)</f>
        <v>0</v>
      </c>
      <c r="BH717" s="234">
        <f>IF(N717="sníž. přenesená",J717,0)</f>
        <v>0</v>
      </c>
      <c r="BI717" s="234">
        <f>IF(N717="nulová",J717,0)</f>
        <v>0</v>
      </c>
      <c r="BJ717" s="19" t="s">
        <v>82</v>
      </c>
      <c r="BK717" s="234">
        <f>ROUND(I717*H717,2)</f>
        <v>0</v>
      </c>
      <c r="BL717" s="19" t="s">
        <v>374</v>
      </c>
      <c r="BM717" s="233" t="s">
        <v>1156</v>
      </c>
    </row>
    <row r="718" spans="1:51" s="14" customFormat="1" ht="12">
      <c r="A718" s="14"/>
      <c r="B718" s="246"/>
      <c r="C718" s="247"/>
      <c r="D718" s="237" t="s">
        <v>305</v>
      </c>
      <c r="E718" s="248" t="s">
        <v>28</v>
      </c>
      <c r="F718" s="249" t="s">
        <v>146</v>
      </c>
      <c r="G718" s="247"/>
      <c r="H718" s="250">
        <v>101.424</v>
      </c>
      <c r="I718" s="251"/>
      <c r="J718" s="247"/>
      <c r="K718" s="247"/>
      <c r="L718" s="252"/>
      <c r="M718" s="253"/>
      <c r="N718" s="254"/>
      <c r="O718" s="254"/>
      <c r="P718" s="254"/>
      <c r="Q718" s="254"/>
      <c r="R718" s="254"/>
      <c r="S718" s="254"/>
      <c r="T718" s="255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6" t="s">
        <v>305</v>
      </c>
      <c r="AU718" s="256" t="s">
        <v>84</v>
      </c>
      <c r="AV718" s="14" t="s">
        <v>84</v>
      </c>
      <c r="AW718" s="14" t="s">
        <v>35</v>
      </c>
      <c r="AX718" s="14" t="s">
        <v>82</v>
      </c>
      <c r="AY718" s="256" t="s">
        <v>296</v>
      </c>
    </row>
    <row r="719" spans="1:65" s="2" customFormat="1" ht="16.5" customHeight="1">
      <c r="A719" s="40"/>
      <c r="B719" s="41"/>
      <c r="C719" s="222" t="s">
        <v>1157</v>
      </c>
      <c r="D719" s="222" t="s">
        <v>298</v>
      </c>
      <c r="E719" s="223" t="s">
        <v>1158</v>
      </c>
      <c r="F719" s="224" t="s">
        <v>1159</v>
      </c>
      <c r="G719" s="225" t="s">
        <v>424</v>
      </c>
      <c r="H719" s="226">
        <v>84.52</v>
      </c>
      <c r="I719" s="227"/>
      <c r="J719" s="228">
        <f>ROUND(I719*H719,2)</f>
        <v>0</v>
      </c>
      <c r="K719" s="224" t="s">
        <v>302</v>
      </c>
      <c r="L719" s="46"/>
      <c r="M719" s="229" t="s">
        <v>28</v>
      </c>
      <c r="N719" s="230" t="s">
        <v>45</v>
      </c>
      <c r="O719" s="86"/>
      <c r="P719" s="231">
        <f>O719*H719</f>
        <v>0</v>
      </c>
      <c r="Q719" s="231">
        <v>0.00029</v>
      </c>
      <c r="R719" s="231">
        <f>Q719*H719</f>
        <v>0.0245108</v>
      </c>
      <c r="S719" s="231">
        <v>0</v>
      </c>
      <c r="T719" s="232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33" t="s">
        <v>374</v>
      </c>
      <c r="AT719" s="233" t="s">
        <v>298</v>
      </c>
      <c r="AU719" s="233" t="s">
        <v>84</v>
      </c>
      <c r="AY719" s="19" t="s">
        <v>296</v>
      </c>
      <c r="BE719" s="234">
        <f>IF(N719="základní",J719,0)</f>
        <v>0</v>
      </c>
      <c r="BF719" s="234">
        <f>IF(N719="snížená",J719,0)</f>
        <v>0</v>
      </c>
      <c r="BG719" s="234">
        <f>IF(N719="zákl. přenesená",J719,0)</f>
        <v>0</v>
      </c>
      <c r="BH719" s="234">
        <f>IF(N719="sníž. přenesená",J719,0)</f>
        <v>0</v>
      </c>
      <c r="BI719" s="234">
        <f>IF(N719="nulová",J719,0)</f>
        <v>0</v>
      </c>
      <c r="BJ719" s="19" t="s">
        <v>82</v>
      </c>
      <c r="BK719" s="234">
        <f>ROUND(I719*H719,2)</f>
        <v>0</v>
      </c>
      <c r="BL719" s="19" t="s">
        <v>374</v>
      </c>
      <c r="BM719" s="233" t="s">
        <v>1160</v>
      </c>
    </row>
    <row r="720" spans="1:51" s="13" customFormat="1" ht="12">
      <c r="A720" s="13"/>
      <c r="B720" s="235"/>
      <c r="C720" s="236"/>
      <c r="D720" s="237" t="s">
        <v>305</v>
      </c>
      <c r="E720" s="238" t="s">
        <v>28</v>
      </c>
      <c r="F720" s="239" t="s">
        <v>306</v>
      </c>
      <c r="G720" s="236"/>
      <c r="H720" s="238" t="s">
        <v>28</v>
      </c>
      <c r="I720" s="240"/>
      <c r="J720" s="236"/>
      <c r="K720" s="236"/>
      <c r="L720" s="241"/>
      <c r="M720" s="242"/>
      <c r="N720" s="243"/>
      <c r="O720" s="243"/>
      <c r="P720" s="243"/>
      <c r="Q720" s="243"/>
      <c r="R720" s="243"/>
      <c r="S720" s="243"/>
      <c r="T720" s="244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5" t="s">
        <v>305</v>
      </c>
      <c r="AU720" s="245" t="s">
        <v>84</v>
      </c>
      <c r="AV720" s="13" t="s">
        <v>82</v>
      </c>
      <c r="AW720" s="13" t="s">
        <v>35</v>
      </c>
      <c r="AX720" s="13" t="s">
        <v>74</v>
      </c>
      <c r="AY720" s="245" t="s">
        <v>296</v>
      </c>
    </row>
    <row r="721" spans="1:51" s="14" customFormat="1" ht="12">
      <c r="A721" s="14"/>
      <c r="B721" s="246"/>
      <c r="C721" s="247"/>
      <c r="D721" s="237" t="s">
        <v>305</v>
      </c>
      <c r="E721" s="248" t="s">
        <v>28</v>
      </c>
      <c r="F721" s="249" t="s">
        <v>1161</v>
      </c>
      <c r="G721" s="247"/>
      <c r="H721" s="250">
        <v>84.52</v>
      </c>
      <c r="I721" s="251"/>
      <c r="J721" s="247"/>
      <c r="K721" s="247"/>
      <c r="L721" s="252"/>
      <c r="M721" s="253"/>
      <c r="N721" s="254"/>
      <c r="O721" s="254"/>
      <c r="P721" s="254"/>
      <c r="Q721" s="254"/>
      <c r="R721" s="254"/>
      <c r="S721" s="254"/>
      <c r="T721" s="255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6" t="s">
        <v>305</v>
      </c>
      <c r="AU721" s="256" t="s">
        <v>84</v>
      </c>
      <c r="AV721" s="14" t="s">
        <v>84</v>
      </c>
      <c r="AW721" s="14" t="s">
        <v>35</v>
      </c>
      <c r="AX721" s="14" t="s">
        <v>82</v>
      </c>
      <c r="AY721" s="256" t="s">
        <v>296</v>
      </c>
    </row>
    <row r="722" spans="1:65" s="2" customFormat="1" ht="24" customHeight="1">
      <c r="A722" s="40"/>
      <c r="B722" s="41"/>
      <c r="C722" s="222" t="s">
        <v>1162</v>
      </c>
      <c r="D722" s="222" t="s">
        <v>298</v>
      </c>
      <c r="E722" s="223" t="s">
        <v>1163</v>
      </c>
      <c r="F722" s="224" t="s">
        <v>1164</v>
      </c>
      <c r="G722" s="225" t="s">
        <v>362</v>
      </c>
      <c r="H722" s="226">
        <v>300.672</v>
      </c>
      <c r="I722" s="227"/>
      <c r="J722" s="228">
        <f>ROUND(I722*H722,2)</f>
        <v>0</v>
      </c>
      <c r="K722" s="224" t="s">
        <v>302</v>
      </c>
      <c r="L722" s="46"/>
      <c r="M722" s="229" t="s">
        <v>28</v>
      </c>
      <c r="N722" s="230" t="s">
        <v>45</v>
      </c>
      <c r="O722" s="86"/>
      <c r="P722" s="231">
        <f>O722*H722</f>
        <v>0</v>
      </c>
      <c r="Q722" s="231">
        <v>0</v>
      </c>
      <c r="R722" s="231">
        <f>Q722*H722</f>
        <v>0</v>
      </c>
      <c r="S722" s="231">
        <v>0</v>
      </c>
      <c r="T722" s="232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33" t="s">
        <v>374</v>
      </c>
      <c r="AT722" s="233" t="s">
        <v>298</v>
      </c>
      <c r="AU722" s="233" t="s">
        <v>84</v>
      </c>
      <c r="AY722" s="19" t="s">
        <v>296</v>
      </c>
      <c r="BE722" s="234">
        <f>IF(N722="základní",J722,0)</f>
        <v>0</v>
      </c>
      <c r="BF722" s="234">
        <f>IF(N722="snížená",J722,0)</f>
        <v>0</v>
      </c>
      <c r="BG722" s="234">
        <f>IF(N722="zákl. přenesená",J722,0)</f>
        <v>0</v>
      </c>
      <c r="BH722" s="234">
        <f>IF(N722="sníž. přenesená",J722,0)</f>
        <v>0</v>
      </c>
      <c r="BI722" s="234">
        <f>IF(N722="nulová",J722,0)</f>
        <v>0</v>
      </c>
      <c r="BJ722" s="19" t="s">
        <v>82</v>
      </c>
      <c r="BK722" s="234">
        <f>ROUND(I722*H722,2)</f>
        <v>0</v>
      </c>
      <c r="BL722" s="19" t="s">
        <v>374</v>
      </c>
      <c r="BM722" s="233" t="s">
        <v>1165</v>
      </c>
    </row>
    <row r="723" spans="1:51" s="14" customFormat="1" ht="12">
      <c r="A723" s="14"/>
      <c r="B723" s="246"/>
      <c r="C723" s="247"/>
      <c r="D723" s="237" t="s">
        <v>305</v>
      </c>
      <c r="E723" s="248" t="s">
        <v>28</v>
      </c>
      <c r="F723" s="249" t="s">
        <v>200</v>
      </c>
      <c r="G723" s="247"/>
      <c r="H723" s="250">
        <v>300.672</v>
      </c>
      <c r="I723" s="251"/>
      <c r="J723" s="247"/>
      <c r="K723" s="247"/>
      <c r="L723" s="252"/>
      <c r="M723" s="253"/>
      <c r="N723" s="254"/>
      <c r="O723" s="254"/>
      <c r="P723" s="254"/>
      <c r="Q723" s="254"/>
      <c r="R723" s="254"/>
      <c r="S723" s="254"/>
      <c r="T723" s="255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6" t="s">
        <v>305</v>
      </c>
      <c r="AU723" s="256" t="s">
        <v>84</v>
      </c>
      <c r="AV723" s="14" t="s">
        <v>84</v>
      </c>
      <c r="AW723" s="14" t="s">
        <v>35</v>
      </c>
      <c r="AX723" s="14" t="s">
        <v>82</v>
      </c>
      <c r="AY723" s="256" t="s">
        <v>296</v>
      </c>
    </row>
    <row r="724" spans="1:65" s="2" customFormat="1" ht="16.5" customHeight="1">
      <c r="A724" s="40"/>
      <c r="B724" s="41"/>
      <c r="C724" s="279" t="s">
        <v>1166</v>
      </c>
      <c r="D724" s="279" t="s">
        <v>405</v>
      </c>
      <c r="E724" s="280" t="s">
        <v>1167</v>
      </c>
      <c r="F724" s="281" t="s">
        <v>1168</v>
      </c>
      <c r="G724" s="282" t="s">
        <v>362</v>
      </c>
      <c r="H724" s="283">
        <v>360.806</v>
      </c>
      <c r="I724" s="284"/>
      <c r="J724" s="285">
        <f>ROUND(I724*H724,2)</f>
        <v>0</v>
      </c>
      <c r="K724" s="281" t="s">
        <v>302</v>
      </c>
      <c r="L724" s="286"/>
      <c r="M724" s="287" t="s">
        <v>28</v>
      </c>
      <c r="N724" s="288" t="s">
        <v>45</v>
      </c>
      <c r="O724" s="86"/>
      <c r="P724" s="231">
        <f>O724*H724</f>
        <v>0</v>
      </c>
      <c r="Q724" s="231">
        <v>0.0003</v>
      </c>
      <c r="R724" s="231">
        <f>Q724*H724</f>
        <v>0.10824179999999999</v>
      </c>
      <c r="S724" s="231">
        <v>0</v>
      </c>
      <c r="T724" s="232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33" t="s">
        <v>461</v>
      </c>
      <c r="AT724" s="233" t="s">
        <v>405</v>
      </c>
      <c r="AU724" s="233" t="s">
        <v>84</v>
      </c>
      <c r="AY724" s="19" t="s">
        <v>296</v>
      </c>
      <c r="BE724" s="234">
        <f>IF(N724="základní",J724,0)</f>
        <v>0</v>
      </c>
      <c r="BF724" s="234">
        <f>IF(N724="snížená",J724,0)</f>
        <v>0</v>
      </c>
      <c r="BG724" s="234">
        <f>IF(N724="zákl. přenesená",J724,0)</f>
        <v>0</v>
      </c>
      <c r="BH724" s="234">
        <f>IF(N724="sníž. přenesená",J724,0)</f>
        <v>0</v>
      </c>
      <c r="BI724" s="234">
        <f>IF(N724="nulová",J724,0)</f>
        <v>0</v>
      </c>
      <c r="BJ724" s="19" t="s">
        <v>82</v>
      </c>
      <c r="BK724" s="234">
        <f>ROUND(I724*H724,2)</f>
        <v>0</v>
      </c>
      <c r="BL724" s="19" t="s">
        <v>374</v>
      </c>
      <c r="BM724" s="233" t="s">
        <v>1169</v>
      </c>
    </row>
    <row r="725" spans="1:65" s="2" customFormat="1" ht="24" customHeight="1">
      <c r="A725" s="40"/>
      <c r="B725" s="41"/>
      <c r="C725" s="222" t="s">
        <v>1170</v>
      </c>
      <c r="D725" s="222" t="s">
        <v>298</v>
      </c>
      <c r="E725" s="223" t="s">
        <v>1171</v>
      </c>
      <c r="F725" s="224" t="s">
        <v>1172</v>
      </c>
      <c r="G725" s="225" t="s">
        <v>491</v>
      </c>
      <c r="H725" s="226">
        <v>5</v>
      </c>
      <c r="I725" s="227"/>
      <c r="J725" s="228">
        <f>ROUND(I725*H725,2)</f>
        <v>0</v>
      </c>
      <c r="K725" s="224" t="s">
        <v>28</v>
      </c>
      <c r="L725" s="46"/>
      <c r="M725" s="229" t="s">
        <v>28</v>
      </c>
      <c r="N725" s="230" t="s">
        <v>45</v>
      </c>
      <c r="O725" s="86"/>
      <c r="P725" s="231">
        <f>O725*H725</f>
        <v>0</v>
      </c>
      <c r="Q725" s="231">
        <v>0.00017</v>
      </c>
      <c r="R725" s="231">
        <f>Q725*H725</f>
        <v>0.0008500000000000001</v>
      </c>
      <c r="S725" s="231">
        <v>0</v>
      </c>
      <c r="T725" s="232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33" t="s">
        <v>374</v>
      </c>
      <c r="AT725" s="233" t="s">
        <v>298</v>
      </c>
      <c r="AU725" s="233" t="s">
        <v>84</v>
      </c>
      <c r="AY725" s="19" t="s">
        <v>296</v>
      </c>
      <c r="BE725" s="234">
        <f>IF(N725="základní",J725,0)</f>
        <v>0</v>
      </c>
      <c r="BF725" s="234">
        <f>IF(N725="snížená",J725,0)</f>
        <v>0</v>
      </c>
      <c r="BG725" s="234">
        <f>IF(N725="zákl. přenesená",J725,0)</f>
        <v>0</v>
      </c>
      <c r="BH725" s="234">
        <f>IF(N725="sníž. přenesená",J725,0)</f>
        <v>0</v>
      </c>
      <c r="BI725" s="234">
        <f>IF(N725="nulová",J725,0)</f>
        <v>0</v>
      </c>
      <c r="BJ725" s="19" t="s">
        <v>82</v>
      </c>
      <c r="BK725" s="234">
        <f>ROUND(I725*H725,2)</f>
        <v>0</v>
      </c>
      <c r="BL725" s="19" t="s">
        <v>374</v>
      </c>
      <c r="BM725" s="233" t="s">
        <v>1173</v>
      </c>
    </row>
    <row r="726" spans="1:51" s="13" customFormat="1" ht="12">
      <c r="A726" s="13"/>
      <c r="B726" s="235"/>
      <c r="C726" s="236"/>
      <c r="D726" s="237" t="s">
        <v>305</v>
      </c>
      <c r="E726" s="238" t="s">
        <v>28</v>
      </c>
      <c r="F726" s="239" t="s">
        <v>306</v>
      </c>
      <c r="G726" s="236"/>
      <c r="H726" s="238" t="s">
        <v>28</v>
      </c>
      <c r="I726" s="240"/>
      <c r="J726" s="236"/>
      <c r="K726" s="236"/>
      <c r="L726" s="241"/>
      <c r="M726" s="242"/>
      <c r="N726" s="243"/>
      <c r="O726" s="243"/>
      <c r="P726" s="243"/>
      <c r="Q726" s="243"/>
      <c r="R726" s="243"/>
      <c r="S726" s="243"/>
      <c r="T726" s="24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5" t="s">
        <v>305</v>
      </c>
      <c r="AU726" s="245" t="s">
        <v>84</v>
      </c>
      <c r="AV726" s="13" t="s">
        <v>82</v>
      </c>
      <c r="AW726" s="13" t="s">
        <v>35</v>
      </c>
      <c r="AX726" s="13" t="s">
        <v>74</v>
      </c>
      <c r="AY726" s="245" t="s">
        <v>296</v>
      </c>
    </row>
    <row r="727" spans="1:51" s="14" customFormat="1" ht="12">
      <c r="A727" s="14"/>
      <c r="B727" s="246"/>
      <c r="C727" s="247"/>
      <c r="D727" s="237" t="s">
        <v>305</v>
      </c>
      <c r="E727" s="248" t="s">
        <v>28</v>
      </c>
      <c r="F727" s="249" t="s">
        <v>321</v>
      </c>
      <c r="G727" s="247"/>
      <c r="H727" s="250">
        <v>5</v>
      </c>
      <c r="I727" s="251"/>
      <c r="J727" s="247"/>
      <c r="K727" s="247"/>
      <c r="L727" s="252"/>
      <c r="M727" s="253"/>
      <c r="N727" s="254"/>
      <c r="O727" s="254"/>
      <c r="P727" s="254"/>
      <c r="Q727" s="254"/>
      <c r="R727" s="254"/>
      <c r="S727" s="254"/>
      <c r="T727" s="255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6" t="s">
        <v>305</v>
      </c>
      <c r="AU727" s="256" t="s">
        <v>84</v>
      </c>
      <c r="AV727" s="14" t="s">
        <v>84</v>
      </c>
      <c r="AW727" s="14" t="s">
        <v>35</v>
      </c>
      <c r="AX727" s="14" t="s">
        <v>82</v>
      </c>
      <c r="AY727" s="256" t="s">
        <v>296</v>
      </c>
    </row>
    <row r="728" spans="1:65" s="2" customFormat="1" ht="24" customHeight="1">
      <c r="A728" s="40"/>
      <c r="B728" s="41"/>
      <c r="C728" s="222" t="s">
        <v>1174</v>
      </c>
      <c r="D728" s="222" t="s">
        <v>298</v>
      </c>
      <c r="E728" s="223" t="s">
        <v>1175</v>
      </c>
      <c r="F728" s="224" t="s">
        <v>1176</v>
      </c>
      <c r="G728" s="225" t="s">
        <v>408</v>
      </c>
      <c r="H728" s="226">
        <v>1.055</v>
      </c>
      <c r="I728" s="227"/>
      <c r="J728" s="228">
        <f>ROUND(I728*H728,2)</f>
        <v>0</v>
      </c>
      <c r="K728" s="224" t="s">
        <v>302</v>
      </c>
      <c r="L728" s="46"/>
      <c r="M728" s="229" t="s">
        <v>28</v>
      </c>
      <c r="N728" s="230" t="s">
        <v>45</v>
      </c>
      <c r="O728" s="86"/>
      <c r="P728" s="231">
        <f>O728*H728</f>
        <v>0</v>
      </c>
      <c r="Q728" s="231">
        <v>0</v>
      </c>
      <c r="R728" s="231">
        <f>Q728*H728</f>
        <v>0</v>
      </c>
      <c r="S728" s="231">
        <v>0</v>
      </c>
      <c r="T728" s="232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33" t="s">
        <v>374</v>
      </c>
      <c r="AT728" s="233" t="s">
        <v>298</v>
      </c>
      <c r="AU728" s="233" t="s">
        <v>84</v>
      </c>
      <c r="AY728" s="19" t="s">
        <v>296</v>
      </c>
      <c r="BE728" s="234">
        <f>IF(N728="základní",J728,0)</f>
        <v>0</v>
      </c>
      <c r="BF728" s="234">
        <f>IF(N728="snížená",J728,0)</f>
        <v>0</v>
      </c>
      <c r="BG728" s="234">
        <f>IF(N728="zákl. přenesená",J728,0)</f>
        <v>0</v>
      </c>
      <c r="BH728" s="234">
        <f>IF(N728="sníž. přenesená",J728,0)</f>
        <v>0</v>
      </c>
      <c r="BI728" s="234">
        <f>IF(N728="nulová",J728,0)</f>
        <v>0</v>
      </c>
      <c r="BJ728" s="19" t="s">
        <v>82</v>
      </c>
      <c r="BK728" s="234">
        <f>ROUND(I728*H728,2)</f>
        <v>0</v>
      </c>
      <c r="BL728" s="19" t="s">
        <v>374</v>
      </c>
      <c r="BM728" s="233" t="s">
        <v>1177</v>
      </c>
    </row>
    <row r="729" spans="1:63" s="12" customFormat="1" ht="22.8" customHeight="1">
      <c r="A729" s="12"/>
      <c r="B729" s="206"/>
      <c r="C729" s="207"/>
      <c r="D729" s="208" t="s">
        <v>73</v>
      </c>
      <c r="E729" s="220" t="s">
        <v>1178</v>
      </c>
      <c r="F729" s="220" t="s">
        <v>1179</v>
      </c>
      <c r="G729" s="207"/>
      <c r="H729" s="207"/>
      <c r="I729" s="210"/>
      <c r="J729" s="221">
        <f>BK729</f>
        <v>0</v>
      </c>
      <c r="K729" s="207"/>
      <c r="L729" s="212"/>
      <c r="M729" s="213"/>
      <c r="N729" s="214"/>
      <c r="O729" s="214"/>
      <c r="P729" s="215">
        <f>SUM(P730:P785)</f>
        <v>0</v>
      </c>
      <c r="Q729" s="214"/>
      <c r="R729" s="215">
        <f>SUM(R730:R785)</f>
        <v>3.73424398</v>
      </c>
      <c r="S729" s="214"/>
      <c r="T729" s="216">
        <f>SUM(T730:T785)</f>
        <v>0</v>
      </c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R729" s="217" t="s">
        <v>84</v>
      </c>
      <c r="AT729" s="218" t="s">
        <v>73</v>
      </c>
      <c r="AU729" s="218" t="s">
        <v>82</v>
      </c>
      <c r="AY729" s="217" t="s">
        <v>296</v>
      </c>
      <c r="BK729" s="219">
        <f>SUM(BK730:BK785)</f>
        <v>0</v>
      </c>
    </row>
    <row r="730" spans="1:65" s="2" customFormat="1" ht="24" customHeight="1">
      <c r="A730" s="40"/>
      <c r="B730" s="41"/>
      <c r="C730" s="222" t="s">
        <v>1180</v>
      </c>
      <c r="D730" s="222" t="s">
        <v>298</v>
      </c>
      <c r="E730" s="223" t="s">
        <v>1181</v>
      </c>
      <c r="F730" s="224" t="s">
        <v>1182</v>
      </c>
      <c r="G730" s="225" t="s">
        <v>362</v>
      </c>
      <c r="H730" s="226">
        <v>2.683</v>
      </c>
      <c r="I730" s="227"/>
      <c r="J730" s="228">
        <f>ROUND(I730*H730,2)</f>
        <v>0</v>
      </c>
      <c r="K730" s="224" t="s">
        <v>302</v>
      </c>
      <c r="L730" s="46"/>
      <c r="M730" s="229" t="s">
        <v>28</v>
      </c>
      <c r="N730" s="230" t="s">
        <v>45</v>
      </c>
      <c r="O730" s="86"/>
      <c r="P730" s="231">
        <f>O730*H730</f>
        <v>0</v>
      </c>
      <c r="Q730" s="231">
        <v>0.00603</v>
      </c>
      <c r="R730" s="231">
        <f>Q730*H730</f>
        <v>0.016178489999999997</v>
      </c>
      <c r="S730" s="231">
        <v>0</v>
      </c>
      <c r="T730" s="232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33" t="s">
        <v>374</v>
      </c>
      <c r="AT730" s="233" t="s">
        <v>298</v>
      </c>
      <c r="AU730" s="233" t="s">
        <v>84</v>
      </c>
      <c r="AY730" s="19" t="s">
        <v>296</v>
      </c>
      <c r="BE730" s="234">
        <f>IF(N730="základní",J730,0)</f>
        <v>0</v>
      </c>
      <c r="BF730" s="234">
        <f>IF(N730="snížená",J730,0)</f>
        <v>0</v>
      </c>
      <c r="BG730" s="234">
        <f>IF(N730="zákl. přenesená",J730,0)</f>
        <v>0</v>
      </c>
      <c r="BH730" s="234">
        <f>IF(N730="sníž. přenesená",J730,0)</f>
        <v>0</v>
      </c>
      <c r="BI730" s="234">
        <f>IF(N730="nulová",J730,0)</f>
        <v>0</v>
      </c>
      <c r="BJ730" s="19" t="s">
        <v>82</v>
      </c>
      <c r="BK730" s="234">
        <f>ROUND(I730*H730,2)</f>
        <v>0</v>
      </c>
      <c r="BL730" s="19" t="s">
        <v>374</v>
      </c>
      <c r="BM730" s="233" t="s">
        <v>1183</v>
      </c>
    </row>
    <row r="731" spans="1:51" s="13" customFormat="1" ht="12">
      <c r="A731" s="13"/>
      <c r="B731" s="235"/>
      <c r="C731" s="236"/>
      <c r="D731" s="237" t="s">
        <v>305</v>
      </c>
      <c r="E731" s="238" t="s">
        <v>28</v>
      </c>
      <c r="F731" s="239" t="s">
        <v>523</v>
      </c>
      <c r="G731" s="236"/>
      <c r="H731" s="238" t="s">
        <v>28</v>
      </c>
      <c r="I731" s="240"/>
      <c r="J731" s="236"/>
      <c r="K731" s="236"/>
      <c r="L731" s="241"/>
      <c r="M731" s="242"/>
      <c r="N731" s="243"/>
      <c r="O731" s="243"/>
      <c r="P731" s="243"/>
      <c r="Q731" s="243"/>
      <c r="R731" s="243"/>
      <c r="S731" s="243"/>
      <c r="T731" s="244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5" t="s">
        <v>305</v>
      </c>
      <c r="AU731" s="245" t="s">
        <v>84</v>
      </c>
      <c r="AV731" s="13" t="s">
        <v>82</v>
      </c>
      <c r="AW731" s="13" t="s">
        <v>35</v>
      </c>
      <c r="AX731" s="13" t="s">
        <v>74</v>
      </c>
      <c r="AY731" s="245" t="s">
        <v>296</v>
      </c>
    </row>
    <row r="732" spans="1:51" s="13" customFormat="1" ht="12">
      <c r="A732" s="13"/>
      <c r="B732" s="235"/>
      <c r="C732" s="236"/>
      <c r="D732" s="237" t="s">
        <v>305</v>
      </c>
      <c r="E732" s="238" t="s">
        <v>28</v>
      </c>
      <c r="F732" s="239" t="s">
        <v>657</v>
      </c>
      <c r="G732" s="236"/>
      <c r="H732" s="238" t="s">
        <v>28</v>
      </c>
      <c r="I732" s="240"/>
      <c r="J732" s="236"/>
      <c r="K732" s="236"/>
      <c r="L732" s="241"/>
      <c r="M732" s="242"/>
      <c r="N732" s="243"/>
      <c r="O732" s="243"/>
      <c r="P732" s="243"/>
      <c r="Q732" s="243"/>
      <c r="R732" s="243"/>
      <c r="S732" s="243"/>
      <c r="T732" s="244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5" t="s">
        <v>305</v>
      </c>
      <c r="AU732" s="245" t="s">
        <v>84</v>
      </c>
      <c r="AV732" s="13" t="s">
        <v>82</v>
      </c>
      <c r="AW732" s="13" t="s">
        <v>35</v>
      </c>
      <c r="AX732" s="13" t="s">
        <v>74</v>
      </c>
      <c r="AY732" s="245" t="s">
        <v>296</v>
      </c>
    </row>
    <row r="733" spans="1:51" s="14" customFormat="1" ht="12">
      <c r="A733" s="14"/>
      <c r="B733" s="246"/>
      <c r="C733" s="247"/>
      <c r="D733" s="237" t="s">
        <v>305</v>
      </c>
      <c r="E733" s="248" t="s">
        <v>28</v>
      </c>
      <c r="F733" s="249" t="s">
        <v>1184</v>
      </c>
      <c r="G733" s="247"/>
      <c r="H733" s="250">
        <v>2.683</v>
      </c>
      <c r="I733" s="251"/>
      <c r="J733" s="247"/>
      <c r="K733" s="247"/>
      <c r="L733" s="252"/>
      <c r="M733" s="253"/>
      <c r="N733" s="254"/>
      <c r="O733" s="254"/>
      <c r="P733" s="254"/>
      <c r="Q733" s="254"/>
      <c r="R733" s="254"/>
      <c r="S733" s="254"/>
      <c r="T733" s="255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6" t="s">
        <v>305</v>
      </c>
      <c r="AU733" s="256" t="s">
        <v>84</v>
      </c>
      <c r="AV733" s="14" t="s">
        <v>84</v>
      </c>
      <c r="AW733" s="14" t="s">
        <v>35</v>
      </c>
      <c r="AX733" s="14" t="s">
        <v>82</v>
      </c>
      <c r="AY733" s="256" t="s">
        <v>296</v>
      </c>
    </row>
    <row r="734" spans="1:65" s="2" customFormat="1" ht="16.5" customHeight="1">
      <c r="A734" s="40"/>
      <c r="B734" s="41"/>
      <c r="C734" s="279" t="s">
        <v>1185</v>
      </c>
      <c r="D734" s="279" t="s">
        <v>405</v>
      </c>
      <c r="E734" s="280" t="s">
        <v>1186</v>
      </c>
      <c r="F734" s="281" t="s">
        <v>1187</v>
      </c>
      <c r="G734" s="282" t="s">
        <v>362</v>
      </c>
      <c r="H734" s="283">
        <v>2.951</v>
      </c>
      <c r="I734" s="284"/>
      <c r="J734" s="285">
        <f>ROUND(I734*H734,2)</f>
        <v>0</v>
      </c>
      <c r="K734" s="281" t="s">
        <v>302</v>
      </c>
      <c r="L734" s="286"/>
      <c r="M734" s="287" t="s">
        <v>28</v>
      </c>
      <c r="N734" s="288" t="s">
        <v>45</v>
      </c>
      <c r="O734" s="86"/>
      <c r="P734" s="231">
        <f>O734*H734</f>
        <v>0</v>
      </c>
      <c r="Q734" s="231">
        <v>0.0009</v>
      </c>
      <c r="R734" s="231">
        <f>Q734*H734</f>
        <v>0.0026559</v>
      </c>
      <c r="S734" s="231">
        <v>0</v>
      </c>
      <c r="T734" s="232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33" t="s">
        <v>461</v>
      </c>
      <c r="AT734" s="233" t="s">
        <v>405</v>
      </c>
      <c r="AU734" s="233" t="s">
        <v>84</v>
      </c>
      <c r="AY734" s="19" t="s">
        <v>296</v>
      </c>
      <c r="BE734" s="234">
        <f>IF(N734="základní",J734,0)</f>
        <v>0</v>
      </c>
      <c r="BF734" s="234">
        <f>IF(N734="snížená",J734,0)</f>
        <v>0</v>
      </c>
      <c r="BG734" s="234">
        <f>IF(N734="zákl. přenesená",J734,0)</f>
        <v>0</v>
      </c>
      <c r="BH734" s="234">
        <f>IF(N734="sníž. přenesená",J734,0)</f>
        <v>0</v>
      </c>
      <c r="BI734" s="234">
        <f>IF(N734="nulová",J734,0)</f>
        <v>0</v>
      </c>
      <c r="BJ734" s="19" t="s">
        <v>82</v>
      </c>
      <c r="BK734" s="234">
        <f>ROUND(I734*H734,2)</f>
        <v>0</v>
      </c>
      <c r="BL734" s="19" t="s">
        <v>374</v>
      </c>
      <c r="BM734" s="233" t="s">
        <v>1188</v>
      </c>
    </row>
    <row r="735" spans="1:51" s="13" customFormat="1" ht="12">
      <c r="A735" s="13"/>
      <c r="B735" s="235"/>
      <c r="C735" s="236"/>
      <c r="D735" s="237" t="s">
        <v>305</v>
      </c>
      <c r="E735" s="238" t="s">
        <v>28</v>
      </c>
      <c r="F735" s="239" t="s">
        <v>523</v>
      </c>
      <c r="G735" s="236"/>
      <c r="H735" s="238" t="s">
        <v>28</v>
      </c>
      <c r="I735" s="240"/>
      <c r="J735" s="236"/>
      <c r="K735" s="236"/>
      <c r="L735" s="241"/>
      <c r="M735" s="242"/>
      <c r="N735" s="243"/>
      <c r="O735" s="243"/>
      <c r="P735" s="243"/>
      <c r="Q735" s="243"/>
      <c r="R735" s="243"/>
      <c r="S735" s="243"/>
      <c r="T735" s="24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5" t="s">
        <v>305</v>
      </c>
      <c r="AU735" s="245" t="s">
        <v>84</v>
      </c>
      <c r="AV735" s="13" t="s">
        <v>82</v>
      </c>
      <c r="AW735" s="13" t="s">
        <v>35</v>
      </c>
      <c r="AX735" s="13" t="s">
        <v>74</v>
      </c>
      <c r="AY735" s="245" t="s">
        <v>296</v>
      </c>
    </row>
    <row r="736" spans="1:51" s="13" customFormat="1" ht="12">
      <c r="A736" s="13"/>
      <c r="B736" s="235"/>
      <c r="C736" s="236"/>
      <c r="D736" s="237" t="s">
        <v>305</v>
      </c>
      <c r="E736" s="238" t="s">
        <v>28</v>
      </c>
      <c r="F736" s="239" t="s">
        <v>657</v>
      </c>
      <c r="G736" s="236"/>
      <c r="H736" s="238" t="s">
        <v>28</v>
      </c>
      <c r="I736" s="240"/>
      <c r="J736" s="236"/>
      <c r="K736" s="236"/>
      <c r="L736" s="241"/>
      <c r="M736" s="242"/>
      <c r="N736" s="243"/>
      <c r="O736" s="243"/>
      <c r="P736" s="243"/>
      <c r="Q736" s="243"/>
      <c r="R736" s="243"/>
      <c r="S736" s="243"/>
      <c r="T736" s="244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5" t="s">
        <v>305</v>
      </c>
      <c r="AU736" s="245" t="s">
        <v>84</v>
      </c>
      <c r="AV736" s="13" t="s">
        <v>82</v>
      </c>
      <c r="AW736" s="13" t="s">
        <v>35</v>
      </c>
      <c r="AX736" s="13" t="s">
        <v>74</v>
      </c>
      <c r="AY736" s="245" t="s">
        <v>296</v>
      </c>
    </row>
    <row r="737" spans="1:51" s="14" customFormat="1" ht="12">
      <c r="A737" s="14"/>
      <c r="B737" s="246"/>
      <c r="C737" s="247"/>
      <c r="D737" s="237" t="s">
        <v>305</v>
      </c>
      <c r="E737" s="248" t="s">
        <v>28</v>
      </c>
      <c r="F737" s="249" t="s">
        <v>1189</v>
      </c>
      <c r="G737" s="247"/>
      <c r="H737" s="250">
        <v>2.951</v>
      </c>
      <c r="I737" s="251"/>
      <c r="J737" s="247"/>
      <c r="K737" s="247"/>
      <c r="L737" s="252"/>
      <c r="M737" s="253"/>
      <c r="N737" s="254"/>
      <c r="O737" s="254"/>
      <c r="P737" s="254"/>
      <c r="Q737" s="254"/>
      <c r="R737" s="254"/>
      <c r="S737" s="254"/>
      <c r="T737" s="255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6" t="s">
        <v>305</v>
      </c>
      <c r="AU737" s="256" t="s">
        <v>84</v>
      </c>
      <c r="AV737" s="14" t="s">
        <v>84</v>
      </c>
      <c r="AW737" s="14" t="s">
        <v>35</v>
      </c>
      <c r="AX737" s="14" t="s">
        <v>82</v>
      </c>
      <c r="AY737" s="256" t="s">
        <v>296</v>
      </c>
    </row>
    <row r="738" spans="1:65" s="2" customFormat="1" ht="24" customHeight="1">
      <c r="A738" s="40"/>
      <c r="B738" s="41"/>
      <c r="C738" s="222" t="s">
        <v>1190</v>
      </c>
      <c r="D738" s="222" t="s">
        <v>298</v>
      </c>
      <c r="E738" s="223" t="s">
        <v>1191</v>
      </c>
      <c r="F738" s="224" t="s">
        <v>1192</v>
      </c>
      <c r="G738" s="225" t="s">
        <v>362</v>
      </c>
      <c r="H738" s="226">
        <v>261.28</v>
      </c>
      <c r="I738" s="227"/>
      <c r="J738" s="228">
        <f>ROUND(I738*H738,2)</f>
        <v>0</v>
      </c>
      <c r="K738" s="224" t="s">
        <v>302</v>
      </c>
      <c r="L738" s="46"/>
      <c r="M738" s="229" t="s">
        <v>28</v>
      </c>
      <c r="N738" s="230" t="s">
        <v>45</v>
      </c>
      <c r="O738" s="86"/>
      <c r="P738" s="231">
        <f>O738*H738</f>
        <v>0</v>
      </c>
      <c r="Q738" s="231">
        <v>0</v>
      </c>
      <c r="R738" s="231">
        <f>Q738*H738</f>
        <v>0</v>
      </c>
      <c r="S738" s="231">
        <v>0</v>
      </c>
      <c r="T738" s="232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33" t="s">
        <v>374</v>
      </c>
      <c r="AT738" s="233" t="s">
        <v>298</v>
      </c>
      <c r="AU738" s="233" t="s">
        <v>84</v>
      </c>
      <c r="AY738" s="19" t="s">
        <v>296</v>
      </c>
      <c r="BE738" s="234">
        <f>IF(N738="základní",J738,0)</f>
        <v>0</v>
      </c>
      <c r="BF738" s="234">
        <f>IF(N738="snížená",J738,0)</f>
        <v>0</v>
      </c>
      <c r="BG738" s="234">
        <f>IF(N738="zákl. přenesená",J738,0)</f>
        <v>0</v>
      </c>
      <c r="BH738" s="234">
        <f>IF(N738="sníž. přenesená",J738,0)</f>
        <v>0</v>
      </c>
      <c r="BI738" s="234">
        <f>IF(N738="nulová",J738,0)</f>
        <v>0</v>
      </c>
      <c r="BJ738" s="19" t="s">
        <v>82</v>
      </c>
      <c r="BK738" s="234">
        <f>ROUND(I738*H738,2)</f>
        <v>0</v>
      </c>
      <c r="BL738" s="19" t="s">
        <v>374</v>
      </c>
      <c r="BM738" s="233" t="s">
        <v>1193</v>
      </c>
    </row>
    <row r="739" spans="1:65" s="2" customFormat="1" ht="16.5" customHeight="1">
      <c r="A739" s="40"/>
      <c r="B739" s="41"/>
      <c r="C739" s="279" t="s">
        <v>1194</v>
      </c>
      <c r="D739" s="279" t="s">
        <v>405</v>
      </c>
      <c r="E739" s="280" t="s">
        <v>1195</v>
      </c>
      <c r="F739" s="281" t="s">
        <v>1196</v>
      </c>
      <c r="G739" s="282" t="s">
        <v>362</v>
      </c>
      <c r="H739" s="283">
        <v>100.348</v>
      </c>
      <c r="I739" s="284"/>
      <c r="J739" s="285">
        <f>ROUND(I739*H739,2)</f>
        <v>0</v>
      </c>
      <c r="K739" s="281" t="s">
        <v>302</v>
      </c>
      <c r="L739" s="286"/>
      <c r="M739" s="287" t="s">
        <v>28</v>
      </c>
      <c r="N739" s="288" t="s">
        <v>45</v>
      </c>
      <c r="O739" s="86"/>
      <c r="P739" s="231">
        <f>O739*H739</f>
        <v>0</v>
      </c>
      <c r="Q739" s="231">
        <v>0.0028</v>
      </c>
      <c r="R739" s="231">
        <f>Q739*H739</f>
        <v>0.2809744</v>
      </c>
      <c r="S739" s="231">
        <v>0</v>
      </c>
      <c r="T739" s="232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33" t="s">
        <v>461</v>
      </c>
      <c r="AT739" s="233" t="s">
        <v>405</v>
      </c>
      <c r="AU739" s="233" t="s">
        <v>84</v>
      </c>
      <c r="AY739" s="19" t="s">
        <v>296</v>
      </c>
      <c r="BE739" s="234">
        <f>IF(N739="základní",J739,0)</f>
        <v>0</v>
      </c>
      <c r="BF739" s="234">
        <f>IF(N739="snížená",J739,0)</f>
        <v>0</v>
      </c>
      <c r="BG739" s="234">
        <f>IF(N739="zákl. přenesená",J739,0)</f>
        <v>0</v>
      </c>
      <c r="BH739" s="234">
        <f>IF(N739="sníž. přenesená",J739,0)</f>
        <v>0</v>
      </c>
      <c r="BI739" s="234">
        <f>IF(N739="nulová",J739,0)</f>
        <v>0</v>
      </c>
      <c r="BJ739" s="19" t="s">
        <v>82</v>
      </c>
      <c r="BK739" s="234">
        <f>ROUND(I739*H739,2)</f>
        <v>0</v>
      </c>
      <c r="BL739" s="19" t="s">
        <v>374</v>
      </c>
      <c r="BM739" s="233" t="s">
        <v>1197</v>
      </c>
    </row>
    <row r="740" spans="1:51" s="14" customFormat="1" ht="12">
      <c r="A740" s="14"/>
      <c r="B740" s="246"/>
      <c r="C740" s="247"/>
      <c r="D740" s="237" t="s">
        <v>305</v>
      </c>
      <c r="E740" s="248" t="s">
        <v>28</v>
      </c>
      <c r="F740" s="249" t="s">
        <v>1198</v>
      </c>
      <c r="G740" s="247"/>
      <c r="H740" s="250">
        <v>100.348</v>
      </c>
      <c r="I740" s="251"/>
      <c r="J740" s="247"/>
      <c r="K740" s="247"/>
      <c r="L740" s="252"/>
      <c r="M740" s="253"/>
      <c r="N740" s="254"/>
      <c r="O740" s="254"/>
      <c r="P740" s="254"/>
      <c r="Q740" s="254"/>
      <c r="R740" s="254"/>
      <c r="S740" s="254"/>
      <c r="T740" s="255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6" t="s">
        <v>305</v>
      </c>
      <c r="AU740" s="256" t="s">
        <v>84</v>
      </c>
      <c r="AV740" s="14" t="s">
        <v>84</v>
      </c>
      <c r="AW740" s="14" t="s">
        <v>35</v>
      </c>
      <c r="AX740" s="14" t="s">
        <v>74</v>
      </c>
      <c r="AY740" s="256" t="s">
        <v>296</v>
      </c>
    </row>
    <row r="741" spans="1:51" s="15" customFormat="1" ht="12">
      <c r="A741" s="15"/>
      <c r="B741" s="257"/>
      <c r="C741" s="258"/>
      <c r="D741" s="237" t="s">
        <v>305</v>
      </c>
      <c r="E741" s="259" t="s">
        <v>28</v>
      </c>
      <c r="F741" s="260" t="s">
        <v>310</v>
      </c>
      <c r="G741" s="258"/>
      <c r="H741" s="261">
        <v>100.348</v>
      </c>
      <c r="I741" s="262"/>
      <c r="J741" s="258"/>
      <c r="K741" s="258"/>
      <c r="L741" s="263"/>
      <c r="M741" s="264"/>
      <c r="N741" s="265"/>
      <c r="O741" s="265"/>
      <c r="P741" s="265"/>
      <c r="Q741" s="265"/>
      <c r="R741" s="265"/>
      <c r="S741" s="265"/>
      <c r="T741" s="266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67" t="s">
        <v>305</v>
      </c>
      <c r="AU741" s="267" t="s">
        <v>84</v>
      </c>
      <c r="AV741" s="15" t="s">
        <v>303</v>
      </c>
      <c r="AW741" s="15" t="s">
        <v>35</v>
      </c>
      <c r="AX741" s="15" t="s">
        <v>82</v>
      </c>
      <c r="AY741" s="267" t="s">
        <v>296</v>
      </c>
    </row>
    <row r="742" spans="1:65" s="2" customFormat="1" ht="16.5" customHeight="1">
      <c r="A742" s="40"/>
      <c r="B742" s="41"/>
      <c r="C742" s="279" t="s">
        <v>1199</v>
      </c>
      <c r="D742" s="279" t="s">
        <v>405</v>
      </c>
      <c r="E742" s="280" t="s">
        <v>1200</v>
      </c>
      <c r="F742" s="281" t="s">
        <v>1201</v>
      </c>
      <c r="G742" s="282" t="s">
        <v>362</v>
      </c>
      <c r="H742" s="283">
        <v>100.348</v>
      </c>
      <c r="I742" s="284"/>
      <c r="J742" s="285">
        <f>ROUND(I742*H742,2)</f>
        <v>0</v>
      </c>
      <c r="K742" s="281" t="s">
        <v>302</v>
      </c>
      <c r="L742" s="286"/>
      <c r="M742" s="287" t="s">
        <v>28</v>
      </c>
      <c r="N742" s="288" t="s">
        <v>45</v>
      </c>
      <c r="O742" s="86"/>
      <c r="P742" s="231">
        <f>O742*H742</f>
        <v>0</v>
      </c>
      <c r="Q742" s="231">
        <v>0.0035</v>
      </c>
      <c r="R742" s="231">
        <f>Q742*H742</f>
        <v>0.35121800000000003</v>
      </c>
      <c r="S742" s="231">
        <v>0</v>
      </c>
      <c r="T742" s="232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33" t="s">
        <v>461</v>
      </c>
      <c r="AT742" s="233" t="s">
        <v>405</v>
      </c>
      <c r="AU742" s="233" t="s">
        <v>84</v>
      </c>
      <c r="AY742" s="19" t="s">
        <v>296</v>
      </c>
      <c r="BE742" s="234">
        <f>IF(N742="základní",J742,0)</f>
        <v>0</v>
      </c>
      <c r="BF742" s="234">
        <f>IF(N742="snížená",J742,0)</f>
        <v>0</v>
      </c>
      <c r="BG742" s="234">
        <f>IF(N742="zákl. přenesená",J742,0)</f>
        <v>0</v>
      </c>
      <c r="BH742" s="234">
        <f>IF(N742="sníž. přenesená",J742,0)</f>
        <v>0</v>
      </c>
      <c r="BI742" s="234">
        <f>IF(N742="nulová",J742,0)</f>
        <v>0</v>
      </c>
      <c r="BJ742" s="19" t="s">
        <v>82</v>
      </c>
      <c r="BK742" s="234">
        <f>ROUND(I742*H742,2)</f>
        <v>0</v>
      </c>
      <c r="BL742" s="19" t="s">
        <v>374</v>
      </c>
      <c r="BM742" s="233" t="s">
        <v>1202</v>
      </c>
    </row>
    <row r="743" spans="1:65" s="2" customFormat="1" ht="16.5" customHeight="1">
      <c r="A743" s="40"/>
      <c r="B743" s="41"/>
      <c r="C743" s="279" t="s">
        <v>1203</v>
      </c>
      <c r="D743" s="279" t="s">
        <v>405</v>
      </c>
      <c r="E743" s="280" t="s">
        <v>1204</v>
      </c>
      <c r="F743" s="281" t="s">
        <v>1205</v>
      </c>
      <c r="G743" s="282" t="s">
        <v>362</v>
      </c>
      <c r="H743" s="283">
        <v>166.159</v>
      </c>
      <c r="I743" s="284"/>
      <c r="J743" s="285">
        <f>ROUND(I743*H743,2)</f>
        <v>0</v>
      </c>
      <c r="K743" s="281" t="s">
        <v>302</v>
      </c>
      <c r="L743" s="286"/>
      <c r="M743" s="287" t="s">
        <v>28</v>
      </c>
      <c r="N743" s="288" t="s">
        <v>45</v>
      </c>
      <c r="O743" s="86"/>
      <c r="P743" s="231">
        <f>O743*H743</f>
        <v>0</v>
      </c>
      <c r="Q743" s="231">
        <v>0.00525</v>
      </c>
      <c r="R743" s="231">
        <f>Q743*H743</f>
        <v>0.87233475</v>
      </c>
      <c r="S743" s="231">
        <v>0</v>
      </c>
      <c r="T743" s="232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33" t="s">
        <v>461</v>
      </c>
      <c r="AT743" s="233" t="s">
        <v>405</v>
      </c>
      <c r="AU743" s="233" t="s">
        <v>84</v>
      </c>
      <c r="AY743" s="19" t="s">
        <v>296</v>
      </c>
      <c r="BE743" s="234">
        <f>IF(N743="základní",J743,0)</f>
        <v>0</v>
      </c>
      <c r="BF743" s="234">
        <f>IF(N743="snížená",J743,0)</f>
        <v>0</v>
      </c>
      <c r="BG743" s="234">
        <f>IF(N743="zákl. přenesená",J743,0)</f>
        <v>0</v>
      </c>
      <c r="BH743" s="234">
        <f>IF(N743="sníž. přenesená",J743,0)</f>
        <v>0</v>
      </c>
      <c r="BI743" s="234">
        <f>IF(N743="nulová",J743,0)</f>
        <v>0</v>
      </c>
      <c r="BJ743" s="19" t="s">
        <v>82</v>
      </c>
      <c r="BK743" s="234">
        <f>ROUND(I743*H743,2)</f>
        <v>0</v>
      </c>
      <c r="BL743" s="19" t="s">
        <v>374</v>
      </c>
      <c r="BM743" s="233" t="s">
        <v>1206</v>
      </c>
    </row>
    <row r="744" spans="1:65" s="2" customFormat="1" ht="16.5" customHeight="1">
      <c r="A744" s="40"/>
      <c r="B744" s="41"/>
      <c r="C744" s="279" t="s">
        <v>1207</v>
      </c>
      <c r="D744" s="279" t="s">
        <v>405</v>
      </c>
      <c r="E744" s="280" t="s">
        <v>1208</v>
      </c>
      <c r="F744" s="281" t="s">
        <v>1209</v>
      </c>
      <c r="G744" s="282" t="s">
        <v>362</v>
      </c>
      <c r="H744" s="283">
        <v>167.107</v>
      </c>
      <c r="I744" s="284"/>
      <c r="J744" s="285">
        <f>ROUND(I744*H744,2)</f>
        <v>0</v>
      </c>
      <c r="K744" s="281" t="s">
        <v>302</v>
      </c>
      <c r="L744" s="286"/>
      <c r="M744" s="287" t="s">
        <v>28</v>
      </c>
      <c r="N744" s="288" t="s">
        <v>45</v>
      </c>
      <c r="O744" s="86"/>
      <c r="P744" s="231">
        <f>O744*H744</f>
        <v>0</v>
      </c>
      <c r="Q744" s="231">
        <v>0.00158</v>
      </c>
      <c r="R744" s="231">
        <f>Q744*H744</f>
        <v>0.26402906</v>
      </c>
      <c r="S744" s="231">
        <v>0</v>
      </c>
      <c r="T744" s="232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33" t="s">
        <v>337</v>
      </c>
      <c r="AT744" s="233" t="s">
        <v>405</v>
      </c>
      <c r="AU744" s="233" t="s">
        <v>84</v>
      </c>
      <c r="AY744" s="19" t="s">
        <v>296</v>
      </c>
      <c r="BE744" s="234">
        <f>IF(N744="základní",J744,0)</f>
        <v>0</v>
      </c>
      <c r="BF744" s="234">
        <f>IF(N744="snížená",J744,0)</f>
        <v>0</v>
      </c>
      <c r="BG744" s="234">
        <f>IF(N744="zákl. přenesená",J744,0)</f>
        <v>0</v>
      </c>
      <c r="BH744" s="234">
        <f>IF(N744="sníž. přenesená",J744,0)</f>
        <v>0</v>
      </c>
      <c r="BI744" s="234">
        <f>IF(N744="nulová",J744,0)</f>
        <v>0</v>
      </c>
      <c r="BJ744" s="19" t="s">
        <v>82</v>
      </c>
      <c r="BK744" s="234">
        <f>ROUND(I744*H744,2)</f>
        <v>0</v>
      </c>
      <c r="BL744" s="19" t="s">
        <v>303</v>
      </c>
      <c r="BM744" s="233" t="s">
        <v>1210</v>
      </c>
    </row>
    <row r="745" spans="1:51" s="14" customFormat="1" ht="12">
      <c r="A745" s="14"/>
      <c r="B745" s="246"/>
      <c r="C745" s="247"/>
      <c r="D745" s="237" t="s">
        <v>305</v>
      </c>
      <c r="E745" s="248" t="s">
        <v>28</v>
      </c>
      <c r="F745" s="249" t="s">
        <v>1211</v>
      </c>
      <c r="G745" s="247"/>
      <c r="H745" s="250">
        <v>66.402</v>
      </c>
      <c r="I745" s="251"/>
      <c r="J745" s="247"/>
      <c r="K745" s="247"/>
      <c r="L745" s="252"/>
      <c r="M745" s="253"/>
      <c r="N745" s="254"/>
      <c r="O745" s="254"/>
      <c r="P745" s="254"/>
      <c r="Q745" s="254"/>
      <c r="R745" s="254"/>
      <c r="S745" s="254"/>
      <c r="T745" s="255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6" t="s">
        <v>305</v>
      </c>
      <c r="AU745" s="256" t="s">
        <v>84</v>
      </c>
      <c r="AV745" s="14" t="s">
        <v>84</v>
      </c>
      <c r="AW745" s="14" t="s">
        <v>35</v>
      </c>
      <c r="AX745" s="14" t="s">
        <v>74</v>
      </c>
      <c r="AY745" s="256" t="s">
        <v>296</v>
      </c>
    </row>
    <row r="746" spans="1:51" s="14" customFormat="1" ht="12">
      <c r="A746" s="14"/>
      <c r="B746" s="246"/>
      <c r="C746" s="247"/>
      <c r="D746" s="237" t="s">
        <v>305</v>
      </c>
      <c r="E746" s="248" t="s">
        <v>28</v>
      </c>
      <c r="F746" s="249" t="s">
        <v>1212</v>
      </c>
      <c r="G746" s="247"/>
      <c r="H746" s="250">
        <v>100.705</v>
      </c>
      <c r="I746" s="251"/>
      <c r="J746" s="247"/>
      <c r="K746" s="247"/>
      <c r="L746" s="252"/>
      <c r="M746" s="253"/>
      <c r="N746" s="254"/>
      <c r="O746" s="254"/>
      <c r="P746" s="254"/>
      <c r="Q746" s="254"/>
      <c r="R746" s="254"/>
      <c r="S746" s="254"/>
      <c r="T746" s="255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6" t="s">
        <v>305</v>
      </c>
      <c r="AU746" s="256" t="s">
        <v>84</v>
      </c>
      <c r="AV746" s="14" t="s">
        <v>84</v>
      </c>
      <c r="AW746" s="14" t="s">
        <v>35</v>
      </c>
      <c r="AX746" s="14" t="s">
        <v>74</v>
      </c>
      <c r="AY746" s="256" t="s">
        <v>296</v>
      </c>
    </row>
    <row r="747" spans="1:51" s="15" customFormat="1" ht="12">
      <c r="A747" s="15"/>
      <c r="B747" s="257"/>
      <c r="C747" s="258"/>
      <c r="D747" s="237" t="s">
        <v>305</v>
      </c>
      <c r="E747" s="259" t="s">
        <v>28</v>
      </c>
      <c r="F747" s="260" t="s">
        <v>310</v>
      </c>
      <c r="G747" s="258"/>
      <c r="H747" s="261">
        <v>167.107</v>
      </c>
      <c r="I747" s="262"/>
      <c r="J747" s="258"/>
      <c r="K747" s="258"/>
      <c r="L747" s="263"/>
      <c r="M747" s="264"/>
      <c r="N747" s="265"/>
      <c r="O747" s="265"/>
      <c r="P747" s="265"/>
      <c r="Q747" s="265"/>
      <c r="R747" s="265"/>
      <c r="S747" s="265"/>
      <c r="T747" s="266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67" t="s">
        <v>305</v>
      </c>
      <c r="AU747" s="267" t="s">
        <v>84</v>
      </c>
      <c r="AV747" s="15" t="s">
        <v>303</v>
      </c>
      <c r="AW747" s="15" t="s">
        <v>35</v>
      </c>
      <c r="AX747" s="15" t="s">
        <v>82</v>
      </c>
      <c r="AY747" s="267" t="s">
        <v>296</v>
      </c>
    </row>
    <row r="748" spans="1:65" s="2" customFormat="1" ht="16.5" customHeight="1">
      <c r="A748" s="40"/>
      <c r="B748" s="41"/>
      <c r="C748" s="222" t="s">
        <v>1213</v>
      </c>
      <c r="D748" s="222" t="s">
        <v>298</v>
      </c>
      <c r="E748" s="223" t="s">
        <v>1214</v>
      </c>
      <c r="F748" s="224" t="s">
        <v>1215</v>
      </c>
      <c r="G748" s="225" t="s">
        <v>424</v>
      </c>
      <c r="H748" s="226">
        <v>264.453</v>
      </c>
      <c r="I748" s="227"/>
      <c r="J748" s="228">
        <f>ROUND(I748*H748,2)</f>
        <v>0</v>
      </c>
      <c r="K748" s="224" t="s">
        <v>302</v>
      </c>
      <c r="L748" s="46"/>
      <c r="M748" s="229" t="s">
        <v>28</v>
      </c>
      <c r="N748" s="230" t="s">
        <v>45</v>
      </c>
      <c r="O748" s="86"/>
      <c r="P748" s="231">
        <f>O748*H748</f>
        <v>0</v>
      </c>
      <c r="Q748" s="231">
        <v>0</v>
      </c>
      <c r="R748" s="231">
        <f>Q748*H748</f>
        <v>0</v>
      </c>
      <c r="S748" s="231">
        <v>0</v>
      </c>
      <c r="T748" s="232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33" t="s">
        <v>374</v>
      </c>
      <c r="AT748" s="233" t="s">
        <v>298</v>
      </c>
      <c r="AU748" s="233" t="s">
        <v>84</v>
      </c>
      <c r="AY748" s="19" t="s">
        <v>296</v>
      </c>
      <c r="BE748" s="234">
        <f>IF(N748="základní",J748,0)</f>
        <v>0</v>
      </c>
      <c r="BF748" s="234">
        <f>IF(N748="snížená",J748,0)</f>
        <v>0</v>
      </c>
      <c r="BG748" s="234">
        <f>IF(N748="zákl. přenesená",J748,0)</f>
        <v>0</v>
      </c>
      <c r="BH748" s="234">
        <f>IF(N748="sníž. přenesená",J748,0)</f>
        <v>0</v>
      </c>
      <c r="BI748" s="234">
        <f>IF(N748="nulová",J748,0)</f>
        <v>0</v>
      </c>
      <c r="BJ748" s="19" t="s">
        <v>82</v>
      </c>
      <c r="BK748" s="234">
        <f>ROUND(I748*H748,2)</f>
        <v>0</v>
      </c>
      <c r="BL748" s="19" t="s">
        <v>374</v>
      </c>
      <c r="BM748" s="233" t="s">
        <v>1216</v>
      </c>
    </row>
    <row r="749" spans="1:51" s="13" customFormat="1" ht="12">
      <c r="A749" s="13"/>
      <c r="B749" s="235"/>
      <c r="C749" s="236"/>
      <c r="D749" s="237" t="s">
        <v>305</v>
      </c>
      <c r="E749" s="238" t="s">
        <v>28</v>
      </c>
      <c r="F749" s="239" t="s">
        <v>523</v>
      </c>
      <c r="G749" s="236"/>
      <c r="H749" s="238" t="s">
        <v>28</v>
      </c>
      <c r="I749" s="240"/>
      <c r="J749" s="236"/>
      <c r="K749" s="236"/>
      <c r="L749" s="241"/>
      <c r="M749" s="242"/>
      <c r="N749" s="243"/>
      <c r="O749" s="243"/>
      <c r="P749" s="243"/>
      <c r="Q749" s="243"/>
      <c r="R749" s="243"/>
      <c r="S749" s="243"/>
      <c r="T749" s="244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5" t="s">
        <v>305</v>
      </c>
      <c r="AU749" s="245" t="s">
        <v>84</v>
      </c>
      <c r="AV749" s="13" t="s">
        <v>82</v>
      </c>
      <c r="AW749" s="13" t="s">
        <v>35</v>
      </c>
      <c r="AX749" s="13" t="s">
        <v>74</v>
      </c>
      <c r="AY749" s="245" t="s">
        <v>296</v>
      </c>
    </row>
    <row r="750" spans="1:51" s="14" customFormat="1" ht="12">
      <c r="A750" s="14"/>
      <c r="B750" s="246"/>
      <c r="C750" s="247"/>
      <c r="D750" s="237" t="s">
        <v>305</v>
      </c>
      <c r="E750" s="248" t="s">
        <v>28</v>
      </c>
      <c r="F750" s="249" t="s">
        <v>1217</v>
      </c>
      <c r="G750" s="247"/>
      <c r="H750" s="250">
        <v>56.93</v>
      </c>
      <c r="I750" s="251"/>
      <c r="J750" s="247"/>
      <c r="K750" s="247"/>
      <c r="L750" s="252"/>
      <c r="M750" s="253"/>
      <c r="N750" s="254"/>
      <c r="O750" s="254"/>
      <c r="P750" s="254"/>
      <c r="Q750" s="254"/>
      <c r="R750" s="254"/>
      <c r="S750" s="254"/>
      <c r="T750" s="255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6" t="s">
        <v>305</v>
      </c>
      <c r="AU750" s="256" t="s">
        <v>84</v>
      </c>
      <c r="AV750" s="14" t="s">
        <v>84</v>
      </c>
      <c r="AW750" s="14" t="s">
        <v>35</v>
      </c>
      <c r="AX750" s="14" t="s">
        <v>74</v>
      </c>
      <c r="AY750" s="256" t="s">
        <v>296</v>
      </c>
    </row>
    <row r="751" spans="1:51" s="14" customFormat="1" ht="12">
      <c r="A751" s="14"/>
      <c r="B751" s="246"/>
      <c r="C751" s="247"/>
      <c r="D751" s="237" t="s">
        <v>305</v>
      </c>
      <c r="E751" s="248" t="s">
        <v>28</v>
      </c>
      <c r="F751" s="249" t="s">
        <v>1218</v>
      </c>
      <c r="G751" s="247"/>
      <c r="H751" s="250">
        <v>36.665</v>
      </c>
      <c r="I751" s="251"/>
      <c r="J751" s="247"/>
      <c r="K751" s="247"/>
      <c r="L751" s="252"/>
      <c r="M751" s="253"/>
      <c r="N751" s="254"/>
      <c r="O751" s="254"/>
      <c r="P751" s="254"/>
      <c r="Q751" s="254"/>
      <c r="R751" s="254"/>
      <c r="S751" s="254"/>
      <c r="T751" s="255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6" t="s">
        <v>305</v>
      </c>
      <c r="AU751" s="256" t="s">
        <v>84</v>
      </c>
      <c r="AV751" s="14" t="s">
        <v>84</v>
      </c>
      <c r="AW751" s="14" t="s">
        <v>35</v>
      </c>
      <c r="AX751" s="14" t="s">
        <v>74</v>
      </c>
      <c r="AY751" s="256" t="s">
        <v>296</v>
      </c>
    </row>
    <row r="752" spans="1:51" s="14" customFormat="1" ht="12">
      <c r="A752" s="14"/>
      <c r="B752" s="246"/>
      <c r="C752" s="247"/>
      <c r="D752" s="237" t="s">
        <v>305</v>
      </c>
      <c r="E752" s="248" t="s">
        <v>28</v>
      </c>
      <c r="F752" s="249" t="s">
        <v>1219</v>
      </c>
      <c r="G752" s="247"/>
      <c r="H752" s="250">
        <v>87.118</v>
      </c>
      <c r="I752" s="251"/>
      <c r="J752" s="247"/>
      <c r="K752" s="247"/>
      <c r="L752" s="252"/>
      <c r="M752" s="253"/>
      <c r="N752" s="254"/>
      <c r="O752" s="254"/>
      <c r="P752" s="254"/>
      <c r="Q752" s="254"/>
      <c r="R752" s="254"/>
      <c r="S752" s="254"/>
      <c r="T752" s="255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56" t="s">
        <v>305</v>
      </c>
      <c r="AU752" s="256" t="s">
        <v>84</v>
      </c>
      <c r="AV752" s="14" t="s">
        <v>84</v>
      </c>
      <c r="AW752" s="14" t="s">
        <v>35</v>
      </c>
      <c r="AX752" s="14" t="s">
        <v>74</v>
      </c>
      <c r="AY752" s="256" t="s">
        <v>296</v>
      </c>
    </row>
    <row r="753" spans="1:51" s="14" customFormat="1" ht="12">
      <c r="A753" s="14"/>
      <c r="B753" s="246"/>
      <c r="C753" s="247"/>
      <c r="D753" s="237" t="s">
        <v>305</v>
      </c>
      <c r="E753" s="248" t="s">
        <v>28</v>
      </c>
      <c r="F753" s="249" t="s">
        <v>1220</v>
      </c>
      <c r="G753" s="247"/>
      <c r="H753" s="250">
        <v>53.12</v>
      </c>
      <c r="I753" s="251"/>
      <c r="J753" s="247"/>
      <c r="K753" s="247"/>
      <c r="L753" s="252"/>
      <c r="M753" s="253"/>
      <c r="N753" s="254"/>
      <c r="O753" s="254"/>
      <c r="P753" s="254"/>
      <c r="Q753" s="254"/>
      <c r="R753" s="254"/>
      <c r="S753" s="254"/>
      <c r="T753" s="255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6" t="s">
        <v>305</v>
      </c>
      <c r="AU753" s="256" t="s">
        <v>84</v>
      </c>
      <c r="AV753" s="14" t="s">
        <v>84</v>
      </c>
      <c r="AW753" s="14" t="s">
        <v>35</v>
      </c>
      <c r="AX753" s="14" t="s">
        <v>74</v>
      </c>
      <c r="AY753" s="256" t="s">
        <v>296</v>
      </c>
    </row>
    <row r="754" spans="1:51" s="14" customFormat="1" ht="12">
      <c r="A754" s="14"/>
      <c r="B754" s="246"/>
      <c r="C754" s="247"/>
      <c r="D754" s="237" t="s">
        <v>305</v>
      </c>
      <c r="E754" s="248" t="s">
        <v>28</v>
      </c>
      <c r="F754" s="249" t="s">
        <v>1221</v>
      </c>
      <c r="G754" s="247"/>
      <c r="H754" s="250">
        <v>30.62</v>
      </c>
      <c r="I754" s="251"/>
      <c r="J754" s="247"/>
      <c r="K754" s="247"/>
      <c r="L754" s="252"/>
      <c r="M754" s="253"/>
      <c r="N754" s="254"/>
      <c r="O754" s="254"/>
      <c r="P754" s="254"/>
      <c r="Q754" s="254"/>
      <c r="R754" s="254"/>
      <c r="S754" s="254"/>
      <c r="T754" s="255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6" t="s">
        <v>305</v>
      </c>
      <c r="AU754" s="256" t="s">
        <v>84</v>
      </c>
      <c r="AV754" s="14" t="s">
        <v>84</v>
      </c>
      <c r="AW754" s="14" t="s">
        <v>35</v>
      </c>
      <c r="AX754" s="14" t="s">
        <v>74</v>
      </c>
      <c r="AY754" s="256" t="s">
        <v>296</v>
      </c>
    </row>
    <row r="755" spans="1:51" s="15" customFormat="1" ht="12">
      <c r="A755" s="15"/>
      <c r="B755" s="257"/>
      <c r="C755" s="258"/>
      <c r="D755" s="237" t="s">
        <v>305</v>
      </c>
      <c r="E755" s="259" t="s">
        <v>194</v>
      </c>
      <c r="F755" s="260" t="s">
        <v>310</v>
      </c>
      <c r="G755" s="258"/>
      <c r="H755" s="261">
        <v>264.453</v>
      </c>
      <c r="I755" s="262"/>
      <c r="J755" s="258"/>
      <c r="K755" s="258"/>
      <c r="L755" s="263"/>
      <c r="M755" s="264"/>
      <c r="N755" s="265"/>
      <c r="O755" s="265"/>
      <c r="P755" s="265"/>
      <c r="Q755" s="265"/>
      <c r="R755" s="265"/>
      <c r="S755" s="265"/>
      <c r="T755" s="266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67" t="s">
        <v>305</v>
      </c>
      <c r="AU755" s="267" t="s">
        <v>84</v>
      </c>
      <c r="AV755" s="15" t="s">
        <v>303</v>
      </c>
      <c r="AW755" s="15" t="s">
        <v>35</v>
      </c>
      <c r="AX755" s="15" t="s">
        <v>82</v>
      </c>
      <c r="AY755" s="267" t="s">
        <v>296</v>
      </c>
    </row>
    <row r="756" spans="1:65" s="2" customFormat="1" ht="16.5" customHeight="1">
      <c r="A756" s="40"/>
      <c r="B756" s="41"/>
      <c r="C756" s="279" t="s">
        <v>1222</v>
      </c>
      <c r="D756" s="279" t="s">
        <v>405</v>
      </c>
      <c r="E756" s="280" t="s">
        <v>1223</v>
      </c>
      <c r="F756" s="281" t="s">
        <v>1224</v>
      </c>
      <c r="G756" s="282" t="s">
        <v>424</v>
      </c>
      <c r="H756" s="283">
        <v>290.898</v>
      </c>
      <c r="I756" s="284"/>
      <c r="J756" s="285">
        <f>ROUND(I756*H756,2)</f>
        <v>0</v>
      </c>
      <c r="K756" s="281" t="s">
        <v>302</v>
      </c>
      <c r="L756" s="286"/>
      <c r="M756" s="287" t="s">
        <v>28</v>
      </c>
      <c r="N756" s="288" t="s">
        <v>45</v>
      </c>
      <c r="O756" s="86"/>
      <c r="P756" s="231">
        <f>O756*H756</f>
        <v>0</v>
      </c>
      <c r="Q756" s="231">
        <v>5E-05</v>
      </c>
      <c r="R756" s="231">
        <f>Q756*H756</f>
        <v>0.014544900000000001</v>
      </c>
      <c r="S756" s="231">
        <v>0</v>
      </c>
      <c r="T756" s="232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33" t="s">
        <v>461</v>
      </c>
      <c r="AT756" s="233" t="s">
        <v>405</v>
      </c>
      <c r="AU756" s="233" t="s">
        <v>84</v>
      </c>
      <c r="AY756" s="19" t="s">
        <v>296</v>
      </c>
      <c r="BE756" s="234">
        <f>IF(N756="základní",J756,0)</f>
        <v>0</v>
      </c>
      <c r="BF756" s="234">
        <f>IF(N756="snížená",J756,0)</f>
        <v>0</v>
      </c>
      <c r="BG756" s="234">
        <f>IF(N756="zákl. přenesená",J756,0)</f>
        <v>0</v>
      </c>
      <c r="BH756" s="234">
        <f>IF(N756="sníž. přenesená",J756,0)</f>
        <v>0</v>
      </c>
      <c r="BI756" s="234">
        <f>IF(N756="nulová",J756,0)</f>
        <v>0</v>
      </c>
      <c r="BJ756" s="19" t="s">
        <v>82</v>
      </c>
      <c r="BK756" s="234">
        <f>ROUND(I756*H756,2)</f>
        <v>0</v>
      </c>
      <c r="BL756" s="19" t="s">
        <v>374</v>
      </c>
      <c r="BM756" s="233" t="s">
        <v>1225</v>
      </c>
    </row>
    <row r="757" spans="1:51" s="14" customFormat="1" ht="12">
      <c r="A757" s="14"/>
      <c r="B757" s="246"/>
      <c r="C757" s="247"/>
      <c r="D757" s="237" t="s">
        <v>305</v>
      </c>
      <c r="E757" s="248" t="s">
        <v>28</v>
      </c>
      <c r="F757" s="249" t="s">
        <v>1226</v>
      </c>
      <c r="G757" s="247"/>
      <c r="H757" s="250">
        <v>290.898</v>
      </c>
      <c r="I757" s="251"/>
      <c r="J757" s="247"/>
      <c r="K757" s="247"/>
      <c r="L757" s="252"/>
      <c r="M757" s="253"/>
      <c r="N757" s="254"/>
      <c r="O757" s="254"/>
      <c r="P757" s="254"/>
      <c r="Q757" s="254"/>
      <c r="R757" s="254"/>
      <c r="S757" s="254"/>
      <c r="T757" s="255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6" t="s">
        <v>305</v>
      </c>
      <c r="AU757" s="256" t="s">
        <v>84</v>
      </c>
      <c r="AV757" s="14" t="s">
        <v>84</v>
      </c>
      <c r="AW757" s="14" t="s">
        <v>35</v>
      </c>
      <c r="AX757" s="14" t="s">
        <v>82</v>
      </c>
      <c r="AY757" s="256" t="s">
        <v>296</v>
      </c>
    </row>
    <row r="758" spans="1:65" s="2" customFormat="1" ht="24" customHeight="1">
      <c r="A758" s="40"/>
      <c r="B758" s="41"/>
      <c r="C758" s="222" t="s">
        <v>1227</v>
      </c>
      <c r="D758" s="222" t="s">
        <v>298</v>
      </c>
      <c r="E758" s="223" t="s">
        <v>1228</v>
      </c>
      <c r="F758" s="224" t="s">
        <v>1229</v>
      </c>
      <c r="G758" s="225" t="s">
        <v>362</v>
      </c>
      <c r="H758" s="226">
        <v>29.625</v>
      </c>
      <c r="I758" s="227"/>
      <c r="J758" s="228">
        <f>ROUND(I758*H758,2)</f>
        <v>0</v>
      </c>
      <c r="K758" s="224" t="s">
        <v>302</v>
      </c>
      <c r="L758" s="46"/>
      <c r="M758" s="229" t="s">
        <v>28</v>
      </c>
      <c r="N758" s="230" t="s">
        <v>45</v>
      </c>
      <c r="O758" s="86"/>
      <c r="P758" s="231">
        <f>O758*H758</f>
        <v>0</v>
      </c>
      <c r="Q758" s="231">
        <v>0.006</v>
      </c>
      <c r="R758" s="231">
        <f>Q758*H758</f>
        <v>0.17775</v>
      </c>
      <c r="S758" s="231">
        <v>0</v>
      </c>
      <c r="T758" s="232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33" t="s">
        <v>374</v>
      </c>
      <c r="AT758" s="233" t="s">
        <v>298</v>
      </c>
      <c r="AU758" s="233" t="s">
        <v>84</v>
      </c>
      <c r="AY758" s="19" t="s">
        <v>296</v>
      </c>
      <c r="BE758" s="234">
        <f>IF(N758="základní",J758,0)</f>
        <v>0</v>
      </c>
      <c r="BF758" s="234">
        <f>IF(N758="snížená",J758,0)</f>
        <v>0</v>
      </c>
      <c r="BG758" s="234">
        <f>IF(N758="zákl. přenesená",J758,0)</f>
        <v>0</v>
      </c>
      <c r="BH758" s="234">
        <f>IF(N758="sníž. přenesená",J758,0)</f>
        <v>0</v>
      </c>
      <c r="BI758" s="234">
        <f>IF(N758="nulová",J758,0)</f>
        <v>0</v>
      </c>
      <c r="BJ758" s="19" t="s">
        <v>82</v>
      </c>
      <c r="BK758" s="234">
        <f>ROUND(I758*H758,2)</f>
        <v>0</v>
      </c>
      <c r="BL758" s="19" t="s">
        <v>374</v>
      </c>
      <c r="BM758" s="233" t="s">
        <v>1230</v>
      </c>
    </row>
    <row r="759" spans="1:51" s="13" customFormat="1" ht="12">
      <c r="A759" s="13"/>
      <c r="B759" s="235"/>
      <c r="C759" s="236"/>
      <c r="D759" s="237" t="s">
        <v>305</v>
      </c>
      <c r="E759" s="238" t="s">
        <v>28</v>
      </c>
      <c r="F759" s="239" t="s">
        <v>681</v>
      </c>
      <c r="G759" s="236"/>
      <c r="H759" s="238" t="s">
        <v>28</v>
      </c>
      <c r="I759" s="240"/>
      <c r="J759" s="236"/>
      <c r="K759" s="236"/>
      <c r="L759" s="241"/>
      <c r="M759" s="242"/>
      <c r="N759" s="243"/>
      <c r="O759" s="243"/>
      <c r="P759" s="243"/>
      <c r="Q759" s="243"/>
      <c r="R759" s="243"/>
      <c r="S759" s="243"/>
      <c r="T759" s="244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5" t="s">
        <v>305</v>
      </c>
      <c r="AU759" s="245" t="s">
        <v>84</v>
      </c>
      <c r="AV759" s="13" t="s">
        <v>82</v>
      </c>
      <c r="AW759" s="13" t="s">
        <v>35</v>
      </c>
      <c r="AX759" s="13" t="s">
        <v>74</v>
      </c>
      <c r="AY759" s="245" t="s">
        <v>296</v>
      </c>
    </row>
    <row r="760" spans="1:51" s="14" customFormat="1" ht="12">
      <c r="A760" s="14"/>
      <c r="B760" s="246"/>
      <c r="C760" s="247"/>
      <c r="D760" s="237" t="s">
        <v>305</v>
      </c>
      <c r="E760" s="248" t="s">
        <v>241</v>
      </c>
      <c r="F760" s="249" t="s">
        <v>1231</v>
      </c>
      <c r="G760" s="247"/>
      <c r="H760" s="250">
        <v>25</v>
      </c>
      <c r="I760" s="251"/>
      <c r="J760" s="247"/>
      <c r="K760" s="247"/>
      <c r="L760" s="252"/>
      <c r="M760" s="253"/>
      <c r="N760" s="254"/>
      <c r="O760" s="254"/>
      <c r="P760" s="254"/>
      <c r="Q760" s="254"/>
      <c r="R760" s="254"/>
      <c r="S760" s="254"/>
      <c r="T760" s="255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6" t="s">
        <v>305</v>
      </c>
      <c r="AU760" s="256" t="s">
        <v>84</v>
      </c>
      <c r="AV760" s="14" t="s">
        <v>84</v>
      </c>
      <c r="AW760" s="14" t="s">
        <v>35</v>
      </c>
      <c r="AX760" s="14" t="s">
        <v>74</v>
      </c>
      <c r="AY760" s="256" t="s">
        <v>296</v>
      </c>
    </row>
    <row r="761" spans="1:51" s="13" customFormat="1" ht="12">
      <c r="A761" s="13"/>
      <c r="B761" s="235"/>
      <c r="C761" s="236"/>
      <c r="D761" s="237" t="s">
        <v>305</v>
      </c>
      <c r="E761" s="238" t="s">
        <v>28</v>
      </c>
      <c r="F761" s="239" t="s">
        <v>523</v>
      </c>
      <c r="G761" s="236"/>
      <c r="H761" s="238" t="s">
        <v>28</v>
      </c>
      <c r="I761" s="240"/>
      <c r="J761" s="236"/>
      <c r="K761" s="236"/>
      <c r="L761" s="241"/>
      <c r="M761" s="242"/>
      <c r="N761" s="243"/>
      <c r="O761" s="243"/>
      <c r="P761" s="243"/>
      <c r="Q761" s="243"/>
      <c r="R761" s="243"/>
      <c r="S761" s="243"/>
      <c r="T761" s="244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5" t="s">
        <v>305</v>
      </c>
      <c r="AU761" s="245" t="s">
        <v>84</v>
      </c>
      <c r="AV761" s="13" t="s">
        <v>82</v>
      </c>
      <c r="AW761" s="13" t="s">
        <v>35</v>
      </c>
      <c r="AX761" s="13" t="s">
        <v>74</v>
      </c>
      <c r="AY761" s="245" t="s">
        <v>296</v>
      </c>
    </row>
    <row r="762" spans="1:51" s="13" customFormat="1" ht="12">
      <c r="A762" s="13"/>
      <c r="B762" s="235"/>
      <c r="C762" s="236"/>
      <c r="D762" s="237" t="s">
        <v>305</v>
      </c>
      <c r="E762" s="238" t="s">
        <v>28</v>
      </c>
      <c r="F762" s="239" t="s">
        <v>657</v>
      </c>
      <c r="G762" s="236"/>
      <c r="H762" s="238" t="s">
        <v>28</v>
      </c>
      <c r="I762" s="240"/>
      <c r="J762" s="236"/>
      <c r="K762" s="236"/>
      <c r="L762" s="241"/>
      <c r="M762" s="242"/>
      <c r="N762" s="243"/>
      <c r="O762" s="243"/>
      <c r="P762" s="243"/>
      <c r="Q762" s="243"/>
      <c r="R762" s="243"/>
      <c r="S762" s="243"/>
      <c r="T762" s="244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5" t="s">
        <v>305</v>
      </c>
      <c r="AU762" s="245" t="s">
        <v>84</v>
      </c>
      <c r="AV762" s="13" t="s">
        <v>82</v>
      </c>
      <c r="AW762" s="13" t="s">
        <v>35</v>
      </c>
      <c r="AX762" s="13" t="s">
        <v>74</v>
      </c>
      <c r="AY762" s="245" t="s">
        <v>296</v>
      </c>
    </row>
    <row r="763" spans="1:51" s="14" customFormat="1" ht="12">
      <c r="A763" s="14"/>
      <c r="B763" s="246"/>
      <c r="C763" s="247"/>
      <c r="D763" s="237" t="s">
        <v>305</v>
      </c>
      <c r="E763" s="248" t="s">
        <v>243</v>
      </c>
      <c r="F763" s="249" t="s">
        <v>1232</v>
      </c>
      <c r="G763" s="247"/>
      <c r="H763" s="250">
        <v>4.625</v>
      </c>
      <c r="I763" s="251"/>
      <c r="J763" s="247"/>
      <c r="K763" s="247"/>
      <c r="L763" s="252"/>
      <c r="M763" s="253"/>
      <c r="N763" s="254"/>
      <c r="O763" s="254"/>
      <c r="P763" s="254"/>
      <c r="Q763" s="254"/>
      <c r="R763" s="254"/>
      <c r="S763" s="254"/>
      <c r="T763" s="255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6" t="s">
        <v>305</v>
      </c>
      <c r="AU763" s="256" t="s">
        <v>84</v>
      </c>
      <c r="AV763" s="14" t="s">
        <v>84</v>
      </c>
      <c r="AW763" s="14" t="s">
        <v>35</v>
      </c>
      <c r="AX763" s="14" t="s">
        <v>74</v>
      </c>
      <c r="AY763" s="256" t="s">
        <v>296</v>
      </c>
    </row>
    <row r="764" spans="1:51" s="15" customFormat="1" ht="12">
      <c r="A764" s="15"/>
      <c r="B764" s="257"/>
      <c r="C764" s="258"/>
      <c r="D764" s="237" t="s">
        <v>305</v>
      </c>
      <c r="E764" s="259" t="s">
        <v>28</v>
      </c>
      <c r="F764" s="260" t="s">
        <v>310</v>
      </c>
      <c r="G764" s="258"/>
      <c r="H764" s="261">
        <v>29.625</v>
      </c>
      <c r="I764" s="262"/>
      <c r="J764" s="258"/>
      <c r="K764" s="258"/>
      <c r="L764" s="263"/>
      <c r="M764" s="264"/>
      <c r="N764" s="265"/>
      <c r="O764" s="265"/>
      <c r="P764" s="265"/>
      <c r="Q764" s="265"/>
      <c r="R764" s="265"/>
      <c r="S764" s="265"/>
      <c r="T764" s="266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T764" s="267" t="s">
        <v>305</v>
      </c>
      <c r="AU764" s="267" t="s">
        <v>84</v>
      </c>
      <c r="AV764" s="15" t="s">
        <v>303</v>
      </c>
      <c r="AW764" s="15" t="s">
        <v>35</v>
      </c>
      <c r="AX764" s="15" t="s">
        <v>82</v>
      </c>
      <c r="AY764" s="267" t="s">
        <v>296</v>
      </c>
    </row>
    <row r="765" spans="1:65" s="2" customFormat="1" ht="16.5" customHeight="1">
      <c r="A765" s="40"/>
      <c r="B765" s="41"/>
      <c r="C765" s="279" t="s">
        <v>1233</v>
      </c>
      <c r="D765" s="279" t="s">
        <v>405</v>
      </c>
      <c r="E765" s="280" t="s">
        <v>1234</v>
      </c>
      <c r="F765" s="281" t="s">
        <v>1235</v>
      </c>
      <c r="G765" s="282" t="s">
        <v>362</v>
      </c>
      <c r="H765" s="283">
        <v>27.5</v>
      </c>
      <c r="I765" s="284"/>
      <c r="J765" s="285">
        <f>ROUND(I765*H765,2)</f>
        <v>0</v>
      </c>
      <c r="K765" s="281" t="s">
        <v>302</v>
      </c>
      <c r="L765" s="286"/>
      <c r="M765" s="287" t="s">
        <v>28</v>
      </c>
      <c r="N765" s="288" t="s">
        <v>45</v>
      </c>
      <c r="O765" s="86"/>
      <c r="P765" s="231">
        <f>O765*H765</f>
        <v>0</v>
      </c>
      <c r="Q765" s="231">
        <v>0.00276</v>
      </c>
      <c r="R765" s="231">
        <f>Q765*H765</f>
        <v>0.0759</v>
      </c>
      <c r="S765" s="231">
        <v>0</v>
      </c>
      <c r="T765" s="232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33" t="s">
        <v>461</v>
      </c>
      <c r="AT765" s="233" t="s">
        <v>405</v>
      </c>
      <c r="AU765" s="233" t="s">
        <v>84</v>
      </c>
      <c r="AY765" s="19" t="s">
        <v>296</v>
      </c>
      <c r="BE765" s="234">
        <f>IF(N765="základní",J765,0)</f>
        <v>0</v>
      </c>
      <c r="BF765" s="234">
        <f>IF(N765="snížená",J765,0)</f>
        <v>0</v>
      </c>
      <c r="BG765" s="234">
        <f>IF(N765="zákl. přenesená",J765,0)</f>
        <v>0</v>
      </c>
      <c r="BH765" s="234">
        <f>IF(N765="sníž. přenesená",J765,0)</f>
        <v>0</v>
      </c>
      <c r="BI765" s="234">
        <f>IF(N765="nulová",J765,0)</f>
        <v>0</v>
      </c>
      <c r="BJ765" s="19" t="s">
        <v>82</v>
      </c>
      <c r="BK765" s="234">
        <f>ROUND(I765*H765,2)</f>
        <v>0</v>
      </c>
      <c r="BL765" s="19" t="s">
        <v>374</v>
      </c>
      <c r="BM765" s="233" t="s">
        <v>1236</v>
      </c>
    </row>
    <row r="766" spans="1:51" s="14" customFormat="1" ht="12">
      <c r="A766" s="14"/>
      <c r="B766" s="246"/>
      <c r="C766" s="247"/>
      <c r="D766" s="237" t="s">
        <v>305</v>
      </c>
      <c r="E766" s="248" t="s">
        <v>28</v>
      </c>
      <c r="F766" s="249" t="s">
        <v>1237</v>
      </c>
      <c r="G766" s="247"/>
      <c r="H766" s="250">
        <v>27.5</v>
      </c>
      <c r="I766" s="251"/>
      <c r="J766" s="247"/>
      <c r="K766" s="247"/>
      <c r="L766" s="252"/>
      <c r="M766" s="253"/>
      <c r="N766" s="254"/>
      <c r="O766" s="254"/>
      <c r="P766" s="254"/>
      <c r="Q766" s="254"/>
      <c r="R766" s="254"/>
      <c r="S766" s="254"/>
      <c r="T766" s="255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6" t="s">
        <v>305</v>
      </c>
      <c r="AU766" s="256" t="s">
        <v>84</v>
      </c>
      <c r="AV766" s="14" t="s">
        <v>84</v>
      </c>
      <c r="AW766" s="14" t="s">
        <v>35</v>
      </c>
      <c r="AX766" s="14" t="s">
        <v>82</v>
      </c>
      <c r="AY766" s="256" t="s">
        <v>296</v>
      </c>
    </row>
    <row r="767" spans="1:65" s="2" customFormat="1" ht="24" customHeight="1">
      <c r="A767" s="40"/>
      <c r="B767" s="41"/>
      <c r="C767" s="279" t="s">
        <v>1238</v>
      </c>
      <c r="D767" s="279" t="s">
        <v>405</v>
      </c>
      <c r="E767" s="280" t="s">
        <v>1239</v>
      </c>
      <c r="F767" s="281" t="s">
        <v>1240</v>
      </c>
      <c r="G767" s="282" t="s">
        <v>362</v>
      </c>
      <c r="H767" s="283">
        <v>5.088</v>
      </c>
      <c r="I767" s="284"/>
      <c r="J767" s="285">
        <f>ROUND(I767*H767,2)</f>
        <v>0</v>
      </c>
      <c r="K767" s="281" t="s">
        <v>302</v>
      </c>
      <c r="L767" s="286"/>
      <c r="M767" s="287" t="s">
        <v>28</v>
      </c>
      <c r="N767" s="288" t="s">
        <v>45</v>
      </c>
      <c r="O767" s="86"/>
      <c r="P767" s="231">
        <f>O767*H767</f>
        <v>0</v>
      </c>
      <c r="Q767" s="231">
        <v>0.0196</v>
      </c>
      <c r="R767" s="231">
        <f>Q767*H767</f>
        <v>0.0997248</v>
      </c>
      <c r="S767" s="231">
        <v>0</v>
      </c>
      <c r="T767" s="232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33" t="s">
        <v>461</v>
      </c>
      <c r="AT767" s="233" t="s">
        <v>405</v>
      </c>
      <c r="AU767" s="233" t="s">
        <v>84</v>
      </c>
      <c r="AY767" s="19" t="s">
        <v>296</v>
      </c>
      <c r="BE767" s="234">
        <f>IF(N767="základní",J767,0)</f>
        <v>0</v>
      </c>
      <c r="BF767" s="234">
        <f>IF(N767="snížená",J767,0)</f>
        <v>0</v>
      </c>
      <c r="BG767" s="234">
        <f>IF(N767="zákl. přenesená",J767,0)</f>
        <v>0</v>
      </c>
      <c r="BH767" s="234">
        <f>IF(N767="sníž. přenesená",J767,0)</f>
        <v>0</v>
      </c>
      <c r="BI767" s="234">
        <f>IF(N767="nulová",J767,0)</f>
        <v>0</v>
      </c>
      <c r="BJ767" s="19" t="s">
        <v>82</v>
      </c>
      <c r="BK767" s="234">
        <f>ROUND(I767*H767,2)</f>
        <v>0</v>
      </c>
      <c r="BL767" s="19" t="s">
        <v>374</v>
      </c>
      <c r="BM767" s="233" t="s">
        <v>1241</v>
      </c>
    </row>
    <row r="768" spans="1:51" s="14" customFormat="1" ht="12">
      <c r="A768" s="14"/>
      <c r="B768" s="246"/>
      <c r="C768" s="247"/>
      <c r="D768" s="237" t="s">
        <v>305</v>
      </c>
      <c r="E768" s="248" t="s">
        <v>28</v>
      </c>
      <c r="F768" s="249" t="s">
        <v>1242</v>
      </c>
      <c r="G768" s="247"/>
      <c r="H768" s="250">
        <v>5.088</v>
      </c>
      <c r="I768" s="251"/>
      <c r="J768" s="247"/>
      <c r="K768" s="247"/>
      <c r="L768" s="252"/>
      <c r="M768" s="253"/>
      <c r="N768" s="254"/>
      <c r="O768" s="254"/>
      <c r="P768" s="254"/>
      <c r="Q768" s="254"/>
      <c r="R768" s="254"/>
      <c r="S768" s="254"/>
      <c r="T768" s="255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6" t="s">
        <v>305</v>
      </c>
      <c r="AU768" s="256" t="s">
        <v>84</v>
      </c>
      <c r="AV768" s="14" t="s">
        <v>84</v>
      </c>
      <c r="AW768" s="14" t="s">
        <v>35</v>
      </c>
      <c r="AX768" s="14" t="s">
        <v>82</v>
      </c>
      <c r="AY768" s="256" t="s">
        <v>296</v>
      </c>
    </row>
    <row r="769" spans="1:65" s="2" customFormat="1" ht="24" customHeight="1">
      <c r="A769" s="40"/>
      <c r="B769" s="41"/>
      <c r="C769" s="222" t="s">
        <v>1243</v>
      </c>
      <c r="D769" s="222" t="s">
        <v>298</v>
      </c>
      <c r="E769" s="223" t="s">
        <v>1244</v>
      </c>
      <c r="F769" s="224" t="s">
        <v>1245</v>
      </c>
      <c r="G769" s="225" t="s">
        <v>362</v>
      </c>
      <c r="H769" s="226">
        <v>314.701</v>
      </c>
      <c r="I769" s="227"/>
      <c r="J769" s="228">
        <f>ROUND(I769*H769,2)</f>
        <v>0</v>
      </c>
      <c r="K769" s="224" t="s">
        <v>302</v>
      </c>
      <c r="L769" s="46"/>
      <c r="M769" s="229" t="s">
        <v>28</v>
      </c>
      <c r="N769" s="230" t="s">
        <v>45</v>
      </c>
      <c r="O769" s="86"/>
      <c r="P769" s="231">
        <f>O769*H769</f>
        <v>0</v>
      </c>
      <c r="Q769" s="231">
        <v>0</v>
      </c>
      <c r="R769" s="231">
        <f>Q769*H769</f>
        <v>0</v>
      </c>
      <c r="S769" s="231">
        <v>0</v>
      </c>
      <c r="T769" s="232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33" t="s">
        <v>374</v>
      </c>
      <c r="AT769" s="233" t="s">
        <v>298</v>
      </c>
      <c r="AU769" s="233" t="s">
        <v>84</v>
      </c>
      <c r="AY769" s="19" t="s">
        <v>296</v>
      </c>
      <c r="BE769" s="234">
        <f>IF(N769="základní",J769,0)</f>
        <v>0</v>
      </c>
      <c r="BF769" s="234">
        <f>IF(N769="snížená",J769,0)</f>
        <v>0</v>
      </c>
      <c r="BG769" s="234">
        <f>IF(N769="zákl. přenesená",J769,0)</f>
        <v>0</v>
      </c>
      <c r="BH769" s="234">
        <f>IF(N769="sníž. přenesená",J769,0)</f>
        <v>0</v>
      </c>
      <c r="BI769" s="234">
        <f>IF(N769="nulová",J769,0)</f>
        <v>0</v>
      </c>
      <c r="BJ769" s="19" t="s">
        <v>82</v>
      </c>
      <c r="BK769" s="234">
        <f>ROUND(I769*H769,2)</f>
        <v>0</v>
      </c>
      <c r="BL769" s="19" t="s">
        <v>374</v>
      </c>
      <c r="BM769" s="233" t="s">
        <v>1246</v>
      </c>
    </row>
    <row r="770" spans="1:51" s="13" customFormat="1" ht="12">
      <c r="A770" s="13"/>
      <c r="B770" s="235"/>
      <c r="C770" s="236"/>
      <c r="D770" s="237" t="s">
        <v>305</v>
      </c>
      <c r="E770" s="238" t="s">
        <v>28</v>
      </c>
      <c r="F770" s="239" t="s">
        <v>306</v>
      </c>
      <c r="G770" s="236"/>
      <c r="H770" s="238" t="s">
        <v>28</v>
      </c>
      <c r="I770" s="240"/>
      <c r="J770" s="236"/>
      <c r="K770" s="236"/>
      <c r="L770" s="241"/>
      <c r="M770" s="242"/>
      <c r="N770" s="243"/>
      <c r="O770" s="243"/>
      <c r="P770" s="243"/>
      <c r="Q770" s="243"/>
      <c r="R770" s="243"/>
      <c r="S770" s="243"/>
      <c r="T770" s="244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5" t="s">
        <v>305</v>
      </c>
      <c r="AU770" s="245" t="s">
        <v>84</v>
      </c>
      <c r="AV770" s="13" t="s">
        <v>82</v>
      </c>
      <c r="AW770" s="13" t="s">
        <v>35</v>
      </c>
      <c r="AX770" s="13" t="s">
        <v>74</v>
      </c>
      <c r="AY770" s="245" t="s">
        <v>296</v>
      </c>
    </row>
    <row r="771" spans="1:51" s="14" customFormat="1" ht="12">
      <c r="A771" s="14"/>
      <c r="B771" s="246"/>
      <c r="C771" s="247"/>
      <c r="D771" s="237" t="s">
        <v>305</v>
      </c>
      <c r="E771" s="248" t="s">
        <v>28</v>
      </c>
      <c r="F771" s="249" t="s">
        <v>930</v>
      </c>
      <c r="G771" s="247"/>
      <c r="H771" s="250">
        <v>79.074</v>
      </c>
      <c r="I771" s="251"/>
      <c r="J771" s="247"/>
      <c r="K771" s="247"/>
      <c r="L771" s="252"/>
      <c r="M771" s="253"/>
      <c r="N771" s="254"/>
      <c r="O771" s="254"/>
      <c r="P771" s="254"/>
      <c r="Q771" s="254"/>
      <c r="R771" s="254"/>
      <c r="S771" s="254"/>
      <c r="T771" s="255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6" t="s">
        <v>305</v>
      </c>
      <c r="AU771" s="256" t="s">
        <v>84</v>
      </c>
      <c r="AV771" s="14" t="s">
        <v>84</v>
      </c>
      <c r="AW771" s="14" t="s">
        <v>35</v>
      </c>
      <c r="AX771" s="14" t="s">
        <v>74</v>
      </c>
      <c r="AY771" s="256" t="s">
        <v>296</v>
      </c>
    </row>
    <row r="772" spans="1:51" s="14" customFormat="1" ht="12">
      <c r="A772" s="14"/>
      <c r="B772" s="246"/>
      <c r="C772" s="247"/>
      <c r="D772" s="237" t="s">
        <v>305</v>
      </c>
      <c r="E772" s="248" t="s">
        <v>28</v>
      </c>
      <c r="F772" s="249" t="s">
        <v>931</v>
      </c>
      <c r="G772" s="247"/>
      <c r="H772" s="250">
        <v>117.596</v>
      </c>
      <c r="I772" s="251"/>
      <c r="J772" s="247"/>
      <c r="K772" s="247"/>
      <c r="L772" s="252"/>
      <c r="M772" s="253"/>
      <c r="N772" s="254"/>
      <c r="O772" s="254"/>
      <c r="P772" s="254"/>
      <c r="Q772" s="254"/>
      <c r="R772" s="254"/>
      <c r="S772" s="254"/>
      <c r="T772" s="255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6" t="s">
        <v>305</v>
      </c>
      <c r="AU772" s="256" t="s">
        <v>84</v>
      </c>
      <c r="AV772" s="14" t="s">
        <v>84</v>
      </c>
      <c r="AW772" s="14" t="s">
        <v>35</v>
      </c>
      <c r="AX772" s="14" t="s">
        <v>74</v>
      </c>
      <c r="AY772" s="256" t="s">
        <v>296</v>
      </c>
    </row>
    <row r="773" spans="1:51" s="14" customFormat="1" ht="12">
      <c r="A773" s="14"/>
      <c r="B773" s="246"/>
      <c r="C773" s="247"/>
      <c r="D773" s="237" t="s">
        <v>305</v>
      </c>
      <c r="E773" s="248" t="s">
        <v>28</v>
      </c>
      <c r="F773" s="249" t="s">
        <v>932</v>
      </c>
      <c r="G773" s="247"/>
      <c r="H773" s="250">
        <v>24.665</v>
      </c>
      <c r="I773" s="251"/>
      <c r="J773" s="247"/>
      <c r="K773" s="247"/>
      <c r="L773" s="252"/>
      <c r="M773" s="253"/>
      <c r="N773" s="254"/>
      <c r="O773" s="254"/>
      <c r="P773" s="254"/>
      <c r="Q773" s="254"/>
      <c r="R773" s="254"/>
      <c r="S773" s="254"/>
      <c r="T773" s="255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6" t="s">
        <v>305</v>
      </c>
      <c r="AU773" s="256" t="s">
        <v>84</v>
      </c>
      <c r="AV773" s="14" t="s">
        <v>84</v>
      </c>
      <c r="AW773" s="14" t="s">
        <v>35</v>
      </c>
      <c r="AX773" s="14" t="s">
        <v>74</v>
      </c>
      <c r="AY773" s="256" t="s">
        <v>296</v>
      </c>
    </row>
    <row r="774" spans="1:51" s="14" customFormat="1" ht="12">
      <c r="A774" s="14"/>
      <c r="B774" s="246"/>
      <c r="C774" s="247"/>
      <c r="D774" s="237" t="s">
        <v>305</v>
      </c>
      <c r="E774" s="248" t="s">
        <v>28</v>
      </c>
      <c r="F774" s="249" t="s">
        <v>933</v>
      </c>
      <c r="G774" s="247"/>
      <c r="H774" s="250">
        <v>93.366</v>
      </c>
      <c r="I774" s="251"/>
      <c r="J774" s="247"/>
      <c r="K774" s="247"/>
      <c r="L774" s="252"/>
      <c r="M774" s="253"/>
      <c r="N774" s="254"/>
      <c r="O774" s="254"/>
      <c r="P774" s="254"/>
      <c r="Q774" s="254"/>
      <c r="R774" s="254"/>
      <c r="S774" s="254"/>
      <c r="T774" s="255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6" t="s">
        <v>305</v>
      </c>
      <c r="AU774" s="256" t="s">
        <v>84</v>
      </c>
      <c r="AV774" s="14" t="s">
        <v>84</v>
      </c>
      <c r="AW774" s="14" t="s">
        <v>35</v>
      </c>
      <c r="AX774" s="14" t="s">
        <v>74</v>
      </c>
      <c r="AY774" s="256" t="s">
        <v>296</v>
      </c>
    </row>
    <row r="775" spans="1:51" s="15" customFormat="1" ht="12">
      <c r="A775" s="15"/>
      <c r="B775" s="257"/>
      <c r="C775" s="258"/>
      <c r="D775" s="237" t="s">
        <v>305</v>
      </c>
      <c r="E775" s="259" t="s">
        <v>246</v>
      </c>
      <c r="F775" s="260" t="s">
        <v>310</v>
      </c>
      <c r="G775" s="258"/>
      <c r="H775" s="261">
        <v>314.701</v>
      </c>
      <c r="I775" s="262"/>
      <c r="J775" s="258"/>
      <c r="K775" s="258"/>
      <c r="L775" s="263"/>
      <c r="M775" s="264"/>
      <c r="N775" s="265"/>
      <c r="O775" s="265"/>
      <c r="P775" s="265"/>
      <c r="Q775" s="265"/>
      <c r="R775" s="265"/>
      <c r="S775" s="265"/>
      <c r="T775" s="266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T775" s="267" t="s">
        <v>305</v>
      </c>
      <c r="AU775" s="267" t="s">
        <v>84</v>
      </c>
      <c r="AV775" s="15" t="s">
        <v>303</v>
      </c>
      <c r="AW775" s="15" t="s">
        <v>35</v>
      </c>
      <c r="AX775" s="15" t="s">
        <v>82</v>
      </c>
      <c r="AY775" s="267" t="s">
        <v>296</v>
      </c>
    </row>
    <row r="776" spans="1:65" s="2" customFormat="1" ht="16.5" customHeight="1">
      <c r="A776" s="40"/>
      <c r="B776" s="41"/>
      <c r="C776" s="279" t="s">
        <v>1247</v>
      </c>
      <c r="D776" s="279" t="s">
        <v>405</v>
      </c>
      <c r="E776" s="280" t="s">
        <v>1248</v>
      </c>
      <c r="F776" s="281" t="s">
        <v>1249</v>
      </c>
      <c r="G776" s="282" t="s">
        <v>362</v>
      </c>
      <c r="H776" s="283">
        <v>327.415</v>
      </c>
      <c r="I776" s="284"/>
      <c r="J776" s="285">
        <f>ROUND(I776*H776,2)</f>
        <v>0</v>
      </c>
      <c r="K776" s="281" t="s">
        <v>28</v>
      </c>
      <c r="L776" s="286"/>
      <c r="M776" s="287" t="s">
        <v>28</v>
      </c>
      <c r="N776" s="288" t="s">
        <v>45</v>
      </c>
      <c r="O776" s="86"/>
      <c r="P776" s="231">
        <f>O776*H776</f>
        <v>0</v>
      </c>
      <c r="Q776" s="231">
        <v>0.00426</v>
      </c>
      <c r="R776" s="231">
        <f>Q776*H776</f>
        <v>1.3947879</v>
      </c>
      <c r="S776" s="231">
        <v>0</v>
      </c>
      <c r="T776" s="232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33" t="s">
        <v>461</v>
      </c>
      <c r="AT776" s="233" t="s">
        <v>405</v>
      </c>
      <c r="AU776" s="233" t="s">
        <v>84</v>
      </c>
      <c r="AY776" s="19" t="s">
        <v>296</v>
      </c>
      <c r="BE776" s="234">
        <f>IF(N776="základní",J776,0)</f>
        <v>0</v>
      </c>
      <c r="BF776" s="234">
        <f>IF(N776="snížená",J776,0)</f>
        <v>0</v>
      </c>
      <c r="BG776" s="234">
        <f>IF(N776="zákl. přenesená",J776,0)</f>
        <v>0</v>
      </c>
      <c r="BH776" s="234">
        <f>IF(N776="sníž. přenesená",J776,0)</f>
        <v>0</v>
      </c>
      <c r="BI776" s="234">
        <f>IF(N776="nulová",J776,0)</f>
        <v>0</v>
      </c>
      <c r="BJ776" s="19" t="s">
        <v>82</v>
      </c>
      <c r="BK776" s="234">
        <f>ROUND(I776*H776,2)</f>
        <v>0</v>
      </c>
      <c r="BL776" s="19" t="s">
        <v>374</v>
      </c>
      <c r="BM776" s="233" t="s">
        <v>1250</v>
      </c>
    </row>
    <row r="777" spans="1:51" s="14" customFormat="1" ht="12">
      <c r="A777" s="14"/>
      <c r="B777" s="246"/>
      <c r="C777" s="247"/>
      <c r="D777" s="237" t="s">
        <v>305</v>
      </c>
      <c r="E777" s="248" t="s">
        <v>28</v>
      </c>
      <c r="F777" s="249" t="s">
        <v>1251</v>
      </c>
      <c r="G777" s="247"/>
      <c r="H777" s="250">
        <v>320.995</v>
      </c>
      <c r="I777" s="251"/>
      <c r="J777" s="247"/>
      <c r="K777" s="247"/>
      <c r="L777" s="252"/>
      <c r="M777" s="253"/>
      <c r="N777" s="254"/>
      <c r="O777" s="254"/>
      <c r="P777" s="254"/>
      <c r="Q777" s="254"/>
      <c r="R777" s="254"/>
      <c r="S777" s="254"/>
      <c r="T777" s="255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6" t="s">
        <v>305</v>
      </c>
      <c r="AU777" s="256" t="s">
        <v>84</v>
      </c>
      <c r="AV777" s="14" t="s">
        <v>84</v>
      </c>
      <c r="AW777" s="14" t="s">
        <v>35</v>
      </c>
      <c r="AX777" s="14" t="s">
        <v>82</v>
      </c>
      <c r="AY777" s="256" t="s">
        <v>296</v>
      </c>
    </row>
    <row r="778" spans="1:51" s="14" customFormat="1" ht="12">
      <c r="A778" s="14"/>
      <c r="B778" s="246"/>
      <c r="C778" s="247"/>
      <c r="D778" s="237" t="s">
        <v>305</v>
      </c>
      <c r="E778" s="247"/>
      <c r="F778" s="249" t="s">
        <v>1252</v>
      </c>
      <c r="G778" s="247"/>
      <c r="H778" s="250">
        <v>327.415</v>
      </c>
      <c r="I778" s="251"/>
      <c r="J778" s="247"/>
      <c r="K778" s="247"/>
      <c r="L778" s="252"/>
      <c r="M778" s="253"/>
      <c r="N778" s="254"/>
      <c r="O778" s="254"/>
      <c r="P778" s="254"/>
      <c r="Q778" s="254"/>
      <c r="R778" s="254"/>
      <c r="S778" s="254"/>
      <c r="T778" s="255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6" t="s">
        <v>305</v>
      </c>
      <c r="AU778" s="256" t="s">
        <v>84</v>
      </c>
      <c r="AV778" s="14" t="s">
        <v>84</v>
      </c>
      <c r="AW778" s="14" t="s">
        <v>4</v>
      </c>
      <c r="AX778" s="14" t="s">
        <v>82</v>
      </c>
      <c r="AY778" s="256" t="s">
        <v>296</v>
      </c>
    </row>
    <row r="779" spans="1:65" s="2" customFormat="1" ht="24" customHeight="1">
      <c r="A779" s="40"/>
      <c r="B779" s="41"/>
      <c r="C779" s="222" t="s">
        <v>1253</v>
      </c>
      <c r="D779" s="222" t="s">
        <v>298</v>
      </c>
      <c r="E779" s="223" t="s">
        <v>1254</v>
      </c>
      <c r="F779" s="224" t="s">
        <v>1255</v>
      </c>
      <c r="G779" s="225" t="s">
        <v>362</v>
      </c>
      <c r="H779" s="226">
        <v>301.878</v>
      </c>
      <c r="I779" s="227"/>
      <c r="J779" s="228">
        <f>ROUND(I779*H779,2)</f>
        <v>0</v>
      </c>
      <c r="K779" s="224" t="s">
        <v>302</v>
      </c>
      <c r="L779" s="46"/>
      <c r="M779" s="229" t="s">
        <v>28</v>
      </c>
      <c r="N779" s="230" t="s">
        <v>45</v>
      </c>
      <c r="O779" s="86"/>
      <c r="P779" s="231">
        <f>O779*H779</f>
        <v>0</v>
      </c>
      <c r="Q779" s="231">
        <v>1E-05</v>
      </c>
      <c r="R779" s="231">
        <f>Q779*H779</f>
        <v>0.00301878</v>
      </c>
      <c r="S779" s="231">
        <v>0</v>
      </c>
      <c r="T779" s="232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33" t="s">
        <v>374</v>
      </c>
      <c r="AT779" s="233" t="s">
        <v>298</v>
      </c>
      <c r="AU779" s="233" t="s">
        <v>84</v>
      </c>
      <c r="AY779" s="19" t="s">
        <v>296</v>
      </c>
      <c r="BE779" s="234">
        <f>IF(N779="základní",J779,0)</f>
        <v>0</v>
      </c>
      <c r="BF779" s="234">
        <f>IF(N779="snížená",J779,0)</f>
        <v>0</v>
      </c>
      <c r="BG779" s="234">
        <f>IF(N779="zákl. přenesená",J779,0)</f>
        <v>0</v>
      </c>
      <c r="BH779" s="234">
        <f>IF(N779="sníž. přenesená",J779,0)</f>
        <v>0</v>
      </c>
      <c r="BI779" s="234">
        <f>IF(N779="nulová",J779,0)</f>
        <v>0</v>
      </c>
      <c r="BJ779" s="19" t="s">
        <v>82</v>
      </c>
      <c r="BK779" s="234">
        <f>ROUND(I779*H779,2)</f>
        <v>0</v>
      </c>
      <c r="BL779" s="19" t="s">
        <v>374</v>
      </c>
      <c r="BM779" s="233" t="s">
        <v>1256</v>
      </c>
    </row>
    <row r="780" spans="1:51" s="14" customFormat="1" ht="12">
      <c r="A780" s="14"/>
      <c r="B780" s="246"/>
      <c r="C780" s="247"/>
      <c r="D780" s="237" t="s">
        <v>305</v>
      </c>
      <c r="E780" s="248" t="s">
        <v>28</v>
      </c>
      <c r="F780" s="249" t="s">
        <v>140</v>
      </c>
      <c r="G780" s="247"/>
      <c r="H780" s="250">
        <v>65.1</v>
      </c>
      <c r="I780" s="251"/>
      <c r="J780" s="247"/>
      <c r="K780" s="247"/>
      <c r="L780" s="252"/>
      <c r="M780" s="253"/>
      <c r="N780" s="254"/>
      <c r="O780" s="254"/>
      <c r="P780" s="254"/>
      <c r="Q780" s="254"/>
      <c r="R780" s="254"/>
      <c r="S780" s="254"/>
      <c r="T780" s="255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6" t="s">
        <v>305</v>
      </c>
      <c r="AU780" s="256" t="s">
        <v>84</v>
      </c>
      <c r="AV780" s="14" t="s">
        <v>84</v>
      </c>
      <c r="AW780" s="14" t="s">
        <v>35</v>
      </c>
      <c r="AX780" s="14" t="s">
        <v>74</v>
      </c>
      <c r="AY780" s="256" t="s">
        <v>296</v>
      </c>
    </row>
    <row r="781" spans="1:51" s="14" customFormat="1" ht="12">
      <c r="A781" s="14"/>
      <c r="B781" s="246"/>
      <c r="C781" s="247"/>
      <c r="D781" s="237" t="s">
        <v>305</v>
      </c>
      <c r="E781" s="248" t="s">
        <v>28</v>
      </c>
      <c r="F781" s="249" t="s">
        <v>206</v>
      </c>
      <c r="G781" s="247"/>
      <c r="H781" s="250">
        <v>197.11</v>
      </c>
      <c r="I781" s="251"/>
      <c r="J781" s="247"/>
      <c r="K781" s="247"/>
      <c r="L781" s="252"/>
      <c r="M781" s="253"/>
      <c r="N781" s="254"/>
      <c r="O781" s="254"/>
      <c r="P781" s="254"/>
      <c r="Q781" s="254"/>
      <c r="R781" s="254"/>
      <c r="S781" s="254"/>
      <c r="T781" s="255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6" t="s">
        <v>305</v>
      </c>
      <c r="AU781" s="256" t="s">
        <v>84</v>
      </c>
      <c r="AV781" s="14" t="s">
        <v>84</v>
      </c>
      <c r="AW781" s="14" t="s">
        <v>35</v>
      </c>
      <c r="AX781" s="14" t="s">
        <v>74</v>
      </c>
      <c r="AY781" s="256" t="s">
        <v>296</v>
      </c>
    </row>
    <row r="782" spans="1:51" s="14" customFormat="1" ht="12">
      <c r="A782" s="14"/>
      <c r="B782" s="246"/>
      <c r="C782" s="247"/>
      <c r="D782" s="237" t="s">
        <v>305</v>
      </c>
      <c r="E782" s="248" t="s">
        <v>28</v>
      </c>
      <c r="F782" s="249" t="s">
        <v>1257</v>
      </c>
      <c r="G782" s="247"/>
      <c r="H782" s="250">
        <v>39.668</v>
      </c>
      <c r="I782" s="251"/>
      <c r="J782" s="247"/>
      <c r="K782" s="247"/>
      <c r="L782" s="252"/>
      <c r="M782" s="253"/>
      <c r="N782" s="254"/>
      <c r="O782" s="254"/>
      <c r="P782" s="254"/>
      <c r="Q782" s="254"/>
      <c r="R782" s="254"/>
      <c r="S782" s="254"/>
      <c r="T782" s="255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6" t="s">
        <v>305</v>
      </c>
      <c r="AU782" s="256" t="s">
        <v>84</v>
      </c>
      <c r="AV782" s="14" t="s">
        <v>84</v>
      </c>
      <c r="AW782" s="14" t="s">
        <v>35</v>
      </c>
      <c r="AX782" s="14" t="s">
        <v>74</v>
      </c>
      <c r="AY782" s="256" t="s">
        <v>296</v>
      </c>
    </row>
    <row r="783" spans="1:51" s="15" customFormat="1" ht="12">
      <c r="A783" s="15"/>
      <c r="B783" s="257"/>
      <c r="C783" s="258"/>
      <c r="D783" s="237" t="s">
        <v>305</v>
      </c>
      <c r="E783" s="259" t="s">
        <v>1258</v>
      </c>
      <c r="F783" s="260" t="s">
        <v>310</v>
      </c>
      <c r="G783" s="258"/>
      <c r="H783" s="261">
        <v>301.878</v>
      </c>
      <c r="I783" s="262"/>
      <c r="J783" s="258"/>
      <c r="K783" s="258"/>
      <c r="L783" s="263"/>
      <c r="M783" s="264"/>
      <c r="N783" s="265"/>
      <c r="O783" s="265"/>
      <c r="P783" s="265"/>
      <c r="Q783" s="265"/>
      <c r="R783" s="265"/>
      <c r="S783" s="265"/>
      <c r="T783" s="266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67" t="s">
        <v>305</v>
      </c>
      <c r="AU783" s="267" t="s">
        <v>84</v>
      </c>
      <c r="AV783" s="15" t="s">
        <v>303</v>
      </c>
      <c r="AW783" s="15" t="s">
        <v>35</v>
      </c>
      <c r="AX783" s="15" t="s">
        <v>82</v>
      </c>
      <c r="AY783" s="267" t="s">
        <v>296</v>
      </c>
    </row>
    <row r="784" spans="1:65" s="2" customFormat="1" ht="16.5" customHeight="1">
      <c r="A784" s="40"/>
      <c r="B784" s="41"/>
      <c r="C784" s="279" t="s">
        <v>1259</v>
      </c>
      <c r="D784" s="279" t="s">
        <v>405</v>
      </c>
      <c r="E784" s="280" t="s">
        <v>1260</v>
      </c>
      <c r="F784" s="281" t="s">
        <v>1261</v>
      </c>
      <c r="G784" s="282" t="s">
        <v>362</v>
      </c>
      <c r="H784" s="283">
        <v>362.254</v>
      </c>
      <c r="I784" s="284"/>
      <c r="J784" s="285">
        <f>ROUND(I784*H784,2)</f>
        <v>0</v>
      </c>
      <c r="K784" s="281" t="s">
        <v>302</v>
      </c>
      <c r="L784" s="286"/>
      <c r="M784" s="287" t="s">
        <v>28</v>
      </c>
      <c r="N784" s="288" t="s">
        <v>45</v>
      </c>
      <c r="O784" s="86"/>
      <c r="P784" s="231">
        <f>O784*H784</f>
        <v>0</v>
      </c>
      <c r="Q784" s="231">
        <v>0.0005</v>
      </c>
      <c r="R784" s="231">
        <f>Q784*H784</f>
        <v>0.181127</v>
      </c>
      <c r="S784" s="231">
        <v>0</v>
      </c>
      <c r="T784" s="232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33" t="s">
        <v>461</v>
      </c>
      <c r="AT784" s="233" t="s">
        <v>405</v>
      </c>
      <c r="AU784" s="233" t="s">
        <v>84</v>
      </c>
      <c r="AY784" s="19" t="s">
        <v>296</v>
      </c>
      <c r="BE784" s="234">
        <f>IF(N784="základní",J784,0)</f>
        <v>0</v>
      </c>
      <c r="BF784" s="234">
        <f>IF(N784="snížená",J784,0)</f>
        <v>0</v>
      </c>
      <c r="BG784" s="234">
        <f>IF(N784="zákl. přenesená",J784,0)</f>
        <v>0</v>
      </c>
      <c r="BH784" s="234">
        <f>IF(N784="sníž. přenesená",J784,0)</f>
        <v>0</v>
      </c>
      <c r="BI784" s="234">
        <f>IF(N784="nulová",J784,0)</f>
        <v>0</v>
      </c>
      <c r="BJ784" s="19" t="s">
        <v>82</v>
      </c>
      <c r="BK784" s="234">
        <f>ROUND(I784*H784,2)</f>
        <v>0</v>
      </c>
      <c r="BL784" s="19" t="s">
        <v>374</v>
      </c>
      <c r="BM784" s="233" t="s">
        <v>1262</v>
      </c>
    </row>
    <row r="785" spans="1:65" s="2" customFormat="1" ht="24" customHeight="1">
      <c r="A785" s="40"/>
      <c r="B785" s="41"/>
      <c r="C785" s="222" t="s">
        <v>1263</v>
      </c>
      <c r="D785" s="222" t="s">
        <v>298</v>
      </c>
      <c r="E785" s="223" t="s">
        <v>1264</v>
      </c>
      <c r="F785" s="224" t="s">
        <v>1265</v>
      </c>
      <c r="G785" s="225" t="s">
        <v>408</v>
      </c>
      <c r="H785" s="226">
        <v>3.47</v>
      </c>
      <c r="I785" s="227"/>
      <c r="J785" s="228">
        <f>ROUND(I785*H785,2)</f>
        <v>0</v>
      </c>
      <c r="K785" s="224" t="s">
        <v>302</v>
      </c>
      <c r="L785" s="46"/>
      <c r="M785" s="229" t="s">
        <v>28</v>
      </c>
      <c r="N785" s="230" t="s">
        <v>45</v>
      </c>
      <c r="O785" s="86"/>
      <c r="P785" s="231">
        <f>O785*H785</f>
        <v>0</v>
      </c>
      <c r="Q785" s="231">
        <v>0</v>
      </c>
      <c r="R785" s="231">
        <f>Q785*H785</f>
        <v>0</v>
      </c>
      <c r="S785" s="231">
        <v>0</v>
      </c>
      <c r="T785" s="232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33" t="s">
        <v>374</v>
      </c>
      <c r="AT785" s="233" t="s">
        <v>298</v>
      </c>
      <c r="AU785" s="233" t="s">
        <v>84</v>
      </c>
      <c r="AY785" s="19" t="s">
        <v>296</v>
      </c>
      <c r="BE785" s="234">
        <f>IF(N785="základní",J785,0)</f>
        <v>0</v>
      </c>
      <c r="BF785" s="234">
        <f>IF(N785="snížená",J785,0)</f>
        <v>0</v>
      </c>
      <c r="BG785" s="234">
        <f>IF(N785="zákl. přenesená",J785,0)</f>
        <v>0</v>
      </c>
      <c r="BH785" s="234">
        <f>IF(N785="sníž. přenesená",J785,0)</f>
        <v>0</v>
      </c>
      <c r="BI785" s="234">
        <f>IF(N785="nulová",J785,0)</f>
        <v>0</v>
      </c>
      <c r="BJ785" s="19" t="s">
        <v>82</v>
      </c>
      <c r="BK785" s="234">
        <f>ROUND(I785*H785,2)</f>
        <v>0</v>
      </c>
      <c r="BL785" s="19" t="s">
        <v>374</v>
      </c>
      <c r="BM785" s="233" t="s">
        <v>1266</v>
      </c>
    </row>
    <row r="786" spans="1:63" s="12" customFormat="1" ht="22.8" customHeight="1">
      <c r="A786" s="12"/>
      <c r="B786" s="206"/>
      <c r="C786" s="207"/>
      <c r="D786" s="208" t="s">
        <v>73</v>
      </c>
      <c r="E786" s="220" t="s">
        <v>1267</v>
      </c>
      <c r="F786" s="220" t="s">
        <v>1268</v>
      </c>
      <c r="G786" s="207"/>
      <c r="H786" s="207"/>
      <c r="I786" s="210"/>
      <c r="J786" s="221">
        <f>BK786</f>
        <v>0</v>
      </c>
      <c r="K786" s="207"/>
      <c r="L786" s="212"/>
      <c r="M786" s="213"/>
      <c r="N786" s="214"/>
      <c r="O786" s="214"/>
      <c r="P786" s="215">
        <f>SUM(P787:P790)</f>
        <v>0</v>
      </c>
      <c r="Q786" s="214"/>
      <c r="R786" s="215">
        <f>SUM(R787:R790)</f>
        <v>0.08825</v>
      </c>
      <c r="S786" s="214"/>
      <c r="T786" s="216">
        <f>SUM(T787:T790)</f>
        <v>0</v>
      </c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R786" s="217" t="s">
        <v>84</v>
      </c>
      <c r="AT786" s="218" t="s">
        <v>73</v>
      </c>
      <c r="AU786" s="218" t="s">
        <v>82</v>
      </c>
      <c r="AY786" s="217" t="s">
        <v>296</v>
      </c>
      <c r="BK786" s="219">
        <f>SUM(BK787:BK790)</f>
        <v>0</v>
      </c>
    </row>
    <row r="787" spans="1:65" s="2" customFormat="1" ht="24" customHeight="1">
      <c r="A787" s="40"/>
      <c r="B787" s="41"/>
      <c r="C787" s="222" t="s">
        <v>1269</v>
      </c>
      <c r="D787" s="222" t="s">
        <v>298</v>
      </c>
      <c r="E787" s="223" t="s">
        <v>1270</v>
      </c>
      <c r="F787" s="224" t="s">
        <v>1271</v>
      </c>
      <c r="G787" s="225" t="s">
        <v>1272</v>
      </c>
      <c r="H787" s="226">
        <v>5</v>
      </c>
      <c r="I787" s="227"/>
      <c r="J787" s="228">
        <f>ROUND(I787*H787,2)</f>
        <v>0</v>
      </c>
      <c r="K787" s="224" t="s">
        <v>302</v>
      </c>
      <c r="L787" s="46"/>
      <c r="M787" s="229" t="s">
        <v>28</v>
      </c>
      <c r="N787" s="230" t="s">
        <v>45</v>
      </c>
      <c r="O787" s="86"/>
      <c r="P787" s="231">
        <f>O787*H787</f>
        <v>0</v>
      </c>
      <c r="Q787" s="231">
        <v>0.01765</v>
      </c>
      <c r="R787" s="231">
        <f>Q787*H787</f>
        <v>0.08825</v>
      </c>
      <c r="S787" s="231">
        <v>0</v>
      </c>
      <c r="T787" s="232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33" t="s">
        <v>374</v>
      </c>
      <c r="AT787" s="233" t="s">
        <v>298</v>
      </c>
      <c r="AU787" s="233" t="s">
        <v>84</v>
      </c>
      <c r="AY787" s="19" t="s">
        <v>296</v>
      </c>
      <c r="BE787" s="234">
        <f>IF(N787="základní",J787,0)</f>
        <v>0</v>
      </c>
      <c r="BF787" s="234">
        <f>IF(N787="snížená",J787,0)</f>
        <v>0</v>
      </c>
      <c r="BG787" s="234">
        <f>IF(N787="zákl. přenesená",J787,0)</f>
        <v>0</v>
      </c>
      <c r="BH787" s="234">
        <f>IF(N787="sníž. přenesená",J787,0)</f>
        <v>0</v>
      </c>
      <c r="BI787" s="234">
        <f>IF(N787="nulová",J787,0)</f>
        <v>0</v>
      </c>
      <c r="BJ787" s="19" t="s">
        <v>82</v>
      </c>
      <c r="BK787" s="234">
        <f>ROUND(I787*H787,2)</f>
        <v>0</v>
      </c>
      <c r="BL787" s="19" t="s">
        <v>374</v>
      </c>
      <c r="BM787" s="233" t="s">
        <v>1273</v>
      </c>
    </row>
    <row r="788" spans="1:51" s="13" customFormat="1" ht="12">
      <c r="A788" s="13"/>
      <c r="B788" s="235"/>
      <c r="C788" s="236"/>
      <c r="D788" s="237" t="s">
        <v>305</v>
      </c>
      <c r="E788" s="238" t="s">
        <v>28</v>
      </c>
      <c r="F788" s="239" t="s">
        <v>523</v>
      </c>
      <c r="G788" s="236"/>
      <c r="H788" s="238" t="s">
        <v>28</v>
      </c>
      <c r="I788" s="240"/>
      <c r="J788" s="236"/>
      <c r="K788" s="236"/>
      <c r="L788" s="241"/>
      <c r="M788" s="242"/>
      <c r="N788" s="243"/>
      <c r="O788" s="243"/>
      <c r="P788" s="243"/>
      <c r="Q788" s="243"/>
      <c r="R788" s="243"/>
      <c r="S788" s="243"/>
      <c r="T788" s="244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5" t="s">
        <v>305</v>
      </c>
      <c r="AU788" s="245" t="s">
        <v>84</v>
      </c>
      <c r="AV788" s="13" t="s">
        <v>82</v>
      </c>
      <c r="AW788" s="13" t="s">
        <v>35</v>
      </c>
      <c r="AX788" s="13" t="s">
        <v>74</v>
      </c>
      <c r="AY788" s="245" t="s">
        <v>296</v>
      </c>
    </row>
    <row r="789" spans="1:51" s="14" customFormat="1" ht="12">
      <c r="A789" s="14"/>
      <c r="B789" s="246"/>
      <c r="C789" s="247"/>
      <c r="D789" s="237" t="s">
        <v>305</v>
      </c>
      <c r="E789" s="248" t="s">
        <v>28</v>
      </c>
      <c r="F789" s="249" t="s">
        <v>321</v>
      </c>
      <c r="G789" s="247"/>
      <c r="H789" s="250">
        <v>5</v>
      </c>
      <c r="I789" s="251"/>
      <c r="J789" s="247"/>
      <c r="K789" s="247"/>
      <c r="L789" s="252"/>
      <c r="M789" s="253"/>
      <c r="N789" s="254"/>
      <c r="O789" s="254"/>
      <c r="P789" s="254"/>
      <c r="Q789" s="254"/>
      <c r="R789" s="254"/>
      <c r="S789" s="254"/>
      <c r="T789" s="255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6" t="s">
        <v>305</v>
      </c>
      <c r="AU789" s="256" t="s">
        <v>84</v>
      </c>
      <c r="AV789" s="14" t="s">
        <v>84</v>
      </c>
      <c r="AW789" s="14" t="s">
        <v>35</v>
      </c>
      <c r="AX789" s="14" t="s">
        <v>82</v>
      </c>
      <c r="AY789" s="256" t="s">
        <v>296</v>
      </c>
    </row>
    <row r="790" spans="1:65" s="2" customFormat="1" ht="24" customHeight="1">
      <c r="A790" s="40"/>
      <c r="B790" s="41"/>
      <c r="C790" s="222" t="s">
        <v>1274</v>
      </c>
      <c r="D790" s="222" t="s">
        <v>298</v>
      </c>
      <c r="E790" s="223" t="s">
        <v>1275</v>
      </c>
      <c r="F790" s="224" t="s">
        <v>1276</v>
      </c>
      <c r="G790" s="225" t="s">
        <v>408</v>
      </c>
      <c r="H790" s="226">
        <v>0.088</v>
      </c>
      <c r="I790" s="227"/>
      <c r="J790" s="228">
        <f>ROUND(I790*H790,2)</f>
        <v>0</v>
      </c>
      <c r="K790" s="224" t="s">
        <v>302</v>
      </c>
      <c r="L790" s="46"/>
      <c r="M790" s="229" t="s">
        <v>28</v>
      </c>
      <c r="N790" s="230" t="s">
        <v>45</v>
      </c>
      <c r="O790" s="86"/>
      <c r="P790" s="231">
        <f>O790*H790</f>
        <v>0</v>
      </c>
      <c r="Q790" s="231">
        <v>0</v>
      </c>
      <c r="R790" s="231">
        <f>Q790*H790</f>
        <v>0</v>
      </c>
      <c r="S790" s="231">
        <v>0</v>
      </c>
      <c r="T790" s="232">
        <f>S790*H790</f>
        <v>0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33" t="s">
        <v>374</v>
      </c>
      <c r="AT790" s="233" t="s">
        <v>298</v>
      </c>
      <c r="AU790" s="233" t="s">
        <v>84</v>
      </c>
      <c r="AY790" s="19" t="s">
        <v>296</v>
      </c>
      <c r="BE790" s="234">
        <f>IF(N790="základní",J790,0)</f>
        <v>0</v>
      </c>
      <c r="BF790" s="234">
        <f>IF(N790="snížená",J790,0)</f>
        <v>0</v>
      </c>
      <c r="BG790" s="234">
        <f>IF(N790="zákl. přenesená",J790,0)</f>
        <v>0</v>
      </c>
      <c r="BH790" s="234">
        <f>IF(N790="sníž. přenesená",J790,0)</f>
        <v>0</v>
      </c>
      <c r="BI790" s="234">
        <f>IF(N790="nulová",J790,0)</f>
        <v>0</v>
      </c>
      <c r="BJ790" s="19" t="s">
        <v>82</v>
      </c>
      <c r="BK790" s="234">
        <f>ROUND(I790*H790,2)</f>
        <v>0</v>
      </c>
      <c r="BL790" s="19" t="s">
        <v>374</v>
      </c>
      <c r="BM790" s="233" t="s">
        <v>1277</v>
      </c>
    </row>
    <row r="791" spans="1:63" s="12" customFormat="1" ht="22.8" customHeight="1">
      <c r="A791" s="12"/>
      <c r="B791" s="206"/>
      <c r="C791" s="207"/>
      <c r="D791" s="208" t="s">
        <v>73</v>
      </c>
      <c r="E791" s="220" t="s">
        <v>1278</v>
      </c>
      <c r="F791" s="220" t="s">
        <v>1279</v>
      </c>
      <c r="G791" s="207"/>
      <c r="H791" s="207"/>
      <c r="I791" s="210"/>
      <c r="J791" s="221">
        <f>BK791</f>
        <v>0</v>
      </c>
      <c r="K791" s="207"/>
      <c r="L791" s="212"/>
      <c r="M791" s="213"/>
      <c r="N791" s="214"/>
      <c r="O791" s="214"/>
      <c r="P791" s="215">
        <f>SUM(P792:P841)</f>
        <v>0</v>
      </c>
      <c r="Q791" s="214"/>
      <c r="R791" s="215">
        <f>SUM(R792:R841)</f>
        <v>7.073523520000001</v>
      </c>
      <c r="S791" s="214"/>
      <c r="T791" s="216">
        <f>SUM(T792:T841)</f>
        <v>0</v>
      </c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R791" s="217" t="s">
        <v>84</v>
      </c>
      <c r="AT791" s="218" t="s">
        <v>73</v>
      </c>
      <c r="AU791" s="218" t="s">
        <v>82</v>
      </c>
      <c r="AY791" s="217" t="s">
        <v>296</v>
      </c>
      <c r="BK791" s="219">
        <f>SUM(BK792:BK841)</f>
        <v>0</v>
      </c>
    </row>
    <row r="792" spans="1:65" s="2" customFormat="1" ht="24" customHeight="1">
      <c r="A792" s="40"/>
      <c r="B792" s="41"/>
      <c r="C792" s="222" t="s">
        <v>1280</v>
      </c>
      <c r="D792" s="222" t="s">
        <v>298</v>
      </c>
      <c r="E792" s="223" t="s">
        <v>1281</v>
      </c>
      <c r="F792" s="224" t="s">
        <v>1282</v>
      </c>
      <c r="G792" s="225" t="s">
        <v>301</v>
      </c>
      <c r="H792" s="226">
        <v>10.95</v>
      </c>
      <c r="I792" s="227"/>
      <c r="J792" s="228">
        <f>ROUND(I792*H792,2)</f>
        <v>0</v>
      </c>
      <c r="K792" s="224" t="s">
        <v>302</v>
      </c>
      <c r="L792" s="46"/>
      <c r="M792" s="229" t="s">
        <v>28</v>
      </c>
      <c r="N792" s="230" t="s">
        <v>45</v>
      </c>
      <c r="O792" s="86"/>
      <c r="P792" s="231">
        <f>O792*H792</f>
        <v>0</v>
      </c>
      <c r="Q792" s="231">
        <v>0.00189</v>
      </c>
      <c r="R792" s="231">
        <f>Q792*H792</f>
        <v>0.0206955</v>
      </c>
      <c r="S792" s="231">
        <v>0</v>
      </c>
      <c r="T792" s="232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33" t="s">
        <v>374</v>
      </c>
      <c r="AT792" s="233" t="s">
        <v>298</v>
      </c>
      <c r="AU792" s="233" t="s">
        <v>84</v>
      </c>
      <c r="AY792" s="19" t="s">
        <v>296</v>
      </c>
      <c r="BE792" s="234">
        <f>IF(N792="základní",J792,0)</f>
        <v>0</v>
      </c>
      <c r="BF792" s="234">
        <f>IF(N792="snížená",J792,0)</f>
        <v>0</v>
      </c>
      <c r="BG792" s="234">
        <f>IF(N792="zákl. přenesená",J792,0)</f>
        <v>0</v>
      </c>
      <c r="BH792" s="234">
        <f>IF(N792="sníž. přenesená",J792,0)</f>
        <v>0</v>
      </c>
      <c r="BI792" s="234">
        <f>IF(N792="nulová",J792,0)</f>
        <v>0</v>
      </c>
      <c r="BJ792" s="19" t="s">
        <v>82</v>
      </c>
      <c r="BK792" s="234">
        <f>ROUND(I792*H792,2)</f>
        <v>0</v>
      </c>
      <c r="BL792" s="19" t="s">
        <v>374</v>
      </c>
      <c r="BM792" s="233" t="s">
        <v>1283</v>
      </c>
    </row>
    <row r="793" spans="1:51" s="14" customFormat="1" ht="12">
      <c r="A793" s="14"/>
      <c r="B793" s="246"/>
      <c r="C793" s="247"/>
      <c r="D793" s="237" t="s">
        <v>305</v>
      </c>
      <c r="E793" s="248" t="s">
        <v>28</v>
      </c>
      <c r="F793" s="249" t="s">
        <v>216</v>
      </c>
      <c r="G793" s="247"/>
      <c r="H793" s="250">
        <v>8.503</v>
      </c>
      <c r="I793" s="251"/>
      <c r="J793" s="247"/>
      <c r="K793" s="247"/>
      <c r="L793" s="252"/>
      <c r="M793" s="253"/>
      <c r="N793" s="254"/>
      <c r="O793" s="254"/>
      <c r="P793" s="254"/>
      <c r="Q793" s="254"/>
      <c r="R793" s="254"/>
      <c r="S793" s="254"/>
      <c r="T793" s="255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6" t="s">
        <v>305</v>
      </c>
      <c r="AU793" s="256" t="s">
        <v>84</v>
      </c>
      <c r="AV793" s="14" t="s">
        <v>84</v>
      </c>
      <c r="AW793" s="14" t="s">
        <v>35</v>
      </c>
      <c r="AX793" s="14" t="s">
        <v>74</v>
      </c>
      <c r="AY793" s="256" t="s">
        <v>296</v>
      </c>
    </row>
    <row r="794" spans="1:51" s="14" customFormat="1" ht="12">
      <c r="A794" s="14"/>
      <c r="B794" s="246"/>
      <c r="C794" s="247"/>
      <c r="D794" s="237" t="s">
        <v>305</v>
      </c>
      <c r="E794" s="248" t="s">
        <v>28</v>
      </c>
      <c r="F794" s="249" t="s">
        <v>1284</v>
      </c>
      <c r="G794" s="247"/>
      <c r="H794" s="250">
        <v>2.447</v>
      </c>
      <c r="I794" s="251"/>
      <c r="J794" s="247"/>
      <c r="K794" s="247"/>
      <c r="L794" s="252"/>
      <c r="M794" s="253"/>
      <c r="N794" s="254"/>
      <c r="O794" s="254"/>
      <c r="P794" s="254"/>
      <c r="Q794" s="254"/>
      <c r="R794" s="254"/>
      <c r="S794" s="254"/>
      <c r="T794" s="255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6" t="s">
        <v>305</v>
      </c>
      <c r="AU794" s="256" t="s">
        <v>84</v>
      </c>
      <c r="AV794" s="14" t="s">
        <v>84</v>
      </c>
      <c r="AW794" s="14" t="s">
        <v>35</v>
      </c>
      <c r="AX794" s="14" t="s">
        <v>74</v>
      </c>
      <c r="AY794" s="256" t="s">
        <v>296</v>
      </c>
    </row>
    <row r="795" spans="1:51" s="15" customFormat="1" ht="12">
      <c r="A795" s="15"/>
      <c r="B795" s="257"/>
      <c r="C795" s="258"/>
      <c r="D795" s="237" t="s">
        <v>305</v>
      </c>
      <c r="E795" s="259" t="s">
        <v>28</v>
      </c>
      <c r="F795" s="260" t="s">
        <v>310</v>
      </c>
      <c r="G795" s="258"/>
      <c r="H795" s="261">
        <v>10.95</v>
      </c>
      <c r="I795" s="262"/>
      <c r="J795" s="258"/>
      <c r="K795" s="258"/>
      <c r="L795" s="263"/>
      <c r="M795" s="264"/>
      <c r="N795" s="265"/>
      <c r="O795" s="265"/>
      <c r="P795" s="265"/>
      <c r="Q795" s="265"/>
      <c r="R795" s="265"/>
      <c r="S795" s="265"/>
      <c r="T795" s="266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67" t="s">
        <v>305</v>
      </c>
      <c r="AU795" s="267" t="s">
        <v>84</v>
      </c>
      <c r="AV795" s="15" t="s">
        <v>303</v>
      </c>
      <c r="AW795" s="15" t="s">
        <v>35</v>
      </c>
      <c r="AX795" s="15" t="s">
        <v>82</v>
      </c>
      <c r="AY795" s="267" t="s">
        <v>296</v>
      </c>
    </row>
    <row r="796" spans="1:65" s="2" customFormat="1" ht="24" customHeight="1">
      <c r="A796" s="40"/>
      <c r="B796" s="41"/>
      <c r="C796" s="222" t="s">
        <v>1285</v>
      </c>
      <c r="D796" s="222" t="s">
        <v>298</v>
      </c>
      <c r="E796" s="223" t="s">
        <v>1286</v>
      </c>
      <c r="F796" s="224" t="s">
        <v>1287</v>
      </c>
      <c r="G796" s="225" t="s">
        <v>362</v>
      </c>
      <c r="H796" s="226">
        <v>117.065</v>
      </c>
      <c r="I796" s="227"/>
      <c r="J796" s="228">
        <f>ROUND(I796*H796,2)</f>
        <v>0</v>
      </c>
      <c r="K796" s="224" t="s">
        <v>302</v>
      </c>
      <c r="L796" s="46"/>
      <c r="M796" s="229" t="s">
        <v>28</v>
      </c>
      <c r="N796" s="230" t="s">
        <v>45</v>
      </c>
      <c r="O796" s="86"/>
      <c r="P796" s="231">
        <f>O796*H796</f>
        <v>0</v>
      </c>
      <c r="Q796" s="231">
        <v>0</v>
      </c>
      <c r="R796" s="231">
        <f>Q796*H796</f>
        <v>0</v>
      </c>
      <c r="S796" s="231">
        <v>0</v>
      </c>
      <c r="T796" s="232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33" t="s">
        <v>374</v>
      </c>
      <c r="AT796" s="233" t="s">
        <v>298</v>
      </c>
      <c r="AU796" s="233" t="s">
        <v>84</v>
      </c>
      <c r="AY796" s="19" t="s">
        <v>296</v>
      </c>
      <c r="BE796" s="234">
        <f>IF(N796="základní",J796,0)</f>
        <v>0</v>
      </c>
      <c r="BF796" s="234">
        <f>IF(N796="snížená",J796,0)</f>
        <v>0</v>
      </c>
      <c r="BG796" s="234">
        <f>IF(N796="zákl. přenesená",J796,0)</f>
        <v>0</v>
      </c>
      <c r="BH796" s="234">
        <f>IF(N796="sníž. přenesená",J796,0)</f>
        <v>0</v>
      </c>
      <c r="BI796" s="234">
        <f>IF(N796="nulová",J796,0)</f>
        <v>0</v>
      </c>
      <c r="BJ796" s="19" t="s">
        <v>82</v>
      </c>
      <c r="BK796" s="234">
        <f>ROUND(I796*H796,2)</f>
        <v>0</v>
      </c>
      <c r="BL796" s="19" t="s">
        <v>374</v>
      </c>
      <c r="BM796" s="233" t="s">
        <v>1288</v>
      </c>
    </row>
    <row r="797" spans="1:51" s="13" customFormat="1" ht="12">
      <c r="A797" s="13"/>
      <c r="B797" s="235"/>
      <c r="C797" s="236"/>
      <c r="D797" s="237" t="s">
        <v>305</v>
      </c>
      <c r="E797" s="238" t="s">
        <v>28</v>
      </c>
      <c r="F797" s="239" t="s">
        <v>1289</v>
      </c>
      <c r="G797" s="236"/>
      <c r="H797" s="238" t="s">
        <v>28</v>
      </c>
      <c r="I797" s="240"/>
      <c r="J797" s="236"/>
      <c r="K797" s="236"/>
      <c r="L797" s="241"/>
      <c r="M797" s="242"/>
      <c r="N797" s="243"/>
      <c r="O797" s="243"/>
      <c r="P797" s="243"/>
      <c r="Q797" s="243"/>
      <c r="R797" s="243"/>
      <c r="S797" s="243"/>
      <c r="T797" s="244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5" t="s">
        <v>305</v>
      </c>
      <c r="AU797" s="245" t="s">
        <v>84</v>
      </c>
      <c r="AV797" s="13" t="s">
        <v>82</v>
      </c>
      <c r="AW797" s="13" t="s">
        <v>35</v>
      </c>
      <c r="AX797" s="13" t="s">
        <v>74</v>
      </c>
      <c r="AY797" s="245" t="s">
        <v>296</v>
      </c>
    </row>
    <row r="798" spans="1:51" s="14" customFormat="1" ht="12">
      <c r="A798" s="14"/>
      <c r="B798" s="246"/>
      <c r="C798" s="247"/>
      <c r="D798" s="237" t="s">
        <v>305</v>
      </c>
      <c r="E798" s="248" t="s">
        <v>190</v>
      </c>
      <c r="F798" s="249" t="s">
        <v>1290</v>
      </c>
      <c r="G798" s="247"/>
      <c r="H798" s="250">
        <v>117.065</v>
      </c>
      <c r="I798" s="251"/>
      <c r="J798" s="247"/>
      <c r="K798" s="247"/>
      <c r="L798" s="252"/>
      <c r="M798" s="253"/>
      <c r="N798" s="254"/>
      <c r="O798" s="254"/>
      <c r="P798" s="254"/>
      <c r="Q798" s="254"/>
      <c r="R798" s="254"/>
      <c r="S798" s="254"/>
      <c r="T798" s="255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56" t="s">
        <v>305</v>
      </c>
      <c r="AU798" s="256" t="s">
        <v>84</v>
      </c>
      <c r="AV798" s="14" t="s">
        <v>84</v>
      </c>
      <c r="AW798" s="14" t="s">
        <v>35</v>
      </c>
      <c r="AX798" s="14" t="s">
        <v>82</v>
      </c>
      <c r="AY798" s="256" t="s">
        <v>296</v>
      </c>
    </row>
    <row r="799" spans="1:65" s="2" customFormat="1" ht="16.5" customHeight="1">
      <c r="A799" s="40"/>
      <c r="B799" s="41"/>
      <c r="C799" s="279" t="s">
        <v>1291</v>
      </c>
      <c r="D799" s="279" t="s">
        <v>405</v>
      </c>
      <c r="E799" s="280" t="s">
        <v>1292</v>
      </c>
      <c r="F799" s="281" t="s">
        <v>1293</v>
      </c>
      <c r="G799" s="282" t="s">
        <v>362</v>
      </c>
      <c r="H799" s="283">
        <v>128.772</v>
      </c>
      <c r="I799" s="284"/>
      <c r="J799" s="285">
        <f>ROUND(I799*H799,2)</f>
        <v>0</v>
      </c>
      <c r="K799" s="281" t="s">
        <v>302</v>
      </c>
      <c r="L799" s="286"/>
      <c r="M799" s="287" t="s">
        <v>28</v>
      </c>
      <c r="N799" s="288" t="s">
        <v>45</v>
      </c>
      <c r="O799" s="86"/>
      <c r="P799" s="231">
        <f>O799*H799</f>
        <v>0</v>
      </c>
      <c r="Q799" s="231">
        <v>0.00931</v>
      </c>
      <c r="R799" s="231">
        <f>Q799*H799</f>
        <v>1.19886732</v>
      </c>
      <c r="S799" s="231">
        <v>0</v>
      </c>
      <c r="T799" s="232">
        <f>S799*H799</f>
        <v>0</v>
      </c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R799" s="233" t="s">
        <v>461</v>
      </c>
      <c r="AT799" s="233" t="s">
        <v>405</v>
      </c>
      <c r="AU799" s="233" t="s">
        <v>84</v>
      </c>
      <c r="AY799" s="19" t="s">
        <v>296</v>
      </c>
      <c r="BE799" s="234">
        <f>IF(N799="základní",J799,0)</f>
        <v>0</v>
      </c>
      <c r="BF799" s="234">
        <f>IF(N799="snížená",J799,0)</f>
        <v>0</v>
      </c>
      <c r="BG799" s="234">
        <f>IF(N799="zákl. přenesená",J799,0)</f>
        <v>0</v>
      </c>
      <c r="BH799" s="234">
        <f>IF(N799="sníž. přenesená",J799,0)</f>
        <v>0</v>
      </c>
      <c r="BI799" s="234">
        <f>IF(N799="nulová",J799,0)</f>
        <v>0</v>
      </c>
      <c r="BJ799" s="19" t="s">
        <v>82</v>
      </c>
      <c r="BK799" s="234">
        <f>ROUND(I799*H799,2)</f>
        <v>0</v>
      </c>
      <c r="BL799" s="19" t="s">
        <v>374</v>
      </c>
      <c r="BM799" s="233" t="s">
        <v>1294</v>
      </c>
    </row>
    <row r="800" spans="1:51" s="14" customFormat="1" ht="12">
      <c r="A800" s="14"/>
      <c r="B800" s="246"/>
      <c r="C800" s="247"/>
      <c r="D800" s="237" t="s">
        <v>305</v>
      </c>
      <c r="E800" s="248" t="s">
        <v>192</v>
      </c>
      <c r="F800" s="249" t="s">
        <v>1295</v>
      </c>
      <c r="G800" s="247"/>
      <c r="H800" s="250">
        <v>128.772</v>
      </c>
      <c r="I800" s="251"/>
      <c r="J800" s="247"/>
      <c r="K800" s="247"/>
      <c r="L800" s="252"/>
      <c r="M800" s="253"/>
      <c r="N800" s="254"/>
      <c r="O800" s="254"/>
      <c r="P800" s="254"/>
      <c r="Q800" s="254"/>
      <c r="R800" s="254"/>
      <c r="S800" s="254"/>
      <c r="T800" s="255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6" t="s">
        <v>305</v>
      </c>
      <c r="AU800" s="256" t="s">
        <v>84</v>
      </c>
      <c r="AV800" s="14" t="s">
        <v>84</v>
      </c>
      <c r="AW800" s="14" t="s">
        <v>35</v>
      </c>
      <c r="AX800" s="14" t="s">
        <v>82</v>
      </c>
      <c r="AY800" s="256" t="s">
        <v>296</v>
      </c>
    </row>
    <row r="801" spans="1:65" s="2" customFormat="1" ht="24" customHeight="1">
      <c r="A801" s="40"/>
      <c r="B801" s="41"/>
      <c r="C801" s="222" t="s">
        <v>1296</v>
      </c>
      <c r="D801" s="222" t="s">
        <v>298</v>
      </c>
      <c r="E801" s="223" t="s">
        <v>1297</v>
      </c>
      <c r="F801" s="224" t="s">
        <v>1298</v>
      </c>
      <c r="G801" s="225" t="s">
        <v>362</v>
      </c>
      <c r="H801" s="226">
        <v>510.883</v>
      </c>
      <c r="I801" s="227"/>
      <c r="J801" s="228">
        <f>ROUND(I801*H801,2)</f>
        <v>0</v>
      </c>
      <c r="K801" s="224" t="s">
        <v>302</v>
      </c>
      <c r="L801" s="46"/>
      <c r="M801" s="229" t="s">
        <v>28</v>
      </c>
      <c r="N801" s="230" t="s">
        <v>45</v>
      </c>
      <c r="O801" s="86"/>
      <c r="P801" s="231">
        <f>O801*H801</f>
        <v>0</v>
      </c>
      <c r="Q801" s="231">
        <v>0</v>
      </c>
      <c r="R801" s="231">
        <f>Q801*H801</f>
        <v>0</v>
      </c>
      <c r="S801" s="231">
        <v>0</v>
      </c>
      <c r="T801" s="232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33" t="s">
        <v>374</v>
      </c>
      <c r="AT801" s="233" t="s">
        <v>298</v>
      </c>
      <c r="AU801" s="233" t="s">
        <v>84</v>
      </c>
      <c r="AY801" s="19" t="s">
        <v>296</v>
      </c>
      <c r="BE801" s="234">
        <f>IF(N801="základní",J801,0)</f>
        <v>0</v>
      </c>
      <c r="BF801" s="234">
        <f>IF(N801="snížená",J801,0)</f>
        <v>0</v>
      </c>
      <c r="BG801" s="234">
        <f>IF(N801="zákl. přenesená",J801,0)</f>
        <v>0</v>
      </c>
      <c r="BH801" s="234">
        <f>IF(N801="sníž. přenesená",J801,0)</f>
        <v>0</v>
      </c>
      <c r="BI801" s="234">
        <f>IF(N801="nulová",J801,0)</f>
        <v>0</v>
      </c>
      <c r="BJ801" s="19" t="s">
        <v>82</v>
      </c>
      <c r="BK801" s="234">
        <f>ROUND(I801*H801,2)</f>
        <v>0</v>
      </c>
      <c r="BL801" s="19" t="s">
        <v>374</v>
      </c>
      <c r="BM801" s="233" t="s">
        <v>1299</v>
      </c>
    </row>
    <row r="802" spans="1:51" s="13" customFormat="1" ht="12">
      <c r="A802" s="13"/>
      <c r="B802" s="235"/>
      <c r="C802" s="236"/>
      <c r="D802" s="237" t="s">
        <v>305</v>
      </c>
      <c r="E802" s="238" t="s">
        <v>28</v>
      </c>
      <c r="F802" s="239" t="s">
        <v>946</v>
      </c>
      <c r="G802" s="236"/>
      <c r="H802" s="238" t="s">
        <v>28</v>
      </c>
      <c r="I802" s="240"/>
      <c r="J802" s="236"/>
      <c r="K802" s="236"/>
      <c r="L802" s="241"/>
      <c r="M802" s="242"/>
      <c r="N802" s="243"/>
      <c r="O802" s="243"/>
      <c r="P802" s="243"/>
      <c r="Q802" s="243"/>
      <c r="R802" s="243"/>
      <c r="S802" s="243"/>
      <c r="T802" s="244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5" t="s">
        <v>305</v>
      </c>
      <c r="AU802" s="245" t="s">
        <v>84</v>
      </c>
      <c r="AV802" s="13" t="s">
        <v>82</v>
      </c>
      <c r="AW802" s="13" t="s">
        <v>35</v>
      </c>
      <c r="AX802" s="13" t="s">
        <v>74</v>
      </c>
      <c r="AY802" s="245" t="s">
        <v>296</v>
      </c>
    </row>
    <row r="803" spans="1:51" s="14" customFormat="1" ht="12">
      <c r="A803" s="14"/>
      <c r="B803" s="246"/>
      <c r="C803" s="247"/>
      <c r="D803" s="237" t="s">
        <v>305</v>
      </c>
      <c r="E803" s="248" t="s">
        <v>28</v>
      </c>
      <c r="F803" s="249" t="s">
        <v>1300</v>
      </c>
      <c r="G803" s="247"/>
      <c r="H803" s="250">
        <v>362.801</v>
      </c>
      <c r="I803" s="251"/>
      <c r="J803" s="247"/>
      <c r="K803" s="247"/>
      <c r="L803" s="252"/>
      <c r="M803" s="253"/>
      <c r="N803" s="254"/>
      <c r="O803" s="254"/>
      <c r="P803" s="254"/>
      <c r="Q803" s="254"/>
      <c r="R803" s="254"/>
      <c r="S803" s="254"/>
      <c r="T803" s="255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6" t="s">
        <v>305</v>
      </c>
      <c r="AU803" s="256" t="s">
        <v>84</v>
      </c>
      <c r="AV803" s="14" t="s">
        <v>84</v>
      </c>
      <c r="AW803" s="14" t="s">
        <v>35</v>
      </c>
      <c r="AX803" s="14" t="s">
        <v>74</v>
      </c>
      <c r="AY803" s="256" t="s">
        <v>296</v>
      </c>
    </row>
    <row r="804" spans="1:51" s="14" customFormat="1" ht="12">
      <c r="A804" s="14"/>
      <c r="B804" s="246"/>
      <c r="C804" s="247"/>
      <c r="D804" s="237" t="s">
        <v>305</v>
      </c>
      <c r="E804" s="248" t="s">
        <v>28</v>
      </c>
      <c r="F804" s="249" t="s">
        <v>1301</v>
      </c>
      <c r="G804" s="247"/>
      <c r="H804" s="250">
        <v>148.082</v>
      </c>
      <c r="I804" s="251"/>
      <c r="J804" s="247"/>
      <c r="K804" s="247"/>
      <c r="L804" s="252"/>
      <c r="M804" s="253"/>
      <c r="N804" s="254"/>
      <c r="O804" s="254"/>
      <c r="P804" s="254"/>
      <c r="Q804" s="254"/>
      <c r="R804" s="254"/>
      <c r="S804" s="254"/>
      <c r="T804" s="255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6" t="s">
        <v>305</v>
      </c>
      <c r="AU804" s="256" t="s">
        <v>84</v>
      </c>
      <c r="AV804" s="14" t="s">
        <v>84</v>
      </c>
      <c r="AW804" s="14" t="s">
        <v>35</v>
      </c>
      <c r="AX804" s="14" t="s">
        <v>74</v>
      </c>
      <c r="AY804" s="256" t="s">
        <v>296</v>
      </c>
    </row>
    <row r="805" spans="1:51" s="15" customFormat="1" ht="12">
      <c r="A805" s="15"/>
      <c r="B805" s="257"/>
      <c r="C805" s="258"/>
      <c r="D805" s="237" t="s">
        <v>305</v>
      </c>
      <c r="E805" s="259" t="s">
        <v>156</v>
      </c>
      <c r="F805" s="260" t="s">
        <v>310</v>
      </c>
      <c r="G805" s="258"/>
      <c r="H805" s="261">
        <v>510.883</v>
      </c>
      <c r="I805" s="262"/>
      <c r="J805" s="258"/>
      <c r="K805" s="258"/>
      <c r="L805" s="263"/>
      <c r="M805" s="264"/>
      <c r="N805" s="265"/>
      <c r="O805" s="265"/>
      <c r="P805" s="265"/>
      <c r="Q805" s="265"/>
      <c r="R805" s="265"/>
      <c r="S805" s="265"/>
      <c r="T805" s="266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T805" s="267" t="s">
        <v>305</v>
      </c>
      <c r="AU805" s="267" t="s">
        <v>84</v>
      </c>
      <c r="AV805" s="15" t="s">
        <v>303</v>
      </c>
      <c r="AW805" s="15" t="s">
        <v>35</v>
      </c>
      <c r="AX805" s="15" t="s">
        <v>82</v>
      </c>
      <c r="AY805" s="267" t="s">
        <v>296</v>
      </c>
    </row>
    <row r="806" spans="1:65" s="2" customFormat="1" ht="16.5" customHeight="1">
      <c r="A806" s="40"/>
      <c r="B806" s="41"/>
      <c r="C806" s="222" t="s">
        <v>1302</v>
      </c>
      <c r="D806" s="222" t="s">
        <v>298</v>
      </c>
      <c r="E806" s="223" t="s">
        <v>1303</v>
      </c>
      <c r="F806" s="224" t="s">
        <v>1304</v>
      </c>
      <c r="G806" s="225" t="s">
        <v>424</v>
      </c>
      <c r="H806" s="226">
        <v>488.398</v>
      </c>
      <c r="I806" s="227"/>
      <c r="J806" s="228">
        <f>ROUND(I806*H806,2)</f>
        <v>0</v>
      </c>
      <c r="K806" s="224" t="s">
        <v>302</v>
      </c>
      <c r="L806" s="46"/>
      <c r="M806" s="229" t="s">
        <v>28</v>
      </c>
      <c r="N806" s="230" t="s">
        <v>45</v>
      </c>
      <c r="O806" s="86"/>
      <c r="P806" s="231">
        <f>O806*H806</f>
        <v>0</v>
      </c>
      <c r="Q806" s="231">
        <v>0</v>
      </c>
      <c r="R806" s="231">
        <f>Q806*H806</f>
        <v>0</v>
      </c>
      <c r="S806" s="231">
        <v>0</v>
      </c>
      <c r="T806" s="232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33" t="s">
        <v>374</v>
      </c>
      <c r="AT806" s="233" t="s">
        <v>298</v>
      </c>
      <c r="AU806" s="233" t="s">
        <v>84</v>
      </c>
      <c r="AY806" s="19" t="s">
        <v>296</v>
      </c>
      <c r="BE806" s="234">
        <f>IF(N806="základní",J806,0)</f>
        <v>0</v>
      </c>
      <c r="BF806" s="234">
        <f>IF(N806="snížená",J806,0)</f>
        <v>0</v>
      </c>
      <c r="BG806" s="234">
        <f>IF(N806="zákl. přenesená",J806,0)</f>
        <v>0</v>
      </c>
      <c r="BH806" s="234">
        <f>IF(N806="sníž. přenesená",J806,0)</f>
        <v>0</v>
      </c>
      <c r="BI806" s="234">
        <f>IF(N806="nulová",J806,0)</f>
        <v>0</v>
      </c>
      <c r="BJ806" s="19" t="s">
        <v>82</v>
      </c>
      <c r="BK806" s="234">
        <f>ROUND(I806*H806,2)</f>
        <v>0</v>
      </c>
      <c r="BL806" s="19" t="s">
        <v>374</v>
      </c>
      <c r="BM806" s="233" t="s">
        <v>1305</v>
      </c>
    </row>
    <row r="807" spans="1:51" s="13" customFormat="1" ht="12">
      <c r="A807" s="13"/>
      <c r="B807" s="235"/>
      <c r="C807" s="236"/>
      <c r="D807" s="237" t="s">
        <v>305</v>
      </c>
      <c r="E807" s="238" t="s">
        <v>28</v>
      </c>
      <c r="F807" s="239" t="s">
        <v>946</v>
      </c>
      <c r="G807" s="236"/>
      <c r="H807" s="238" t="s">
        <v>28</v>
      </c>
      <c r="I807" s="240"/>
      <c r="J807" s="236"/>
      <c r="K807" s="236"/>
      <c r="L807" s="241"/>
      <c r="M807" s="242"/>
      <c r="N807" s="243"/>
      <c r="O807" s="243"/>
      <c r="P807" s="243"/>
      <c r="Q807" s="243"/>
      <c r="R807" s="243"/>
      <c r="S807" s="243"/>
      <c r="T807" s="244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5" t="s">
        <v>305</v>
      </c>
      <c r="AU807" s="245" t="s">
        <v>84</v>
      </c>
      <c r="AV807" s="13" t="s">
        <v>82</v>
      </c>
      <c r="AW807" s="13" t="s">
        <v>35</v>
      </c>
      <c r="AX807" s="13" t="s">
        <v>74</v>
      </c>
      <c r="AY807" s="245" t="s">
        <v>296</v>
      </c>
    </row>
    <row r="808" spans="1:51" s="14" customFormat="1" ht="12">
      <c r="A808" s="14"/>
      <c r="B808" s="246"/>
      <c r="C808" s="247"/>
      <c r="D808" s="237" t="s">
        <v>305</v>
      </c>
      <c r="E808" s="248" t="s">
        <v>28</v>
      </c>
      <c r="F808" s="249" t="s">
        <v>1306</v>
      </c>
      <c r="G808" s="247"/>
      <c r="H808" s="250">
        <v>488.398</v>
      </c>
      <c r="I808" s="251"/>
      <c r="J808" s="247"/>
      <c r="K808" s="247"/>
      <c r="L808" s="252"/>
      <c r="M808" s="253"/>
      <c r="N808" s="254"/>
      <c r="O808" s="254"/>
      <c r="P808" s="254"/>
      <c r="Q808" s="254"/>
      <c r="R808" s="254"/>
      <c r="S808" s="254"/>
      <c r="T808" s="255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6" t="s">
        <v>305</v>
      </c>
      <c r="AU808" s="256" t="s">
        <v>84</v>
      </c>
      <c r="AV808" s="14" t="s">
        <v>84</v>
      </c>
      <c r="AW808" s="14" t="s">
        <v>35</v>
      </c>
      <c r="AX808" s="14" t="s">
        <v>74</v>
      </c>
      <c r="AY808" s="256" t="s">
        <v>296</v>
      </c>
    </row>
    <row r="809" spans="1:51" s="15" customFormat="1" ht="12">
      <c r="A809" s="15"/>
      <c r="B809" s="257"/>
      <c r="C809" s="258"/>
      <c r="D809" s="237" t="s">
        <v>305</v>
      </c>
      <c r="E809" s="259" t="s">
        <v>158</v>
      </c>
      <c r="F809" s="260" t="s">
        <v>310</v>
      </c>
      <c r="G809" s="258"/>
      <c r="H809" s="261">
        <v>488.398</v>
      </c>
      <c r="I809" s="262"/>
      <c r="J809" s="258"/>
      <c r="K809" s="258"/>
      <c r="L809" s="263"/>
      <c r="M809" s="264"/>
      <c r="N809" s="265"/>
      <c r="O809" s="265"/>
      <c r="P809" s="265"/>
      <c r="Q809" s="265"/>
      <c r="R809" s="265"/>
      <c r="S809" s="265"/>
      <c r="T809" s="266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67" t="s">
        <v>305</v>
      </c>
      <c r="AU809" s="267" t="s">
        <v>84</v>
      </c>
      <c r="AV809" s="15" t="s">
        <v>303</v>
      </c>
      <c r="AW809" s="15" t="s">
        <v>35</v>
      </c>
      <c r="AX809" s="15" t="s">
        <v>82</v>
      </c>
      <c r="AY809" s="267" t="s">
        <v>296</v>
      </c>
    </row>
    <row r="810" spans="1:65" s="2" customFormat="1" ht="16.5" customHeight="1">
      <c r="A810" s="40"/>
      <c r="B810" s="41"/>
      <c r="C810" s="279" t="s">
        <v>1307</v>
      </c>
      <c r="D810" s="279" t="s">
        <v>405</v>
      </c>
      <c r="E810" s="280" t="s">
        <v>1308</v>
      </c>
      <c r="F810" s="281" t="s">
        <v>1309</v>
      </c>
      <c r="G810" s="282" t="s">
        <v>301</v>
      </c>
      <c r="H810" s="283">
        <v>8.503</v>
      </c>
      <c r="I810" s="284"/>
      <c r="J810" s="285">
        <f>ROUND(I810*H810,2)</f>
        <v>0</v>
      </c>
      <c r="K810" s="281" t="s">
        <v>302</v>
      </c>
      <c r="L810" s="286"/>
      <c r="M810" s="287" t="s">
        <v>28</v>
      </c>
      <c r="N810" s="288" t="s">
        <v>45</v>
      </c>
      <c r="O810" s="86"/>
      <c r="P810" s="231">
        <f>O810*H810</f>
        <v>0</v>
      </c>
      <c r="Q810" s="231">
        <v>0.55</v>
      </c>
      <c r="R810" s="231">
        <f>Q810*H810</f>
        <v>4.67665</v>
      </c>
      <c r="S810" s="231">
        <v>0</v>
      </c>
      <c r="T810" s="232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33" t="s">
        <v>461</v>
      </c>
      <c r="AT810" s="233" t="s">
        <v>405</v>
      </c>
      <c r="AU810" s="233" t="s">
        <v>84</v>
      </c>
      <c r="AY810" s="19" t="s">
        <v>296</v>
      </c>
      <c r="BE810" s="234">
        <f>IF(N810="základní",J810,0)</f>
        <v>0</v>
      </c>
      <c r="BF810" s="234">
        <f>IF(N810="snížená",J810,0)</f>
        <v>0</v>
      </c>
      <c r="BG810" s="234">
        <f>IF(N810="zákl. přenesená",J810,0)</f>
        <v>0</v>
      </c>
      <c r="BH810" s="234">
        <f>IF(N810="sníž. přenesená",J810,0)</f>
        <v>0</v>
      </c>
      <c r="BI810" s="234">
        <f>IF(N810="nulová",J810,0)</f>
        <v>0</v>
      </c>
      <c r="BJ810" s="19" t="s">
        <v>82</v>
      </c>
      <c r="BK810" s="234">
        <f>ROUND(I810*H810,2)</f>
        <v>0</v>
      </c>
      <c r="BL810" s="19" t="s">
        <v>374</v>
      </c>
      <c r="BM810" s="233" t="s">
        <v>1310</v>
      </c>
    </row>
    <row r="811" spans="1:51" s="14" customFormat="1" ht="12">
      <c r="A811" s="14"/>
      <c r="B811" s="246"/>
      <c r="C811" s="247"/>
      <c r="D811" s="237" t="s">
        <v>305</v>
      </c>
      <c r="E811" s="248" t="s">
        <v>28</v>
      </c>
      <c r="F811" s="249" t="s">
        <v>1311</v>
      </c>
      <c r="G811" s="247"/>
      <c r="H811" s="250">
        <v>1.289</v>
      </c>
      <c r="I811" s="251"/>
      <c r="J811" s="247"/>
      <c r="K811" s="247"/>
      <c r="L811" s="252"/>
      <c r="M811" s="253"/>
      <c r="N811" s="254"/>
      <c r="O811" s="254"/>
      <c r="P811" s="254"/>
      <c r="Q811" s="254"/>
      <c r="R811" s="254"/>
      <c r="S811" s="254"/>
      <c r="T811" s="255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6" t="s">
        <v>305</v>
      </c>
      <c r="AU811" s="256" t="s">
        <v>84</v>
      </c>
      <c r="AV811" s="14" t="s">
        <v>84</v>
      </c>
      <c r="AW811" s="14" t="s">
        <v>35</v>
      </c>
      <c r="AX811" s="14" t="s">
        <v>74</v>
      </c>
      <c r="AY811" s="256" t="s">
        <v>296</v>
      </c>
    </row>
    <row r="812" spans="1:51" s="14" customFormat="1" ht="12">
      <c r="A812" s="14"/>
      <c r="B812" s="246"/>
      <c r="C812" s="247"/>
      <c r="D812" s="237" t="s">
        <v>305</v>
      </c>
      <c r="E812" s="248" t="s">
        <v>28</v>
      </c>
      <c r="F812" s="249" t="s">
        <v>1312</v>
      </c>
      <c r="G812" s="247"/>
      <c r="H812" s="250">
        <v>7.214</v>
      </c>
      <c r="I812" s="251"/>
      <c r="J812" s="247"/>
      <c r="K812" s="247"/>
      <c r="L812" s="252"/>
      <c r="M812" s="253"/>
      <c r="N812" s="254"/>
      <c r="O812" s="254"/>
      <c r="P812" s="254"/>
      <c r="Q812" s="254"/>
      <c r="R812" s="254"/>
      <c r="S812" s="254"/>
      <c r="T812" s="255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6" t="s">
        <v>305</v>
      </c>
      <c r="AU812" s="256" t="s">
        <v>84</v>
      </c>
      <c r="AV812" s="14" t="s">
        <v>84</v>
      </c>
      <c r="AW812" s="14" t="s">
        <v>35</v>
      </c>
      <c r="AX812" s="14" t="s">
        <v>74</v>
      </c>
      <c r="AY812" s="256" t="s">
        <v>296</v>
      </c>
    </row>
    <row r="813" spans="1:51" s="15" customFormat="1" ht="12">
      <c r="A813" s="15"/>
      <c r="B813" s="257"/>
      <c r="C813" s="258"/>
      <c r="D813" s="237" t="s">
        <v>305</v>
      </c>
      <c r="E813" s="259" t="s">
        <v>216</v>
      </c>
      <c r="F813" s="260" t="s">
        <v>310</v>
      </c>
      <c r="G813" s="258"/>
      <c r="H813" s="261">
        <v>8.503</v>
      </c>
      <c r="I813" s="262"/>
      <c r="J813" s="258"/>
      <c r="K813" s="258"/>
      <c r="L813" s="263"/>
      <c r="M813" s="264"/>
      <c r="N813" s="265"/>
      <c r="O813" s="265"/>
      <c r="P813" s="265"/>
      <c r="Q813" s="265"/>
      <c r="R813" s="265"/>
      <c r="S813" s="265"/>
      <c r="T813" s="266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T813" s="267" t="s">
        <v>305</v>
      </c>
      <c r="AU813" s="267" t="s">
        <v>84</v>
      </c>
      <c r="AV813" s="15" t="s">
        <v>303</v>
      </c>
      <c r="AW813" s="15" t="s">
        <v>35</v>
      </c>
      <c r="AX813" s="15" t="s">
        <v>82</v>
      </c>
      <c r="AY813" s="267" t="s">
        <v>296</v>
      </c>
    </row>
    <row r="814" spans="1:65" s="2" customFormat="1" ht="24" customHeight="1">
      <c r="A814" s="40"/>
      <c r="B814" s="41"/>
      <c r="C814" s="222" t="s">
        <v>1313</v>
      </c>
      <c r="D814" s="222" t="s">
        <v>298</v>
      </c>
      <c r="E814" s="223" t="s">
        <v>1314</v>
      </c>
      <c r="F814" s="224" t="s">
        <v>1315</v>
      </c>
      <c r="G814" s="225" t="s">
        <v>301</v>
      </c>
      <c r="H814" s="226">
        <v>10.95</v>
      </c>
      <c r="I814" s="227"/>
      <c r="J814" s="228">
        <f>ROUND(I814*H814,2)</f>
        <v>0</v>
      </c>
      <c r="K814" s="224" t="s">
        <v>302</v>
      </c>
      <c r="L814" s="46"/>
      <c r="M814" s="229" t="s">
        <v>28</v>
      </c>
      <c r="N814" s="230" t="s">
        <v>45</v>
      </c>
      <c r="O814" s="86"/>
      <c r="P814" s="231">
        <f>O814*H814</f>
        <v>0</v>
      </c>
      <c r="Q814" s="231">
        <v>0.02337</v>
      </c>
      <c r="R814" s="231">
        <f>Q814*H814</f>
        <v>0.25590149999999995</v>
      </c>
      <c r="S814" s="231">
        <v>0</v>
      </c>
      <c r="T814" s="232">
        <f>S814*H814</f>
        <v>0</v>
      </c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R814" s="233" t="s">
        <v>374</v>
      </c>
      <c r="AT814" s="233" t="s">
        <v>298</v>
      </c>
      <c r="AU814" s="233" t="s">
        <v>84</v>
      </c>
      <c r="AY814" s="19" t="s">
        <v>296</v>
      </c>
      <c r="BE814" s="234">
        <f>IF(N814="základní",J814,0)</f>
        <v>0</v>
      </c>
      <c r="BF814" s="234">
        <f>IF(N814="snížená",J814,0)</f>
        <v>0</v>
      </c>
      <c r="BG814" s="234">
        <f>IF(N814="zákl. přenesená",J814,0)</f>
        <v>0</v>
      </c>
      <c r="BH814" s="234">
        <f>IF(N814="sníž. přenesená",J814,0)</f>
        <v>0</v>
      </c>
      <c r="BI814" s="234">
        <f>IF(N814="nulová",J814,0)</f>
        <v>0</v>
      </c>
      <c r="BJ814" s="19" t="s">
        <v>82</v>
      </c>
      <c r="BK814" s="234">
        <f>ROUND(I814*H814,2)</f>
        <v>0</v>
      </c>
      <c r="BL814" s="19" t="s">
        <v>374</v>
      </c>
      <c r="BM814" s="233" t="s">
        <v>1316</v>
      </c>
    </row>
    <row r="815" spans="1:51" s="14" customFormat="1" ht="12">
      <c r="A815" s="14"/>
      <c r="B815" s="246"/>
      <c r="C815" s="247"/>
      <c r="D815" s="237" t="s">
        <v>305</v>
      </c>
      <c r="E815" s="248" t="s">
        <v>28</v>
      </c>
      <c r="F815" s="249" t="s">
        <v>216</v>
      </c>
      <c r="G815" s="247"/>
      <c r="H815" s="250">
        <v>8.503</v>
      </c>
      <c r="I815" s="251"/>
      <c r="J815" s="247"/>
      <c r="K815" s="247"/>
      <c r="L815" s="252"/>
      <c r="M815" s="253"/>
      <c r="N815" s="254"/>
      <c r="O815" s="254"/>
      <c r="P815" s="254"/>
      <c r="Q815" s="254"/>
      <c r="R815" s="254"/>
      <c r="S815" s="254"/>
      <c r="T815" s="255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6" t="s">
        <v>305</v>
      </c>
      <c r="AU815" s="256" t="s">
        <v>84</v>
      </c>
      <c r="AV815" s="14" t="s">
        <v>84</v>
      </c>
      <c r="AW815" s="14" t="s">
        <v>35</v>
      </c>
      <c r="AX815" s="14" t="s">
        <v>74</v>
      </c>
      <c r="AY815" s="256" t="s">
        <v>296</v>
      </c>
    </row>
    <row r="816" spans="1:51" s="14" customFormat="1" ht="12">
      <c r="A816" s="14"/>
      <c r="B816" s="246"/>
      <c r="C816" s="247"/>
      <c r="D816" s="237" t="s">
        <v>305</v>
      </c>
      <c r="E816" s="248" t="s">
        <v>28</v>
      </c>
      <c r="F816" s="249" t="s">
        <v>1284</v>
      </c>
      <c r="G816" s="247"/>
      <c r="H816" s="250">
        <v>2.447</v>
      </c>
      <c r="I816" s="251"/>
      <c r="J816" s="247"/>
      <c r="K816" s="247"/>
      <c r="L816" s="252"/>
      <c r="M816" s="253"/>
      <c r="N816" s="254"/>
      <c r="O816" s="254"/>
      <c r="P816" s="254"/>
      <c r="Q816" s="254"/>
      <c r="R816" s="254"/>
      <c r="S816" s="254"/>
      <c r="T816" s="255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6" t="s">
        <v>305</v>
      </c>
      <c r="AU816" s="256" t="s">
        <v>84</v>
      </c>
      <c r="AV816" s="14" t="s">
        <v>84</v>
      </c>
      <c r="AW816" s="14" t="s">
        <v>35</v>
      </c>
      <c r="AX816" s="14" t="s">
        <v>74</v>
      </c>
      <c r="AY816" s="256" t="s">
        <v>296</v>
      </c>
    </row>
    <row r="817" spans="1:51" s="15" customFormat="1" ht="12">
      <c r="A817" s="15"/>
      <c r="B817" s="257"/>
      <c r="C817" s="258"/>
      <c r="D817" s="237" t="s">
        <v>305</v>
      </c>
      <c r="E817" s="259" t="s">
        <v>28</v>
      </c>
      <c r="F817" s="260" t="s">
        <v>310</v>
      </c>
      <c r="G817" s="258"/>
      <c r="H817" s="261">
        <v>10.95</v>
      </c>
      <c r="I817" s="262"/>
      <c r="J817" s="258"/>
      <c r="K817" s="258"/>
      <c r="L817" s="263"/>
      <c r="M817" s="264"/>
      <c r="N817" s="265"/>
      <c r="O817" s="265"/>
      <c r="P817" s="265"/>
      <c r="Q817" s="265"/>
      <c r="R817" s="265"/>
      <c r="S817" s="265"/>
      <c r="T817" s="266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T817" s="267" t="s">
        <v>305</v>
      </c>
      <c r="AU817" s="267" t="s">
        <v>84</v>
      </c>
      <c r="AV817" s="15" t="s">
        <v>303</v>
      </c>
      <c r="AW817" s="15" t="s">
        <v>35</v>
      </c>
      <c r="AX817" s="15" t="s">
        <v>82</v>
      </c>
      <c r="AY817" s="267" t="s">
        <v>296</v>
      </c>
    </row>
    <row r="818" spans="1:65" s="2" customFormat="1" ht="16.5" customHeight="1">
      <c r="A818" s="40"/>
      <c r="B818" s="41"/>
      <c r="C818" s="222" t="s">
        <v>1317</v>
      </c>
      <c r="D818" s="222" t="s">
        <v>298</v>
      </c>
      <c r="E818" s="223" t="s">
        <v>1318</v>
      </c>
      <c r="F818" s="224" t="s">
        <v>1319</v>
      </c>
      <c r="G818" s="225" t="s">
        <v>424</v>
      </c>
      <c r="H818" s="226">
        <v>285.024</v>
      </c>
      <c r="I818" s="227"/>
      <c r="J818" s="228">
        <f>ROUND(I818*H818,2)</f>
        <v>0</v>
      </c>
      <c r="K818" s="224" t="s">
        <v>302</v>
      </c>
      <c r="L818" s="46"/>
      <c r="M818" s="229" t="s">
        <v>28</v>
      </c>
      <c r="N818" s="230" t="s">
        <v>45</v>
      </c>
      <c r="O818" s="86"/>
      <c r="P818" s="231">
        <f>O818*H818</f>
        <v>0</v>
      </c>
      <c r="Q818" s="231">
        <v>0</v>
      </c>
      <c r="R818" s="231">
        <f>Q818*H818</f>
        <v>0</v>
      </c>
      <c r="S818" s="231">
        <v>0</v>
      </c>
      <c r="T818" s="232">
        <f>S818*H818</f>
        <v>0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33" t="s">
        <v>374</v>
      </c>
      <c r="AT818" s="233" t="s">
        <v>298</v>
      </c>
      <c r="AU818" s="233" t="s">
        <v>84</v>
      </c>
      <c r="AY818" s="19" t="s">
        <v>296</v>
      </c>
      <c r="BE818" s="234">
        <f>IF(N818="základní",J818,0)</f>
        <v>0</v>
      </c>
      <c r="BF818" s="234">
        <f>IF(N818="snížená",J818,0)</f>
        <v>0</v>
      </c>
      <c r="BG818" s="234">
        <f>IF(N818="zákl. přenesená",J818,0)</f>
        <v>0</v>
      </c>
      <c r="BH818" s="234">
        <f>IF(N818="sníž. přenesená",J818,0)</f>
        <v>0</v>
      </c>
      <c r="BI818" s="234">
        <f>IF(N818="nulová",J818,0)</f>
        <v>0</v>
      </c>
      <c r="BJ818" s="19" t="s">
        <v>82</v>
      </c>
      <c r="BK818" s="234">
        <f>ROUND(I818*H818,2)</f>
        <v>0</v>
      </c>
      <c r="BL818" s="19" t="s">
        <v>374</v>
      </c>
      <c r="BM818" s="233" t="s">
        <v>1320</v>
      </c>
    </row>
    <row r="819" spans="1:51" s="13" customFormat="1" ht="12">
      <c r="A819" s="13"/>
      <c r="B819" s="235"/>
      <c r="C819" s="236"/>
      <c r="D819" s="237" t="s">
        <v>305</v>
      </c>
      <c r="E819" s="238" t="s">
        <v>28</v>
      </c>
      <c r="F819" s="239" t="s">
        <v>1289</v>
      </c>
      <c r="G819" s="236"/>
      <c r="H819" s="238" t="s">
        <v>28</v>
      </c>
      <c r="I819" s="240"/>
      <c r="J819" s="236"/>
      <c r="K819" s="236"/>
      <c r="L819" s="241"/>
      <c r="M819" s="242"/>
      <c r="N819" s="243"/>
      <c r="O819" s="243"/>
      <c r="P819" s="243"/>
      <c r="Q819" s="243"/>
      <c r="R819" s="243"/>
      <c r="S819" s="243"/>
      <c r="T819" s="244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5" t="s">
        <v>305</v>
      </c>
      <c r="AU819" s="245" t="s">
        <v>84</v>
      </c>
      <c r="AV819" s="13" t="s">
        <v>82</v>
      </c>
      <c r="AW819" s="13" t="s">
        <v>35</v>
      </c>
      <c r="AX819" s="13" t="s">
        <v>74</v>
      </c>
      <c r="AY819" s="245" t="s">
        <v>296</v>
      </c>
    </row>
    <row r="820" spans="1:51" s="14" customFormat="1" ht="12">
      <c r="A820" s="14"/>
      <c r="B820" s="246"/>
      <c r="C820" s="247"/>
      <c r="D820" s="237" t="s">
        <v>305</v>
      </c>
      <c r="E820" s="248" t="s">
        <v>162</v>
      </c>
      <c r="F820" s="249" t="s">
        <v>1321</v>
      </c>
      <c r="G820" s="247"/>
      <c r="H820" s="250">
        <v>285.024</v>
      </c>
      <c r="I820" s="251"/>
      <c r="J820" s="247"/>
      <c r="K820" s="247"/>
      <c r="L820" s="252"/>
      <c r="M820" s="253"/>
      <c r="N820" s="254"/>
      <c r="O820" s="254"/>
      <c r="P820" s="254"/>
      <c r="Q820" s="254"/>
      <c r="R820" s="254"/>
      <c r="S820" s="254"/>
      <c r="T820" s="255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6" t="s">
        <v>305</v>
      </c>
      <c r="AU820" s="256" t="s">
        <v>84</v>
      </c>
      <c r="AV820" s="14" t="s">
        <v>84</v>
      </c>
      <c r="AW820" s="14" t="s">
        <v>35</v>
      </c>
      <c r="AX820" s="14" t="s">
        <v>82</v>
      </c>
      <c r="AY820" s="256" t="s">
        <v>296</v>
      </c>
    </row>
    <row r="821" spans="1:65" s="2" customFormat="1" ht="16.5" customHeight="1">
      <c r="A821" s="40"/>
      <c r="B821" s="41"/>
      <c r="C821" s="279" t="s">
        <v>1322</v>
      </c>
      <c r="D821" s="279" t="s">
        <v>405</v>
      </c>
      <c r="E821" s="280" t="s">
        <v>1323</v>
      </c>
      <c r="F821" s="281" t="s">
        <v>1324</v>
      </c>
      <c r="G821" s="282" t="s">
        <v>424</v>
      </c>
      <c r="H821" s="283">
        <v>313.526</v>
      </c>
      <c r="I821" s="284"/>
      <c r="J821" s="285">
        <f>ROUND(I821*H821,2)</f>
        <v>0</v>
      </c>
      <c r="K821" s="281" t="s">
        <v>28</v>
      </c>
      <c r="L821" s="286"/>
      <c r="M821" s="287" t="s">
        <v>28</v>
      </c>
      <c r="N821" s="288" t="s">
        <v>45</v>
      </c>
      <c r="O821" s="86"/>
      <c r="P821" s="231">
        <f>O821*H821</f>
        <v>0</v>
      </c>
      <c r="Q821" s="231">
        <v>0.0002</v>
      </c>
      <c r="R821" s="231">
        <f>Q821*H821</f>
        <v>0.0627052</v>
      </c>
      <c r="S821" s="231">
        <v>0</v>
      </c>
      <c r="T821" s="232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33" t="s">
        <v>461</v>
      </c>
      <c r="AT821" s="233" t="s">
        <v>405</v>
      </c>
      <c r="AU821" s="233" t="s">
        <v>84</v>
      </c>
      <c r="AY821" s="19" t="s">
        <v>296</v>
      </c>
      <c r="BE821" s="234">
        <f>IF(N821="základní",J821,0)</f>
        <v>0</v>
      </c>
      <c r="BF821" s="234">
        <f>IF(N821="snížená",J821,0)</f>
        <v>0</v>
      </c>
      <c r="BG821" s="234">
        <f>IF(N821="zákl. přenesená",J821,0)</f>
        <v>0</v>
      </c>
      <c r="BH821" s="234">
        <f>IF(N821="sníž. přenesená",J821,0)</f>
        <v>0</v>
      </c>
      <c r="BI821" s="234">
        <f>IF(N821="nulová",J821,0)</f>
        <v>0</v>
      </c>
      <c r="BJ821" s="19" t="s">
        <v>82</v>
      </c>
      <c r="BK821" s="234">
        <f>ROUND(I821*H821,2)</f>
        <v>0</v>
      </c>
      <c r="BL821" s="19" t="s">
        <v>374</v>
      </c>
      <c r="BM821" s="233" t="s">
        <v>1325</v>
      </c>
    </row>
    <row r="822" spans="1:51" s="14" customFormat="1" ht="12">
      <c r="A822" s="14"/>
      <c r="B822" s="246"/>
      <c r="C822" s="247"/>
      <c r="D822" s="237" t="s">
        <v>305</v>
      </c>
      <c r="E822" s="248" t="s">
        <v>28</v>
      </c>
      <c r="F822" s="249" t="s">
        <v>1326</v>
      </c>
      <c r="G822" s="247"/>
      <c r="H822" s="250">
        <v>313.526</v>
      </c>
      <c r="I822" s="251"/>
      <c r="J822" s="247"/>
      <c r="K822" s="247"/>
      <c r="L822" s="252"/>
      <c r="M822" s="253"/>
      <c r="N822" s="254"/>
      <c r="O822" s="254"/>
      <c r="P822" s="254"/>
      <c r="Q822" s="254"/>
      <c r="R822" s="254"/>
      <c r="S822" s="254"/>
      <c r="T822" s="255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6" t="s">
        <v>305</v>
      </c>
      <c r="AU822" s="256" t="s">
        <v>84</v>
      </c>
      <c r="AV822" s="14" t="s">
        <v>84</v>
      </c>
      <c r="AW822" s="14" t="s">
        <v>35</v>
      </c>
      <c r="AX822" s="14" t="s">
        <v>82</v>
      </c>
      <c r="AY822" s="256" t="s">
        <v>296</v>
      </c>
    </row>
    <row r="823" spans="1:65" s="2" customFormat="1" ht="16.5" customHeight="1">
      <c r="A823" s="40"/>
      <c r="B823" s="41"/>
      <c r="C823" s="222" t="s">
        <v>1327</v>
      </c>
      <c r="D823" s="222" t="s">
        <v>298</v>
      </c>
      <c r="E823" s="223" t="s">
        <v>1328</v>
      </c>
      <c r="F823" s="224" t="s">
        <v>1329</v>
      </c>
      <c r="G823" s="225" t="s">
        <v>362</v>
      </c>
      <c r="H823" s="226">
        <v>4.625</v>
      </c>
      <c r="I823" s="227"/>
      <c r="J823" s="228">
        <f>ROUND(I823*H823,2)</f>
        <v>0</v>
      </c>
      <c r="K823" s="224" t="s">
        <v>302</v>
      </c>
      <c r="L823" s="46"/>
      <c r="M823" s="229" t="s">
        <v>28</v>
      </c>
      <c r="N823" s="230" t="s">
        <v>45</v>
      </c>
      <c r="O823" s="86"/>
      <c r="P823" s="231">
        <f>O823*H823</f>
        <v>0</v>
      </c>
      <c r="Q823" s="231">
        <v>0</v>
      </c>
      <c r="R823" s="231">
        <f>Q823*H823</f>
        <v>0</v>
      </c>
      <c r="S823" s="231">
        <v>0</v>
      </c>
      <c r="T823" s="232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33" t="s">
        <v>374</v>
      </c>
      <c r="AT823" s="233" t="s">
        <v>298</v>
      </c>
      <c r="AU823" s="233" t="s">
        <v>84</v>
      </c>
      <c r="AY823" s="19" t="s">
        <v>296</v>
      </c>
      <c r="BE823" s="234">
        <f>IF(N823="základní",J823,0)</f>
        <v>0</v>
      </c>
      <c r="BF823" s="234">
        <f>IF(N823="snížená",J823,0)</f>
        <v>0</v>
      </c>
      <c r="BG823" s="234">
        <f>IF(N823="zákl. přenesená",J823,0)</f>
        <v>0</v>
      </c>
      <c r="BH823" s="234">
        <f>IF(N823="sníž. přenesená",J823,0)</f>
        <v>0</v>
      </c>
      <c r="BI823" s="234">
        <f>IF(N823="nulová",J823,0)</f>
        <v>0</v>
      </c>
      <c r="BJ823" s="19" t="s">
        <v>82</v>
      </c>
      <c r="BK823" s="234">
        <f>ROUND(I823*H823,2)</f>
        <v>0</v>
      </c>
      <c r="BL823" s="19" t="s">
        <v>374</v>
      </c>
      <c r="BM823" s="233" t="s">
        <v>1330</v>
      </c>
    </row>
    <row r="824" spans="1:51" s="13" customFormat="1" ht="12">
      <c r="A824" s="13"/>
      <c r="B824" s="235"/>
      <c r="C824" s="236"/>
      <c r="D824" s="237" t="s">
        <v>305</v>
      </c>
      <c r="E824" s="238" t="s">
        <v>28</v>
      </c>
      <c r="F824" s="239" t="s">
        <v>523</v>
      </c>
      <c r="G824" s="236"/>
      <c r="H824" s="238" t="s">
        <v>28</v>
      </c>
      <c r="I824" s="240"/>
      <c r="J824" s="236"/>
      <c r="K824" s="236"/>
      <c r="L824" s="241"/>
      <c r="M824" s="242"/>
      <c r="N824" s="243"/>
      <c r="O824" s="243"/>
      <c r="P824" s="243"/>
      <c r="Q824" s="243"/>
      <c r="R824" s="243"/>
      <c r="S824" s="243"/>
      <c r="T824" s="24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5" t="s">
        <v>305</v>
      </c>
      <c r="AU824" s="245" t="s">
        <v>84</v>
      </c>
      <c r="AV824" s="13" t="s">
        <v>82</v>
      </c>
      <c r="AW824" s="13" t="s">
        <v>35</v>
      </c>
      <c r="AX824" s="13" t="s">
        <v>74</v>
      </c>
      <c r="AY824" s="245" t="s">
        <v>296</v>
      </c>
    </row>
    <row r="825" spans="1:51" s="13" customFormat="1" ht="12">
      <c r="A825" s="13"/>
      <c r="B825" s="235"/>
      <c r="C825" s="236"/>
      <c r="D825" s="237" t="s">
        <v>305</v>
      </c>
      <c r="E825" s="238" t="s">
        <v>28</v>
      </c>
      <c r="F825" s="239" t="s">
        <v>657</v>
      </c>
      <c r="G825" s="236"/>
      <c r="H825" s="238" t="s">
        <v>28</v>
      </c>
      <c r="I825" s="240"/>
      <c r="J825" s="236"/>
      <c r="K825" s="236"/>
      <c r="L825" s="241"/>
      <c r="M825" s="242"/>
      <c r="N825" s="243"/>
      <c r="O825" s="243"/>
      <c r="P825" s="243"/>
      <c r="Q825" s="243"/>
      <c r="R825" s="243"/>
      <c r="S825" s="243"/>
      <c r="T825" s="244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5" t="s">
        <v>305</v>
      </c>
      <c r="AU825" s="245" t="s">
        <v>84</v>
      </c>
      <c r="AV825" s="13" t="s">
        <v>82</v>
      </c>
      <c r="AW825" s="13" t="s">
        <v>35</v>
      </c>
      <c r="AX825" s="13" t="s">
        <v>74</v>
      </c>
      <c r="AY825" s="245" t="s">
        <v>296</v>
      </c>
    </row>
    <row r="826" spans="1:51" s="14" customFormat="1" ht="12">
      <c r="A826" s="14"/>
      <c r="B826" s="246"/>
      <c r="C826" s="247"/>
      <c r="D826" s="237" t="s">
        <v>305</v>
      </c>
      <c r="E826" s="248" t="s">
        <v>28</v>
      </c>
      <c r="F826" s="249" t="s">
        <v>1232</v>
      </c>
      <c r="G826" s="247"/>
      <c r="H826" s="250">
        <v>4.625</v>
      </c>
      <c r="I826" s="251"/>
      <c r="J826" s="247"/>
      <c r="K826" s="247"/>
      <c r="L826" s="252"/>
      <c r="M826" s="253"/>
      <c r="N826" s="254"/>
      <c r="O826" s="254"/>
      <c r="P826" s="254"/>
      <c r="Q826" s="254"/>
      <c r="R826" s="254"/>
      <c r="S826" s="254"/>
      <c r="T826" s="255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6" t="s">
        <v>305</v>
      </c>
      <c r="AU826" s="256" t="s">
        <v>84</v>
      </c>
      <c r="AV826" s="14" t="s">
        <v>84</v>
      </c>
      <c r="AW826" s="14" t="s">
        <v>35</v>
      </c>
      <c r="AX826" s="14" t="s">
        <v>82</v>
      </c>
      <c r="AY826" s="256" t="s">
        <v>296</v>
      </c>
    </row>
    <row r="827" spans="1:65" s="2" customFormat="1" ht="16.5" customHeight="1">
      <c r="A827" s="40"/>
      <c r="B827" s="41"/>
      <c r="C827" s="279" t="s">
        <v>1331</v>
      </c>
      <c r="D827" s="279" t="s">
        <v>405</v>
      </c>
      <c r="E827" s="280" t="s">
        <v>1332</v>
      </c>
      <c r="F827" s="281" t="s">
        <v>1333</v>
      </c>
      <c r="G827" s="282" t="s">
        <v>362</v>
      </c>
      <c r="H827" s="283">
        <v>5.292</v>
      </c>
      <c r="I827" s="284"/>
      <c r="J827" s="285">
        <f>ROUND(I827*H827,2)</f>
        <v>0</v>
      </c>
      <c r="K827" s="281" t="s">
        <v>28</v>
      </c>
      <c r="L827" s="286"/>
      <c r="M827" s="287" t="s">
        <v>28</v>
      </c>
      <c r="N827" s="288" t="s">
        <v>45</v>
      </c>
      <c r="O827" s="86"/>
      <c r="P827" s="231">
        <f>O827*H827</f>
        <v>0</v>
      </c>
      <c r="Q827" s="231">
        <v>0.012</v>
      </c>
      <c r="R827" s="231">
        <f>Q827*H827</f>
        <v>0.063504</v>
      </c>
      <c r="S827" s="231">
        <v>0</v>
      </c>
      <c r="T827" s="232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33" t="s">
        <v>461</v>
      </c>
      <c r="AT827" s="233" t="s">
        <v>405</v>
      </c>
      <c r="AU827" s="233" t="s">
        <v>84</v>
      </c>
      <c r="AY827" s="19" t="s">
        <v>296</v>
      </c>
      <c r="BE827" s="234">
        <f>IF(N827="základní",J827,0)</f>
        <v>0</v>
      </c>
      <c r="BF827" s="234">
        <f>IF(N827="snížená",J827,0)</f>
        <v>0</v>
      </c>
      <c r="BG827" s="234">
        <f>IF(N827="zákl. přenesená",J827,0)</f>
        <v>0</v>
      </c>
      <c r="BH827" s="234">
        <f>IF(N827="sníž. přenesená",J827,0)</f>
        <v>0</v>
      </c>
      <c r="BI827" s="234">
        <f>IF(N827="nulová",J827,0)</f>
        <v>0</v>
      </c>
      <c r="BJ827" s="19" t="s">
        <v>82</v>
      </c>
      <c r="BK827" s="234">
        <f>ROUND(I827*H827,2)</f>
        <v>0</v>
      </c>
      <c r="BL827" s="19" t="s">
        <v>374</v>
      </c>
      <c r="BM827" s="233" t="s">
        <v>1334</v>
      </c>
    </row>
    <row r="828" spans="1:51" s="13" customFormat="1" ht="12">
      <c r="A828" s="13"/>
      <c r="B828" s="235"/>
      <c r="C828" s="236"/>
      <c r="D828" s="237" t="s">
        <v>305</v>
      </c>
      <c r="E828" s="238" t="s">
        <v>28</v>
      </c>
      <c r="F828" s="239" t="s">
        <v>523</v>
      </c>
      <c r="G828" s="236"/>
      <c r="H828" s="238" t="s">
        <v>28</v>
      </c>
      <c r="I828" s="240"/>
      <c r="J828" s="236"/>
      <c r="K828" s="236"/>
      <c r="L828" s="241"/>
      <c r="M828" s="242"/>
      <c r="N828" s="243"/>
      <c r="O828" s="243"/>
      <c r="P828" s="243"/>
      <c r="Q828" s="243"/>
      <c r="R828" s="243"/>
      <c r="S828" s="243"/>
      <c r="T828" s="244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5" t="s">
        <v>305</v>
      </c>
      <c r="AU828" s="245" t="s">
        <v>84</v>
      </c>
      <c r="AV828" s="13" t="s">
        <v>82</v>
      </c>
      <c r="AW828" s="13" t="s">
        <v>35</v>
      </c>
      <c r="AX828" s="13" t="s">
        <v>74</v>
      </c>
      <c r="AY828" s="245" t="s">
        <v>296</v>
      </c>
    </row>
    <row r="829" spans="1:51" s="13" customFormat="1" ht="12">
      <c r="A829" s="13"/>
      <c r="B829" s="235"/>
      <c r="C829" s="236"/>
      <c r="D829" s="237" t="s">
        <v>305</v>
      </c>
      <c r="E829" s="238" t="s">
        <v>28</v>
      </c>
      <c r="F829" s="239" t="s">
        <v>657</v>
      </c>
      <c r="G829" s="236"/>
      <c r="H829" s="238" t="s">
        <v>28</v>
      </c>
      <c r="I829" s="240"/>
      <c r="J829" s="236"/>
      <c r="K829" s="236"/>
      <c r="L829" s="241"/>
      <c r="M829" s="242"/>
      <c r="N829" s="243"/>
      <c r="O829" s="243"/>
      <c r="P829" s="243"/>
      <c r="Q829" s="243"/>
      <c r="R829" s="243"/>
      <c r="S829" s="243"/>
      <c r="T829" s="24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5" t="s">
        <v>305</v>
      </c>
      <c r="AU829" s="245" t="s">
        <v>84</v>
      </c>
      <c r="AV829" s="13" t="s">
        <v>82</v>
      </c>
      <c r="AW829" s="13" t="s">
        <v>35</v>
      </c>
      <c r="AX829" s="13" t="s">
        <v>74</v>
      </c>
      <c r="AY829" s="245" t="s">
        <v>296</v>
      </c>
    </row>
    <row r="830" spans="1:51" s="14" customFormat="1" ht="12">
      <c r="A830" s="14"/>
      <c r="B830" s="246"/>
      <c r="C830" s="247"/>
      <c r="D830" s="237" t="s">
        <v>305</v>
      </c>
      <c r="E830" s="248" t="s">
        <v>28</v>
      </c>
      <c r="F830" s="249" t="s">
        <v>1335</v>
      </c>
      <c r="G830" s="247"/>
      <c r="H830" s="250">
        <v>5.088</v>
      </c>
      <c r="I830" s="251"/>
      <c r="J830" s="247"/>
      <c r="K830" s="247"/>
      <c r="L830" s="252"/>
      <c r="M830" s="253"/>
      <c r="N830" s="254"/>
      <c r="O830" s="254"/>
      <c r="P830" s="254"/>
      <c r="Q830" s="254"/>
      <c r="R830" s="254"/>
      <c r="S830" s="254"/>
      <c r="T830" s="255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6" t="s">
        <v>305</v>
      </c>
      <c r="AU830" s="256" t="s">
        <v>84</v>
      </c>
      <c r="AV830" s="14" t="s">
        <v>84</v>
      </c>
      <c r="AW830" s="14" t="s">
        <v>35</v>
      </c>
      <c r="AX830" s="14" t="s">
        <v>82</v>
      </c>
      <c r="AY830" s="256" t="s">
        <v>296</v>
      </c>
    </row>
    <row r="831" spans="1:51" s="14" customFormat="1" ht="12">
      <c r="A831" s="14"/>
      <c r="B831" s="246"/>
      <c r="C831" s="247"/>
      <c r="D831" s="237" t="s">
        <v>305</v>
      </c>
      <c r="E831" s="247"/>
      <c r="F831" s="249" t="s">
        <v>1336</v>
      </c>
      <c r="G831" s="247"/>
      <c r="H831" s="250">
        <v>5.292</v>
      </c>
      <c r="I831" s="251"/>
      <c r="J831" s="247"/>
      <c r="K831" s="247"/>
      <c r="L831" s="252"/>
      <c r="M831" s="253"/>
      <c r="N831" s="254"/>
      <c r="O831" s="254"/>
      <c r="P831" s="254"/>
      <c r="Q831" s="254"/>
      <c r="R831" s="254"/>
      <c r="S831" s="254"/>
      <c r="T831" s="255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6" t="s">
        <v>305</v>
      </c>
      <c r="AU831" s="256" t="s">
        <v>84</v>
      </c>
      <c r="AV831" s="14" t="s">
        <v>84</v>
      </c>
      <c r="AW831" s="14" t="s">
        <v>4</v>
      </c>
      <c r="AX831" s="14" t="s">
        <v>82</v>
      </c>
      <c r="AY831" s="256" t="s">
        <v>296</v>
      </c>
    </row>
    <row r="832" spans="1:65" s="2" customFormat="1" ht="16.5" customHeight="1">
      <c r="A832" s="40"/>
      <c r="B832" s="41"/>
      <c r="C832" s="222" t="s">
        <v>1337</v>
      </c>
      <c r="D832" s="222" t="s">
        <v>298</v>
      </c>
      <c r="E832" s="223" t="s">
        <v>1338</v>
      </c>
      <c r="F832" s="224" t="s">
        <v>1339</v>
      </c>
      <c r="G832" s="225" t="s">
        <v>362</v>
      </c>
      <c r="H832" s="226">
        <v>70</v>
      </c>
      <c r="I832" s="227"/>
      <c r="J832" s="228">
        <f>ROUND(I832*H832,2)</f>
        <v>0</v>
      </c>
      <c r="K832" s="224" t="s">
        <v>302</v>
      </c>
      <c r="L832" s="46"/>
      <c r="M832" s="229" t="s">
        <v>28</v>
      </c>
      <c r="N832" s="230" t="s">
        <v>45</v>
      </c>
      <c r="O832" s="86"/>
      <c r="P832" s="231">
        <f>O832*H832</f>
        <v>0</v>
      </c>
      <c r="Q832" s="231">
        <v>0.01136</v>
      </c>
      <c r="R832" s="231">
        <f>Q832*H832</f>
        <v>0.7952</v>
      </c>
      <c r="S832" s="231">
        <v>0</v>
      </c>
      <c r="T832" s="232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33" t="s">
        <v>374</v>
      </c>
      <c r="AT832" s="233" t="s">
        <v>298</v>
      </c>
      <c r="AU832" s="233" t="s">
        <v>84</v>
      </c>
      <c r="AY832" s="19" t="s">
        <v>296</v>
      </c>
      <c r="BE832" s="234">
        <f>IF(N832="základní",J832,0)</f>
        <v>0</v>
      </c>
      <c r="BF832" s="234">
        <f>IF(N832="snížená",J832,0)</f>
        <v>0</v>
      </c>
      <c r="BG832" s="234">
        <f>IF(N832="zákl. přenesená",J832,0)</f>
        <v>0</v>
      </c>
      <c r="BH832" s="234">
        <f>IF(N832="sníž. přenesená",J832,0)</f>
        <v>0</v>
      </c>
      <c r="BI832" s="234">
        <f>IF(N832="nulová",J832,0)</f>
        <v>0</v>
      </c>
      <c r="BJ832" s="19" t="s">
        <v>82</v>
      </c>
      <c r="BK832" s="234">
        <f>ROUND(I832*H832,2)</f>
        <v>0</v>
      </c>
      <c r="BL832" s="19" t="s">
        <v>374</v>
      </c>
      <c r="BM832" s="233" t="s">
        <v>1340</v>
      </c>
    </row>
    <row r="833" spans="1:51" s="13" customFormat="1" ht="12">
      <c r="A833" s="13"/>
      <c r="B833" s="235"/>
      <c r="C833" s="236"/>
      <c r="D833" s="237" t="s">
        <v>305</v>
      </c>
      <c r="E833" s="238" t="s">
        <v>28</v>
      </c>
      <c r="F833" s="239" t="s">
        <v>1289</v>
      </c>
      <c r="G833" s="236"/>
      <c r="H833" s="238" t="s">
        <v>28</v>
      </c>
      <c r="I833" s="240"/>
      <c r="J833" s="236"/>
      <c r="K833" s="236"/>
      <c r="L833" s="241"/>
      <c r="M833" s="242"/>
      <c r="N833" s="243"/>
      <c r="O833" s="243"/>
      <c r="P833" s="243"/>
      <c r="Q833" s="243"/>
      <c r="R833" s="243"/>
      <c r="S833" s="243"/>
      <c r="T833" s="244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5" t="s">
        <v>305</v>
      </c>
      <c r="AU833" s="245" t="s">
        <v>84</v>
      </c>
      <c r="AV833" s="13" t="s">
        <v>82</v>
      </c>
      <c r="AW833" s="13" t="s">
        <v>35</v>
      </c>
      <c r="AX833" s="13" t="s">
        <v>74</v>
      </c>
      <c r="AY833" s="245" t="s">
        <v>296</v>
      </c>
    </row>
    <row r="834" spans="1:51" s="14" customFormat="1" ht="12">
      <c r="A834" s="14"/>
      <c r="B834" s="246"/>
      <c r="C834" s="247"/>
      <c r="D834" s="237" t="s">
        <v>305</v>
      </c>
      <c r="E834" s="248" t="s">
        <v>28</v>
      </c>
      <c r="F834" s="249" t="s">
        <v>665</v>
      </c>
      <c r="G834" s="247"/>
      <c r="H834" s="250">
        <v>70</v>
      </c>
      <c r="I834" s="251"/>
      <c r="J834" s="247"/>
      <c r="K834" s="247"/>
      <c r="L834" s="252"/>
      <c r="M834" s="253"/>
      <c r="N834" s="254"/>
      <c r="O834" s="254"/>
      <c r="P834" s="254"/>
      <c r="Q834" s="254"/>
      <c r="R834" s="254"/>
      <c r="S834" s="254"/>
      <c r="T834" s="255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6" t="s">
        <v>305</v>
      </c>
      <c r="AU834" s="256" t="s">
        <v>84</v>
      </c>
      <c r="AV834" s="14" t="s">
        <v>84</v>
      </c>
      <c r="AW834" s="14" t="s">
        <v>35</v>
      </c>
      <c r="AX834" s="14" t="s">
        <v>82</v>
      </c>
      <c r="AY834" s="256" t="s">
        <v>296</v>
      </c>
    </row>
    <row r="835" spans="1:65" s="2" customFormat="1" ht="24" customHeight="1">
      <c r="A835" s="40"/>
      <c r="B835" s="41"/>
      <c r="C835" s="222" t="s">
        <v>1341</v>
      </c>
      <c r="D835" s="222" t="s">
        <v>298</v>
      </c>
      <c r="E835" s="223" t="s">
        <v>1342</v>
      </c>
      <c r="F835" s="224" t="s">
        <v>1343</v>
      </c>
      <c r="G835" s="225" t="s">
        <v>980</v>
      </c>
      <c r="H835" s="226">
        <v>1</v>
      </c>
      <c r="I835" s="227"/>
      <c r="J835" s="228">
        <f>ROUND(I835*H835,2)</f>
        <v>0</v>
      </c>
      <c r="K835" s="224" t="s">
        <v>28</v>
      </c>
      <c r="L835" s="46"/>
      <c r="M835" s="229" t="s">
        <v>28</v>
      </c>
      <c r="N835" s="230" t="s">
        <v>45</v>
      </c>
      <c r="O835" s="86"/>
      <c r="P835" s="231">
        <f>O835*H835</f>
        <v>0</v>
      </c>
      <c r="Q835" s="231">
        <v>0</v>
      </c>
      <c r="R835" s="231">
        <f>Q835*H835</f>
        <v>0</v>
      </c>
      <c r="S835" s="231">
        <v>0</v>
      </c>
      <c r="T835" s="232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33" t="s">
        <v>374</v>
      </c>
      <c r="AT835" s="233" t="s">
        <v>298</v>
      </c>
      <c r="AU835" s="233" t="s">
        <v>84</v>
      </c>
      <c r="AY835" s="19" t="s">
        <v>296</v>
      </c>
      <c r="BE835" s="234">
        <f>IF(N835="základní",J835,0)</f>
        <v>0</v>
      </c>
      <c r="BF835" s="234">
        <f>IF(N835="snížená",J835,0)</f>
        <v>0</v>
      </c>
      <c r="BG835" s="234">
        <f>IF(N835="zákl. přenesená",J835,0)</f>
        <v>0</v>
      </c>
      <c r="BH835" s="234">
        <f>IF(N835="sníž. přenesená",J835,0)</f>
        <v>0</v>
      </c>
      <c r="BI835" s="234">
        <f>IF(N835="nulová",J835,0)</f>
        <v>0</v>
      </c>
      <c r="BJ835" s="19" t="s">
        <v>82</v>
      </c>
      <c r="BK835" s="234">
        <f>ROUND(I835*H835,2)</f>
        <v>0</v>
      </c>
      <c r="BL835" s="19" t="s">
        <v>374</v>
      </c>
      <c r="BM835" s="233" t="s">
        <v>1344</v>
      </c>
    </row>
    <row r="836" spans="1:51" s="13" customFormat="1" ht="12">
      <c r="A836" s="13"/>
      <c r="B836" s="235"/>
      <c r="C836" s="236"/>
      <c r="D836" s="237" t="s">
        <v>305</v>
      </c>
      <c r="E836" s="238" t="s">
        <v>28</v>
      </c>
      <c r="F836" s="239" t="s">
        <v>523</v>
      </c>
      <c r="G836" s="236"/>
      <c r="H836" s="238" t="s">
        <v>28</v>
      </c>
      <c r="I836" s="240"/>
      <c r="J836" s="236"/>
      <c r="K836" s="236"/>
      <c r="L836" s="241"/>
      <c r="M836" s="242"/>
      <c r="N836" s="243"/>
      <c r="O836" s="243"/>
      <c r="P836" s="243"/>
      <c r="Q836" s="243"/>
      <c r="R836" s="243"/>
      <c r="S836" s="243"/>
      <c r="T836" s="24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5" t="s">
        <v>305</v>
      </c>
      <c r="AU836" s="245" t="s">
        <v>84</v>
      </c>
      <c r="AV836" s="13" t="s">
        <v>82</v>
      </c>
      <c r="AW836" s="13" t="s">
        <v>35</v>
      </c>
      <c r="AX836" s="13" t="s">
        <v>74</v>
      </c>
      <c r="AY836" s="245" t="s">
        <v>296</v>
      </c>
    </row>
    <row r="837" spans="1:51" s="14" customFormat="1" ht="12">
      <c r="A837" s="14"/>
      <c r="B837" s="246"/>
      <c r="C837" s="247"/>
      <c r="D837" s="237" t="s">
        <v>305</v>
      </c>
      <c r="E837" s="248" t="s">
        <v>28</v>
      </c>
      <c r="F837" s="249" t="s">
        <v>82</v>
      </c>
      <c r="G837" s="247"/>
      <c r="H837" s="250">
        <v>1</v>
      </c>
      <c r="I837" s="251"/>
      <c r="J837" s="247"/>
      <c r="K837" s="247"/>
      <c r="L837" s="252"/>
      <c r="M837" s="253"/>
      <c r="N837" s="254"/>
      <c r="O837" s="254"/>
      <c r="P837" s="254"/>
      <c r="Q837" s="254"/>
      <c r="R837" s="254"/>
      <c r="S837" s="254"/>
      <c r="T837" s="255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6" t="s">
        <v>305</v>
      </c>
      <c r="AU837" s="256" t="s">
        <v>84</v>
      </c>
      <c r="AV837" s="14" t="s">
        <v>84</v>
      </c>
      <c r="AW837" s="14" t="s">
        <v>35</v>
      </c>
      <c r="AX837" s="14" t="s">
        <v>82</v>
      </c>
      <c r="AY837" s="256" t="s">
        <v>296</v>
      </c>
    </row>
    <row r="838" spans="1:65" s="2" customFormat="1" ht="24" customHeight="1">
      <c r="A838" s="40"/>
      <c r="B838" s="41"/>
      <c r="C838" s="222" t="s">
        <v>1345</v>
      </c>
      <c r="D838" s="222" t="s">
        <v>298</v>
      </c>
      <c r="E838" s="223" t="s">
        <v>1346</v>
      </c>
      <c r="F838" s="224" t="s">
        <v>1347</v>
      </c>
      <c r="G838" s="225" t="s">
        <v>1272</v>
      </c>
      <c r="H838" s="226">
        <v>1</v>
      </c>
      <c r="I838" s="227"/>
      <c r="J838" s="228">
        <f>ROUND(I838*H838,2)</f>
        <v>0</v>
      </c>
      <c r="K838" s="224" t="s">
        <v>28</v>
      </c>
      <c r="L838" s="46"/>
      <c r="M838" s="229" t="s">
        <v>28</v>
      </c>
      <c r="N838" s="230" t="s">
        <v>45</v>
      </c>
      <c r="O838" s="86"/>
      <c r="P838" s="231">
        <f>O838*H838</f>
        <v>0</v>
      </c>
      <c r="Q838" s="231">
        <v>0</v>
      </c>
      <c r="R838" s="231">
        <f>Q838*H838</f>
        <v>0</v>
      </c>
      <c r="S838" s="231">
        <v>0</v>
      </c>
      <c r="T838" s="232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33" t="s">
        <v>374</v>
      </c>
      <c r="AT838" s="233" t="s">
        <v>298</v>
      </c>
      <c r="AU838" s="233" t="s">
        <v>84</v>
      </c>
      <c r="AY838" s="19" t="s">
        <v>296</v>
      </c>
      <c r="BE838" s="234">
        <f>IF(N838="základní",J838,0)</f>
        <v>0</v>
      </c>
      <c r="BF838" s="234">
        <f>IF(N838="snížená",J838,0)</f>
        <v>0</v>
      </c>
      <c r="BG838" s="234">
        <f>IF(N838="zákl. přenesená",J838,0)</f>
        <v>0</v>
      </c>
      <c r="BH838" s="234">
        <f>IF(N838="sníž. přenesená",J838,0)</f>
        <v>0</v>
      </c>
      <c r="BI838" s="234">
        <f>IF(N838="nulová",J838,0)</f>
        <v>0</v>
      </c>
      <c r="BJ838" s="19" t="s">
        <v>82</v>
      </c>
      <c r="BK838" s="234">
        <f>ROUND(I838*H838,2)</f>
        <v>0</v>
      </c>
      <c r="BL838" s="19" t="s">
        <v>374</v>
      </c>
      <c r="BM838" s="233" t="s">
        <v>1348</v>
      </c>
    </row>
    <row r="839" spans="1:51" s="13" customFormat="1" ht="12">
      <c r="A839" s="13"/>
      <c r="B839" s="235"/>
      <c r="C839" s="236"/>
      <c r="D839" s="237" t="s">
        <v>305</v>
      </c>
      <c r="E839" s="238" t="s">
        <v>28</v>
      </c>
      <c r="F839" s="239" t="s">
        <v>1289</v>
      </c>
      <c r="G839" s="236"/>
      <c r="H839" s="238" t="s">
        <v>28</v>
      </c>
      <c r="I839" s="240"/>
      <c r="J839" s="236"/>
      <c r="K839" s="236"/>
      <c r="L839" s="241"/>
      <c r="M839" s="242"/>
      <c r="N839" s="243"/>
      <c r="O839" s="243"/>
      <c r="P839" s="243"/>
      <c r="Q839" s="243"/>
      <c r="R839" s="243"/>
      <c r="S839" s="243"/>
      <c r="T839" s="24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5" t="s">
        <v>305</v>
      </c>
      <c r="AU839" s="245" t="s">
        <v>84</v>
      </c>
      <c r="AV839" s="13" t="s">
        <v>82</v>
      </c>
      <c r="AW839" s="13" t="s">
        <v>35</v>
      </c>
      <c r="AX839" s="13" t="s">
        <v>74</v>
      </c>
      <c r="AY839" s="245" t="s">
        <v>296</v>
      </c>
    </row>
    <row r="840" spans="1:51" s="14" customFormat="1" ht="12">
      <c r="A840" s="14"/>
      <c r="B840" s="246"/>
      <c r="C840" s="247"/>
      <c r="D840" s="237" t="s">
        <v>305</v>
      </c>
      <c r="E840" s="248" t="s">
        <v>28</v>
      </c>
      <c r="F840" s="249" t="s">
        <v>82</v>
      </c>
      <c r="G840" s="247"/>
      <c r="H840" s="250">
        <v>1</v>
      </c>
      <c r="I840" s="251"/>
      <c r="J840" s="247"/>
      <c r="K840" s="247"/>
      <c r="L840" s="252"/>
      <c r="M840" s="253"/>
      <c r="N840" s="254"/>
      <c r="O840" s="254"/>
      <c r="P840" s="254"/>
      <c r="Q840" s="254"/>
      <c r="R840" s="254"/>
      <c r="S840" s="254"/>
      <c r="T840" s="255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56" t="s">
        <v>305</v>
      </c>
      <c r="AU840" s="256" t="s">
        <v>84</v>
      </c>
      <c r="AV840" s="14" t="s">
        <v>84</v>
      </c>
      <c r="AW840" s="14" t="s">
        <v>35</v>
      </c>
      <c r="AX840" s="14" t="s">
        <v>82</v>
      </c>
      <c r="AY840" s="256" t="s">
        <v>296</v>
      </c>
    </row>
    <row r="841" spans="1:65" s="2" customFormat="1" ht="24" customHeight="1">
      <c r="A841" s="40"/>
      <c r="B841" s="41"/>
      <c r="C841" s="222" t="s">
        <v>1349</v>
      </c>
      <c r="D841" s="222" t="s">
        <v>298</v>
      </c>
      <c r="E841" s="223" t="s">
        <v>1350</v>
      </c>
      <c r="F841" s="224" t="s">
        <v>1351</v>
      </c>
      <c r="G841" s="225" t="s">
        <v>408</v>
      </c>
      <c r="H841" s="226">
        <v>7.074</v>
      </c>
      <c r="I841" s="227"/>
      <c r="J841" s="228">
        <f>ROUND(I841*H841,2)</f>
        <v>0</v>
      </c>
      <c r="K841" s="224" t="s">
        <v>302</v>
      </c>
      <c r="L841" s="46"/>
      <c r="M841" s="229" t="s">
        <v>28</v>
      </c>
      <c r="N841" s="230" t="s">
        <v>45</v>
      </c>
      <c r="O841" s="86"/>
      <c r="P841" s="231">
        <f>O841*H841</f>
        <v>0</v>
      </c>
      <c r="Q841" s="231">
        <v>0</v>
      </c>
      <c r="R841" s="231">
        <f>Q841*H841</f>
        <v>0</v>
      </c>
      <c r="S841" s="231">
        <v>0</v>
      </c>
      <c r="T841" s="232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33" t="s">
        <v>374</v>
      </c>
      <c r="AT841" s="233" t="s">
        <v>298</v>
      </c>
      <c r="AU841" s="233" t="s">
        <v>84</v>
      </c>
      <c r="AY841" s="19" t="s">
        <v>296</v>
      </c>
      <c r="BE841" s="234">
        <f>IF(N841="základní",J841,0)</f>
        <v>0</v>
      </c>
      <c r="BF841" s="234">
        <f>IF(N841="snížená",J841,0)</f>
        <v>0</v>
      </c>
      <c r="BG841" s="234">
        <f>IF(N841="zákl. přenesená",J841,0)</f>
        <v>0</v>
      </c>
      <c r="BH841" s="234">
        <f>IF(N841="sníž. přenesená",J841,0)</f>
        <v>0</v>
      </c>
      <c r="BI841" s="234">
        <f>IF(N841="nulová",J841,0)</f>
        <v>0</v>
      </c>
      <c r="BJ841" s="19" t="s">
        <v>82</v>
      </c>
      <c r="BK841" s="234">
        <f>ROUND(I841*H841,2)</f>
        <v>0</v>
      </c>
      <c r="BL841" s="19" t="s">
        <v>374</v>
      </c>
      <c r="BM841" s="233" t="s">
        <v>1352</v>
      </c>
    </row>
    <row r="842" spans="1:63" s="12" customFormat="1" ht="22.8" customHeight="1">
      <c r="A842" s="12"/>
      <c r="B842" s="206"/>
      <c r="C842" s="207"/>
      <c r="D842" s="208" t="s">
        <v>73</v>
      </c>
      <c r="E842" s="220" t="s">
        <v>1353</v>
      </c>
      <c r="F842" s="220" t="s">
        <v>1354</v>
      </c>
      <c r="G842" s="207"/>
      <c r="H842" s="207"/>
      <c r="I842" s="210"/>
      <c r="J842" s="221">
        <f>BK842</f>
        <v>0</v>
      </c>
      <c r="K842" s="207"/>
      <c r="L842" s="212"/>
      <c r="M842" s="213"/>
      <c r="N842" s="214"/>
      <c r="O842" s="214"/>
      <c r="P842" s="215">
        <f>SUM(P843:P890)</f>
        <v>0</v>
      </c>
      <c r="Q842" s="214"/>
      <c r="R842" s="215">
        <f>SUM(R843:R890)</f>
        <v>5.786788539999999</v>
      </c>
      <c r="S842" s="214"/>
      <c r="T842" s="216">
        <f>SUM(T843:T890)</f>
        <v>0.253</v>
      </c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R842" s="217" t="s">
        <v>84</v>
      </c>
      <c r="AT842" s="218" t="s">
        <v>73</v>
      </c>
      <c r="AU842" s="218" t="s">
        <v>82</v>
      </c>
      <c r="AY842" s="217" t="s">
        <v>296</v>
      </c>
      <c r="BK842" s="219">
        <f>SUM(BK843:BK890)</f>
        <v>0</v>
      </c>
    </row>
    <row r="843" spans="1:65" s="2" customFormat="1" ht="24" customHeight="1">
      <c r="A843" s="40"/>
      <c r="B843" s="41"/>
      <c r="C843" s="222" t="s">
        <v>1355</v>
      </c>
      <c r="D843" s="222" t="s">
        <v>298</v>
      </c>
      <c r="E843" s="223" t="s">
        <v>1356</v>
      </c>
      <c r="F843" s="224" t="s">
        <v>1357</v>
      </c>
      <c r="G843" s="225" t="s">
        <v>362</v>
      </c>
      <c r="H843" s="226">
        <v>5.12</v>
      </c>
      <c r="I843" s="227"/>
      <c r="J843" s="228">
        <f>ROUND(I843*H843,2)</f>
        <v>0</v>
      </c>
      <c r="K843" s="224" t="s">
        <v>302</v>
      </c>
      <c r="L843" s="46"/>
      <c r="M843" s="229" t="s">
        <v>28</v>
      </c>
      <c r="N843" s="230" t="s">
        <v>45</v>
      </c>
      <c r="O843" s="86"/>
      <c r="P843" s="231">
        <f>O843*H843</f>
        <v>0</v>
      </c>
      <c r="Q843" s="231">
        <v>0.0001</v>
      </c>
      <c r="R843" s="231">
        <f>Q843*H843</f>
        <v>0.0005120000000000001</v>
      </c>
      <c r="S843" s="231">
        <v>0</v>
      </c>
      <c r="T843" s="232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33" t="s">
        <v>374</v>
      </c>
      <c r="AT843" s="233" t="s">
        <v>298</v>
      </c>
      <c r="AU843" s="233" t="s">
        <v>84</v>
      </c>
      <c r="AY843" s="19" t="s">
        <v>296</v>
      </c>
      <c r="BE843" s="234">
        <f>IF(N843="základní",J843,0)</f>
        <v>0</v>
      </c>
      <c r="BF843" s="234">
        <f>IF(N843="snížená",J843,0)</f>
        <v>0</v>
      </c>
      <c r="BG843" s="234">
        <f>IF(N843="zákl. přenesená",J843,0)</f>
        <v>0</v>
      </c>
      <c r="BH843" s="234">
        <f>IF(N843="sníž. přenesená",J843,0)</f>
        <v>0</v>
      </c>
      <c r="BI843" s="234">
        <f>IF(N843="nulová",J843,0)</f>
        <v>0</v>
      </c>
      <c r="BJ843" s="19" t="s">
        <v>82</v>
      </c>
      <c r="BK843" s="234">
        <f>ROUND(I843*H843,2)</f>
        <v>0</v>
      </c>
      <c r="BL843" s="19" t="s">
        <v>374</v>
      </c>
      <c r="BM843" s="233" t="s">
        <v>1358</v>
      </c>
    </row>
    <row r="844" spans="1:51" s="14" customFormat="1" ht="12">
      <c r="A844" s="14"/>
      <c r="B844" s="246"/>
      <c r="C844" s="247"/>
      <c r="D844" s="237" t="s">
        <v>305</v>
      </c>
      <c r="E844" s="248" t="s">
        <v>28</v>
      </c>
      <c r="F844" s="249" t="s">
        <v>1359</v>
      </c>
      <c r="G844" s="247"/>
      <c r="H844" s="250">
        <v>2.56</v>
      </c>
      <c r="I844" s="251"/>
      <c r="J844" s="247"/>
      <c r="K844" s="247"/>
      <c r="L844" s="252"/>
      <c r="M844" s="253"/>
      <c r="N844" s="254"/>
      <c r="O844" s="254"/>
      <c r="P844" s="254"/>
      <c r="Q844" s="254"/>
      <c r="R844" s="254"/>
      <c r="S844" s="254"/>
      <c r="T844" s="255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6" t="s">
        <v>305</v>
      </c>
      <c r="AU844" s="256" t="s">
        <v>84</v>
      </c>
      <c r="AV844" s="14" t="s">
        <v>84</v>
      </c>
      <c r="AW844" s="14" t="s">
        <v>35</v>
      </c>
      <c r="AX844" s="14" t="s">
        <v>74</v>
      </c>
      <c r="AY844" s="256" t="s">
        <v>296</v>
      </c>
    </row>
    <row r="845" spans="1:51" s="14" customFormat="1" ht="12">
      <c r="A845" s="14"/>
      <c r="B845" s="246"/>
      <c r="C845" s="247"/>
      <c r="D845" s="237" t="s">
        <v>305</v>
      </c>
      <c r="E845" s="248" t="s">
        <v>28</v>
      </c>
      <c r="F845" s="249" t="s">
        <v>1360</v>
      </c>
      <c r="G845" s="247"/>
      <c r="H845" s="250">
        <v>2.56</v>
      </c>
      <c r="I845" s="251"/>
      <c r="J845" s="247"/>
      <c r="K845" s="247"/>
      <c r="L845" s="252"/>
      <c r="M845" s="253"/>
      <c r="N845" s="254"/>
      <c r="O845" s="254"/>
      <c r="P845" s="254"/>
      <c r="Q845" s="254"/>
      <c r="R845" s="254"/>
      <c r="S845" s="254"/>
      <c r="T845" s="255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56" t="s">
        <v>305</v>
      </c>
      <c r="AU845" s="256" t="s">
        <v>84</v>
      </c>
      <c r="AV845" s="14" t="s">
        <v>84</v>
      </c>
      <c r="AW845" s="14" t="s">
        <v>35</v>
      </c>
      <c r="AX845" s="14" t="s">
        <v>74</v>
      </c>
      <c r="AY845" s="256" t="s">
        <v>296</v>
      </c>
    </row>
    <row r="846" spans="1:51" s="15" customFormat="1" ht="12">
      <c r="A846" s="15"/>
      <c r="B846" s="257"/>
      <c r="C846" s="258"/>
      <c r="D846" s="237" t="s">
        <v>305</v>
      </c>
      <c r="E846" s="259" t="s">
        <v>28</v>
      </c>
      <c r="F846" s="260" t="s">
        <v>310</v>
      </c>
      <c r="G846" s="258"/>
      <c r="H846" s="261">
        <v>5.12</v>
      </c>
      <c r="I846" s="262"/>
      <c r="J846" s="258"/>
      <c r="K846" s="258"/>
      <c r="L846" s="263"/>
      <c r="M846" s="264"/>
      <c r="N846" s="265"/>
      <c r="O846" s="265"/>
      <c r="P846" s="265"/>
      <c r="Q846" s="265"/>
      <c r="R846" s="265"/>
      <c r="S846" s="265"/>
      <c r="T846" s="266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T846" s="267" t="s">
        <v>305</v>
      </c>
      <c r="AU846" s="267" t="s">
        <v>84</v>
      </c>
      <c r="AV846" s="15" t="s">
        <v>303</v>
      </c>
      <c r="AW846" s="15" t="s">
        <v>35</v>
      </c>
      <c r="AX846" s="15" t="s">
        <v>82</v>
      </c>
      <c r="AY846" s="267" t="s">
        <v>296</v>
      </c>
    </row>
    <row r="847" spans="1:65" s="2" customFormat="1" ht="24" customHeight="1">
      <c r="A847" s="40"/>
      <c r="B847" s="41"/>
      <c r="C847" s="222" t="s">
        <v>1361</v>
      </c>
      <c r="D847" s="222" t="s">
        <v>298</v>
      </c>
      <c r="E847" s="223" t="s">
        <v>1362</v>
      </c>
      <c r="F847" s="224" t="s">
        <v>1363</v>
      </c>
      <c r="G847" s="225" t="s">
        <v>362</v>
      </c>
      <c r="H847" s="226">
        <v>224.81</v>
      </c>
      <c r="I847" s="227"/>
      <c r="J847" s="228">
        <f>ROUND(I847*H847,2)</f>
        <v>0</v>
      </c>
      <c r="K847" s="224" t="s">
        <v>302</v>
      </c>
      <c r="L847" s="46"/>
      <c r="M847" s="229" t="s">
        <v>28</v>
      </c>
      <c r="N847" s="230" t="s">
        <v>45</v>
      </c>
      <c r="O847" s="86"/>
      <c r="P847" s="231">
        <f>O847*H847</f>
        <v>0</v>
      </c>
      <c r="Q847" s="231">
        <v>0.01698</v>
      </c>
      <c r="R847" s="231">
        <f>Q847*H847</f>
        <v>3.8172737999999997</v>
      </c>
      <c r="S847" s="231">
        <v>0</v>
      </c>
      <c r="T847" s="232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33" t="s">
        <v>374</v>
      </c>
      <c r="AT847" s="233" t="s">
        <v>298</v>
      </c>
      <c r="AU847" s="233" t="s">
        <v>84</v>
      </c>
      <c r="AY847" s="19" t="s">
        <v>296</v>
      </c>
      <c r="BE847" s="234">
        <f>IF(N847="základní",J847,0)</f>
        <v>0</v>
      </c>
      <c r="BF847" s="234">
        <f>IF(N847="snížená",J847,0)</f>
        <v>0</v>
      </c>
      <c r="BG847" s="234">
        <f>IF(N847="zákl. přenesená",J847,0)</f>
        <v>0</v>
      </c>
      <c r="BH847" s="234">
        <f>IF(N847="sníž. přenesená",J847,0)</f>
        <v>0</v>
      </c>
      <c r="BI847" s="234">
        <f>IF(N847="nulová",J847,0)</f>
        <v>0</v>
      </c>
      <c r="BJ847" s="19" t="s">
        <v>82</v>
      </c>
      <c r="BK847" s="234">
        <f>ROUND(I847*H847,2)</f>
        <v>0</v>
      </c>
      <c r="BL847" s="19" t="s">
        <v>374</v>
      </c>
      <c r="BM847" s="233" t="s">
        <v>1364</v>
      </c>
    </row>
    <row r="848" spans="1:51" s="14" customFormat="1" ht="12">
      <c r="A848" s="14"/>
      <c r="B848" s="246"/>
      <c r="C848" s="247"/>
      <c r="D848" s="237" t="s">
        <v>305</v>
      </c>
      <c r="E848" s="248" t="s">
        <v>28</v>
      </c>
      <c r="F848" s="249" t="s">
        <v>245</v>
      </c>
      <c r="G848" s="247"/>
      <c r="H848" s="250">
        <v>262.21</v>
      </c>
      <c r="I848" s="251"/>
      <c r="J848" s="247"/>
      <c r="K848" s="247"/>
      <c r="L848" s="252"/>
      <c r="M848" s="253"/>
      <c r="N848" s="254"/>
      <c r="O848" s="254"/>
      <c r="P848" s="254"/>
      <c r="Q848" s="254"/>
      <c r="R848" s="254"/>
      <c r="S848" s="254"/>
      <c r="T848" s="255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6" t="s">
        <v>305</v>
      </c>
      <c r="AU848" s="256" t="s">
        <v>84</v>
      </c>
      <c r="AV848" s="14" t="s">
        <v>84</v>
      </c>
      <c r="AW848" s="14" t="s">
        <v>35</v>
      </c>
      <c r="AX848" s="14" t="s">
        <v>74</v>
      </c>
      <c r="AY848" s="256" t="s">
        <v>296</v>
      </c>
    </row>
    <row r="849" spans="1:51" s="14" customFormat="1" ht="12">
      <c r="A849" s="14"/>
      <c r="B849" s="246"/>
      <c r="C849" s="247"/>
      <c r="D849" s="237" t="s">
        <v>305</v>
      </c>
      <c r="E849" s="248" t="s">
        <v>28</v>
      </c>
      <c r="F849" s="249" t="s">
        <v>1365</v>
      </c>
      <c r="G849" s="247"/>
      <c r="H849" s="250">
        <v>-37.4</v>
      </c>
      <c r="I849" s="251"/>
      <c r="J849" s="247"/>
      <c r="K849" s="247"/>
      <c r="L849" s="252"/>
      <c r="M849" s="253"/>
      <c r="N849" s="254"/>
      <c r="O849" s="254"/>
      <c r="P849" s="254"/>
      <c r="Q849" s="254"/>
      <c r="R849" s="254"/>
      <c r="S849" s="254"/>
      <c r="T849" s="255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6" t="s">
        <v>305</v>
      </c>
      <c r="AU849" s="256" t="s">
        <v>84</v>
      </c>
      <c r="AV849" s="14" t="s">
        <v>84</v>
      </c>
      <c r="AW849" s="14" t="s">
        <v>35</v>
      </c>
      <c r="AX849" s="14" t="s">
        <v>74</v>
      </c>
      <c r="AY849" s="256" t="s">
        <v>296</v>
      </c>
    </row>
    <row r="850" spans="1:51" s="15" customFormat="1" ht="12">
      <c r="A850" s="15"/>
      <c r="B850" s="257"/>
      <c r="C850" s="258"/>
      <c r="D850" s="237" t="s">
        <v>305</v>
      </c>
      <c r="E850" s="259" t="s">
        <v>220</v>
      </c>
      <c r="F850" s="260" t="s">
        <v>310</v>
      </c>
      <c r="G850" s="258"/>
      <c r="H850" s="261">
        <v>224.81</v>
      </c>
      <c r="I850" s="262"/>
      <c r="J850" s="258"/>
      <c r="K850" s="258"/>
      <c r="L850" s="263"/>
      <c r="M850" s="264"/>
      <c r="N850" s="265"/>
      <c r="O850" s="265"/>
      <c r="P850" s="265"/>
      <c r="Q850" s="265"/>
      <c r="R850" s="265"/>
      <c r="S850" s="265"/>
      <c r="T850" s="266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67" t="s">
        <v>305</v>
      </c>
      <c r="AU850" s="267" t="s">
        <v>84</v>
      </c>
      <c r="AV850" s="15" t="s">
        <v>303</v>
      </c>
      <c r="AW850" s="15" t="s">
        <v>35</v>
      </c>
      <c r="AX850" s="15" t="s">
        <v>82</v>
      </c>
      <c r="AY850" s="267" t="s">
        <v>296</v>
      </c>
    </row>
    <row r="851" spans="1:65" s="2" customFormat="1" ht="24" customHeight="1">
      <c r="A851" s="40"/>
      <c r="B851" s="41"/>
      <c r="C851" s="222" t="s">
        <v>1366</v>
      </c>
      <c r="D851" s="222" t="s">
        <v>298</v>
      </c>
      <c r="E851" s="223" t="s">
        <v>1367</v>
      </c>
      <c r="F851" s="224" t="s">
        <v>1368</v>
      </c>
      <c r="G851" s="225" t="s">
        <v>362</v>
      </c>
      <c r="H851" s="226">
        <v>37.4</v>
      </c>
      <c r="I851" s="227"/>
      <c r="J851" s="228">
        <f>ROUND(I851*H851,2)</f>
        <v>0</v>
      </c>
      <c r="K851" s="224" t="s">
        <v>28</v>
      </c>
      <c r="L851" s="46"/>
      <c r="M851" s="229" t="s">
        <v>28</v>
      </c>
      <c r="N851" s="230" t="s">
        <v>45</v>
      </c>
      <c r="O851" s="86"/>
      <c r="P851" s="231">
        <f>O851*H851</f>
        <v>0</v>
      </c>
      <c r="Q851" s="231">
        <v>0.01292</v>
      </c>
      <c r="R851" s="231">
        <f>Q851*H851</f>
        <v>0.48320799999999997</v>
      </c>
      <c r="S851" s="231">
        <v>0</v>
      </c>
      <c r="T851" s="232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33" t="s">
        <v>374</v>
      </c>
      <c r="AT851" s="233" t="s">
        <v>298</v>
      </c>
      <c r="AU851" s="233" t="s">
        <v>84</v>
      </c>
      <c r="AY851" s="19" t="s">
        <v>296</v>
      </c>
      <c r="BE851" s="234">
        <f>IF(N851="základní",J851,0)</f>
        <v>0</v>
      </c>
      <c r="BF851" s="234">
        <f>IF(N851="snížená",J851,0)</f>
        <v>0</v>
      </c>
      <c r="BG851" s="234">
        <f>IF(N851="zákl. přenesená",J851,0)</f>
        <v>0</v>
      </c>
      <c r="BH851" s="234">
        <f>IF(N851="sníž. přenesená",J851,0)</f>
        <v>0</v>
      </c>
      <c r="BI851" s="234">
        <f>IF(N851="nulová",J851,0)</f>
        <v>0</v>
      </c>
      <c r="BJ851" s="19" t="s">
        <v>82</v>
      </c>
      <c r="BK851" s="234">
        <f>ROUND(I851*H851,2)</f>
        <v>0</v>
      </c>
      <c r="BL851" s="19" t="s">
        <v>374</v>
      </c>
      <c r="BM851" s="233" t="s">
        <v>1369</v>
      </c>
    </row>
    <row r="852" spans="1:51" s="13" customFormat="1" ht="12">
      <c r="A852" s="13"/>
      <c r="B852" s="235"/>
      <c r="C852" s="236"/>
      <c r="D852" s="237" t="s">
        <v>305</v>
      </c>
      <c r="E852" s="238" t="s">
        <v>28</v>
      </c>
      <c r="F852" s="239" t="s">
        <v>523</v>
      </c>
      <c r="G852" s="236"/>
      <c r="H852" s="238" t="s">
        <v>28</v>
      </c>
      <c r="I852" s="240"/>
      <c r="J852" s="236"/>
      <c r="K852" s="236"/>
      <c r="L852" s="241"/>
      <c r="M852" s="242"/>
      <c r="N852" s="243"/>
      <c r="O852" s="243"/>
      <c r="P852" s="243"/>
      <c r="Q852" s="243"/>
      <c r="R852" s="243"/>
      <c r="S852" s="243"/>
      <c r="T852" s="244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5" t="s">
        <v>305</v>
      </c>
      <c r="AU852" s="245" t="s">
        <v>84</v>
      </c>
      <c r="AV852" s="13" t="s">
        <v>82</v>
      </c>
      <c r="AW852" s="13" t="s">
        <v>35</v>
      </c>
      <c r="AX852" s="13" t="s">
        <v>74</v>
      </c>
      <c r="AY852" s="245" t="s">
        <v>296</v>
      </c>
    </row>
    <row r="853" spans="1:51" s="13" customFormat="1" ht="12">
      <c r="A853" s="13"/>
      <c r="B853" s="235"/>
      <c r="C853" s="236"/>
      <c r="D853" s="237" t="s">
        <v>305</v>
      </c>
      <c r="E853" s="238" t="s">
        <v>28</v>
      </c>
      <c r="F853" s="239" t="s">
        <v>707</v>
      </c>
      <c r="G853" s="236"/>
      <c r="H853" s="238" t="s">
        <v>28</v>
      </c>
      <c r="I853" s="240"/>
      <c r="J853" s="236"/>
      <c r="K853" s="236"/>
      <c r="L853" s="241"/>
      <c r="M853" s="242"/>
      <c r="N853" s="243"/>
      <c r="O853" s="243"/>
      <c r="P853" s="243"/>
      <c r="Q853" s="243"/>
      <c r="R853" s="243"/>
      <c r="S853" s="243"/>
      <c r="T853" s="244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5" t="s">
        <v>305</v>
      </c>
      <c r="AU853" s="245" t="s">
        <v>84</v>
      </c>
      <c r="AV853" s="13" t="s">
        <v>82</v>
      </c>
      <c r="AW853" s="13" t="s">
        <v>35</v>
      </c>
      <c r="AX853" s="13" t="s">
        <v>74</v>
      </c>
      <c r="AY853" s="245" t="s">
        <v>296</v>
      </c>
    </row>
    <row r="854" spans="1:51" s="14" customFormat="1" ht="12">
      <c r="A854" s="14"/>
      <c r="B854" s="246"/>
      <c r="C854" s="247"/>
      <c r="D854" s="237" t="s">
        <v>305</v>
      </c>
      <c r="E854" s="248" t="s">
        <v>218</v>
      </c>
      <c r="F854" s="249" t="s">
        <v>1370</v>
      </c>
      <c r="G854" s="247"/>
      <c r="H854" s="250">
        <v>37.4</v>
      </c>
      <c r="I854" s="251"/>
      <c r="J854" s="247"/>
      <c r="K854" s="247"/>
      <c r="L854" s="252"/>
      <c r="M854" s="253"/>
      <c r="N854" s="254"/>
      <c r="O854" s="254"/>
      <c r="P854" s="254"/>
      <c r="Q854" s="254"/>
      <c r="R854" s="254"/>
      <c r="S854" s="254"/>
      <c r="T854" s="255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6" t="s">
        <v>305</v>
      </c>
      <c r="AU854" s="256" t="s">
        <v>84</v>
      </c>
      <c r="AV854" s="14" t="s">
        <v>84</v>
      </c>
      <c r="AW854" s="14" t="s">
        <v>35</v>
      </c>
      <c r="AX854" s="14" t="s">
        <v>82</v>
      </c>
      <c r="AY854" s="256" t="s">
        <v>296</v>
      </c>
    </row>
    <row r="855" spans="1:65" s="2" customFormat="1" ht="24" customHeight="1">
      <c r="A855" s="40"/>
      <c r="B855" s="41"/>
      <c r="C855" s="222" t="s">
        <v>1371</v>
      </c>
      <c r="D855" s="222" t="s">
        <v>298</v>
      </c>
      <c r="E855" s="223" t="s">
        <v>1372</v>
      </c>
      <c r="F855" s="224" t="s">
        <v>1373</v>
      </c>
      <c r="G855" s="225" t="s">
        <v>424</v>
      </c>
      <c r="H855" s="226">
        <v>264.453</v>
      </c>
      <c r="I855" s="227"/>
      <c r="J855" s="228">
        <f>ROUND(I855*H855,2)</f>
        <v>0</v>
      </c>
      <c r="K855" s="224" t="s">
        <v>302</v>
      </c>
      <c r="L855" s="46"/>
      <c r="M855" s="229" t="s">
        <v>28</v>
      </c>
      <c r="N855" s="230" t="s">
        <v>45</v>
      </c>
      <c r="O855" s="86"/>
      <c r="P855" s="231">
        <f>O855*H855</f>
        <v>0</v>
      </c>
      <c r="Q855" s="231">
        <v>0.00026</v>
      </c>
      <c r="R855" s="231">
        <f>Q855*H855</f>
        <v>0.06875777999999999</v>
      </c>
      <c r="S855" s="231">
        <v>0</v>
      </c>
      <c r="T855" s="232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33" t="s">
        <v>374</v>
      </c>
      <c r="AT855" s="233" t="s">
        <v>298</v>
      </c>
      <c r="AU855" s="233" t="s">
        <v>84</v>
      </c>
      <c r="AY855" s="19" t="s">
        <v>296</v>
      </c>
      <c r="BE855" s="234">
        <f>IF(N855="základní",J855,0)</f>
        <v>0</v>
      </c>
      <c r="BF855" s="234">
        <f>IF(N855="snížená",J855,0)</f>
        <v>0</v>
      </c>
      <c r="BG855" s="234">
        <f>IF(N855="zákl. přenesená",J855,0)</f>
        <v>0</v>
      </c>
      <c r="BH855" s="234">
        <f>IF(N855="sníž. přenesená",J855,0)</f>
        <v>0</v>
      </c>
      <c r="BI855" s="234">
        <f>IF(N855="nulová",J855,0)</f>
        <v>0</v>
      </c>
      <c r="BJ855" s="19" t="s">
        <v>82</v>
      </c>
      <c r="BK855" s="234">
        <f>ROUND(I855*H855,2)</f>
        <v>0</v>
      </c>
      <c r="BL855" s="19" t="s">
        <v>374</v>
      </c>
      <c r="BM855" s="233" t="s">
        <v>1374</v>
      </c>
    </row>
    <row r="856" spans="1:51" s="14" customFormat="1" ht="12">
      <c r="A856" s="14"/>
      <c r="B856" s="246"/>
      <c r="C856" s="247"/>
      <c r="D856" s="237" t="s">
        <v>305</v>
      </c>
      <c r="E856" s="248" t="s">
        <v>28</v>
      </c>
      <c r="F856" s="249" t="s">
        <v>194</v>
      </c>
      <c r="G856" s="247"/>
      <c r="H856" s="250">
        <v>264.453</v>
      </c>
      <c r="I856" s="251"/>
      <c r="J856" s="247"/>
      <c r="K856" s="247"/>
      <c r="L856" s="252"/>
      <c r="M856" s="253"/>
      <c r="N856" s="254"/>
      <c r="O856" s="254"/>
      <c r="P856" s="254"/>
      <c r="Q856" s="254"/>
      <c r="R856" s="254"/>
      <c r="S856" s="254"/>
      <c r="T856" s="255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6" t="s">
        <v>305</v>
      </c>
      <c r="AU856" s="256" t="s">
        <v>84</v>
      </c>
      <c r="AV856" s="14" t="s">
        <v>84</v>
      </c>
      <c r="AW856" s="14" t="s">
        <v>35</v>
      </c>
      <c r="AX856" s="14" t="s">
        <v>82</v>
      </c>
      <c r="AY856" s="256" t="s">
        <v>296</v>
      </c>
    </row>
    <row r="857" spans="1:65" s="2" customFormat="1" ht="24" customHeight="1">
      <c r="A857" s="40"/>
      <c r="B857" s="41"/>
      <c r="C857" s="222" t="s">
        <v>1375</v>
      </c>
      <c r="D857" s="222" t="s">
        <v>298</v>
      </c>
      <c r="E857" s="223" t="s">
        <v>1376</v>
      </c>
      <c r="F857" s="224" t="s">
        <v>1377</v>
      </c>
      <c r="G857" s="225" t="s">
        <v>362</v>
      </c>
      <c r="H857" s="226">
        <v>262.21</v>
      </c>
      <c r="I857" s="227"/>
      <c r="J857" s="228">
        <f>ROUND(I857*H857,2)</f>
        <v>0</v>
      </c>
      <c r="K857" s="224" t="s">
        <v>302</v>
      </c>
      <c r="L857" s="46"/>
      <c r="M857" s="229" t="s">
        <v>28</v>
      </c>
      <c r="N857" s="230" t="s">
        <v>45</v>
      </c>
      <c r="O857" s="86"/>
      <c r="P857" s="231">
        <f>O857*H857</f>
        <v>0</v>
      </c>
      <c r="Q857" s="231">
        <v>0.0001</v>
      </c>
      <c r="R857" s="231">
        <f>Q857*H857</f>
        <v>0.026220999999999998</v>
      </c>
      <c r="S857" s="231">
        <v>0</v>
      </c>
      <c r="T857" s="232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33" t="s">
        <v>374</v>
      </c>
      <c r="AT857" s="233" t="s">
        <v>298</v>
      </c>
      <c r="AU857" s="233" t="s">
        <v>84</v>
      </c>
      <c r="AY857" s="19" t="s">
        <v>296</v>
      </c>
      <c r="BE857" s="234">
        <f>IF(N857="základní",J857,0)</f>
        <v>0</v>
      </c>
      <c r="BF857" s="234">
        <f>IF(N857="snížená",J857,0)</f>
        <v>0</v>
      </c>
      <c r="BG857" s="234">
        <f>IF(N857="zákl. přenesená",J857,0)</f>
        <v>0</v>
      </c>
      <c r="BH857" s="234">
        <f>IF(N857="sníž. přenesená",J857,0)</f>
        <v>0</v>
      </c>
      <c r="BI857" s="234">
        <f>IF(N857="nulová",J857,0)</f>
        <v>0</v>
      </c>
      <c r="BJ857" s="19" t="s">
        <v>82</v>
      </c>
      <c r="BK857" s="234">
        <f>ROUND(I857*H857,2)</f>
        <v>0</v>
      </c>
      <c r="BL857" s="19" t="s">
        <v>374</v>
      </c>
      <c r="BM857" s="233" t="s">
        <v>1378</v>
      </c>
    </row>
    <row r="858" spans="1:51" s="14" customFormat="1" ht="12">
      <c r="A858" s="14"/>
      <c r="B858" s="246"/>
      <c r="C858" s="247"/>
      <c r="D858" s="237" t="s">
        <v>305</v>
      </c>
      <c r="E858" s="248" t="s">
        <v>28</v>
      </c>
      <c r="F858" s="249" t="s">
        <v>218</v>
      </c>
      <c r="G858" s="247"/>
      <c r="H858" s="250">
        <v>37.4</v>
      </c>
      <c r="I858" s="251"/>
      <c r="J858" s="247"/>
      <c r="K858" s="247"/>
      <c r="L858" s="252"/>
      <c r="M858" s="253"/>
      <c r="N858" s="254"/>
      <c r="O858" s="254"/>
      <c r="P858" s="254"/>
      <c r="Q858" s="254"/>
      <c r="R858" s="254"/>
      <c r="S858" s="254"/>
      <c r="T858" s="255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6" t="s">
        <v>305</v>
      </c>
      <c r="AU858" s="256" t="s">
        <v>84</v>
      </c>
      <c r="AV858" s="14" t="s">
        <v>84</v>
      </c>
      <c r="AW858" s="14" t="s">
        <v>35</v>
      </c>
      <c r="AX858" s="14" t="s">
        <v>74</v>
      </c>
      <c r="AY858" s="256" t="s">
        <v>296</v>
      </c>
    </row>
    <row r="859" spans="1:51" s="14" customFormat="1" ht="12">
      <c r="A859" s="14"/>
      <c r="B859" s="246"/>
      <c r="C859" s="247"/>
      <c r="D859" s="237" t="s">
        <v>305</v>
      </c>
      <c r="E859" s="248" t="s">
        <v>28</v>
      </c>
      <c r="F859" s="249" t="s">
        <v>220</v>
      </c>
      <c r="G859" s="247"/>
      <c r="H859" s="250">
        <v>224.81</v>
      </c>
      <c r="I859" s="251"/>
      <c r="J859" s="247"/>
      <c r="K859" s="247"/>
      <c r="L859" s="252"/>
      <c r="M859" s="253"/>
      <c r="N859" s="254"/>
      <c r="O859" s="254"/>
      <c r="P859" s="254"/>
      <c r="Q859" s="254"/>
      <c r="R859" s="254"/>
      <c r="S859" s="254"/>
      <c r="T859" s="255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6" t="s">
        <v>305</v>
      </c>
      <c r="AU859" s="256" t="s">
        <v>84</v>
      </c>
      <c r="AV859" s="14" t="s">
        <v>84</v>
      </c>
      <c r="AW859" s="14" t="s">
        <v>35</v>
      </c>
      <c r="AX859" s="14" t="s">
        <v>74</v>
      </c>
      <c r="AY859" s="256" t="s">
        <v>296</v>
      </c>
    </row>
    <row r="860" spans="1:51" s="15" customFormat="1" ht="12">
      <c r="A860" s="15"/>
      <c r="B860" s="257"/>
      <c r="C860" s="258"/>
      <c r="D860" s="237" t="s">
        <v>305</v>
      </c>
      <c r="E860" s="259" t="s">
        <v>222</v>
      </c>
      <c r="F860" s="260" t="s">
        <v>310</v>
      </c>
      <c r="G860" s="258"/>
      <c r="H860" s="261">
        <v>262.21</v>
      </c>
      <c r="I860" s="262"/>
      <c r="J860" s="258"/>
      <c r="K860" s="258"/>
      <c r="L860" s="263"/>
      <c r="M860" s="264"/>
      <c r="N860" s="265"/>
      <c r="O860" s="265"/>
      <c r="P860" s="265"/>
      <c r="Q860" s="265"/>
      <c r="R860" s="265"/>
      <c r="S860" s="265"/>
      <c r="T860" s="266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67" t="s">
        <v>305</v>
      </c>
      <c r="AU860" s="267" t="s">
        <v>84</v>
      </c>
      <c r="AV860" s="15" t="s">
        <v>303</v>
      </c>
      <c r="AW860" s="15" t="s">
        <v>35</v>
      </c>
      <c r="AX860" s="15" t="s">
        <v>82</v>
      </c>
      <c r="AY860" s="267" t="s">
        <v>296</v>
      </c>
    </row>
    <row r="861" spans="1:65" s="2" customFormat="1" ht="24" customHeight="1">
      <c r="A861" s="40"/>
      <c r="B861" s="41"/>
      <c r="C861" s="222" t="s">
        <v>1379</v>
      </c>
      <c r="D861" s="222" t="s">
        <v>298</v>
      </c>
      <c r="E861" s="223" t="s">
        <v>1380</v>
      </c>
      <c r="F861" s="224" t="s">
        <v>1381</v>
      </c>
      <c r="G861" s="225" t="s">
        <v>362</v>
      </c>
      <c r="H861" s="226">
        <v>262.21</v>
      </c>
      <c r="I861" s="227"/>
      <c r="J861" s="228">
        <f>ROUND(I861*H861,2)</f>
        <v>0</v>
      </c>
      <c r="K861" s="224" t="s">
        <v>302</v>
      </c>
      <c r="L861" s="46"/>
      <c r="M861" s="229" t="s">
        <v>28</v>
      </c>
      <c r="N861" s="230" t="s">
        <v>45</v>
      </c>
      <c r="O861" s="86"/>
      <c r="P861" s="231">
        <f>O861*H861</f>
        <v>0</v>
      </c>
      <c r="Q861" s="231">
        <v>0</v>
      </c>
      <c r="R861" s="231">
        <f>Q861*H861</f>
        <v>0</v>
      </c>
      <c r="S861" s="231">
        <v>0</v>
      </c>
      <c r="T861" s="232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33" t="s">
        <v>374</v>
      </c>
      <c r="AT861" s="233" t="s">
        <v>298</v>
      </c>
      <c r="AU861" s="233" t="s">
        <v>84</v>
      </c>
      <c r="AY861" s="19" t="s">
        <v>296</v>
      </c>
      <c r="BE861" s="234">
        <f>IF(N861="základní",J861,0)</f>
        <v>0</v>
      </c>
      <c r="BF861" s="234">
        <f>IF(N861="snížená",J861,0)</f>
        <v>0</v>
      </c>
      <c r="BG861" s="234">
        <f>IF(N861="zákl. přenesená",J861,0)</f>
        <v>0</v>
      </c>
      <c r="BH861" s="234">
        <f>IF(N861="sníž. přenesená",J861,0)</f>
        <v>0</v>
      </c>
      <c r="BI861" s="234">
        <f>IF(N861="nulová",J861,0)</f>
        <v>0</v>
      </c>
      <c r="BJ861" s="19" t="s">
        <v>82</v>
      </c>
      <c r="BK861" s="234">
        <f>ROUND(I861*H861,2)</f>
        <v>0</v>
      </c>
      <c r="BL861" s="19" t="s">
        <v>374</v>
      </c>
      <c r="BM861" s="233" t="s">
        <v>1382</v>
      </c>
    </row>
    <row r="862" spans="1:51" s="14" customFormat="1" ht="12">
      <c r="A862" s="14"/>
      <c r="B862" s="246"/>
      <c r="C862" s="247"/>
      <c r="D862" s="237" t="s">
        <v>305</v>
      </c>
      <c r="E862" s="248" t="s">
        <v>28</v>
      </c>
      <c r="F862" s="249" t="s">
        <v>222</v>
      </c>
      <c r="G862" s="247"/>
      <c r="H862" s="250">
        <v>262.21</v>
      </c>
      <c r="I862" s="251"/>
      <c r="J862" s="247"/>
      <c r="K862" s="247"/>
      <c r="L862" s="252"/>
      <c r="M862" s="253"/>
      <c r="N862" s="254"/>
      <c r="O862" s="254"/>
      <c r="P862" s="254"/>
      <c r="Q862" s="254"/>
      <c r="R862" s="254"/>
      <c r="S862" s="254"/>
      <c r="T862" s="255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6" t="s">
        <v>305</v>
      </c>
      <c r="AU862" s="256" t="s">
        <v>84</v>
      </c>
      <c r="AV862" s="14" t="s">
        <v>84</v>
      </c>
      <c r="AW862" s="14" t="s">
        <v>35</v>
      </c>
      <c r="AX862" s="14" t="s">
        <v>82</v>
      </c>
      <c r="AY862" s="256" t="s">
        <v>296</v>
      </c>
    </row>
    <row r="863" spans="1:65" s="2" customFormat="1" ht="16.5" customHeight="1">
      <c r="A863" s="40"/>
      <c r="B863" s="41"/>
      <c r="C863" s="279" t="s">
        <v>1383</v>
      </c>
      <c r="D863" s="279" t="s">
        <v>405</v>
      </c>
      <c r="E863" s="280" t="s">
        <v>1384</v>
      </c>
      <c r="F863" s="281" t="s">
        <v>1385</v>
      </c>
      <c r="G863" s="282" t="s">
        <v>362</v>
      </c>
      <c r="H863" s="283">
        <v>346.117</v>
      </c>
      <c r="I863" s="284"/>
      <c r="J863" s="285">
        <f>ROUND(I863*H863,2)</f>
        <v>0</v>
      </c>
      <c r="K863" s="281" t="s">
        <v>28</v>
      </c>
      <c r="L863" s="286"/>
      <c r="M863" s="287" t="s">
        <v>28</v>
      </c>
      <c r="N863" s="288" t="s">
        <v>45</v>
      </c>
      <c r="O863" s="86"/>
      <c r="P863" s="231">
        <f>O863*H863</f>
        <v>0</v>
      </c>
      <c r="Q863" s="231">
        <v>0.00014</v>
      </c>
      <c r="R863" s="231">
        <f>Q863*H863</f>
        <v>0.04845638</v>
      </c>
      <c r="S863" s="231">
        <v>0</v>
      </c>
      <c r="T863" s="232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33" t="s">
        <v>461</v>
      </c>
      <c r="AT863" s="233" t="s">
        <v>405</v>
      </c>
      <c r="AU863" s="233" t="s">
        <v>84</v>
      </c>
      <c r="AY863" s="19" t="s">
        <v>296</v>
      </c>
      <c r="BE863" s="234">
        <f>IF(N863="základní",J863,0)</f>
        <v>0</v>
      </c>
      <c r="BF863" s="234">
        <f>IF(N863="snížená",J863,0)</f>
        <v>0</v>
      </c>
      <c r="BG863" s="234">
        <f>IF(N863="zákl. přenesená",J863,0)</f>
        <v>0</v>
      </c>
      <c r="BH863" s="234">
        <f>IF(N863="sníž. přenesená",J863,0)</f>
        <v>0</v>
      </c>
      <c r="BI863" s="234">
        <f>IF(N863="nulová",J863,0)</f>
        <v>0</v>
      </c>
      <c r="BJ863" s="19" t="s">
        <v>82</v>
      </c>
      <c r="BK863" s="234">
        <f>ROUND(I863*H863,2)</f>
        <v>0</v>
      </c>
      <c r="BL863" s="19" t="s">
        <v>374</v>
      </c>
      <c r="BM863" s="233" t="s">
        <v>1386</v>
      </c>
    </row>
    <row r="864" spans="1:51" s="14" customFormat="1" ht="12">
      <c r="A864" s="14"/>
      <c r="B864" s="246"/>
      <c r="C864" s="247"/>
      <c r="D864" s="237" t="s">
        <v>305</v>
      </c>
      <c r="E864" s="247"/>
      <c r="F864" s="249" t="s">
        <v>1387</v>
      </c>
      <c r="G864" s="247"/>
      <c r="H864" s="250">
        <v>346.117</v>
      </c>
      <c r="I864" s="251"/>
      <c r="J864" s="247"/>
      <c r="K864" s="247"/>
      <c r="L864" s="252"/>
      <c r="M864" s="253"/>
      <c r="N864" s="254"/>
      <c r="O864" s="254"/>
      <c r="P864" s="254"/>
      <c r="Q864" s="254"/>
      <c r="R864" s="254"/>
      <c r="S864" s="254"/>
      <c r="T864" s="255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6" t="s">
        <v>305</v>
      </c>
      <c r="AU864" s="256" t="s">
        <v>84</v>
      </c>
      <c r="AV864" s="14" t="s">
        <v>84</v>
      </c>
      <c r="AW864" s="14" t="s">
        <v>4</v>
      </c>
      <c r="AX864" s="14" t="s">
        <v>82</v>
      </c>
      <c r="AY864" s="256" t="s">
        <v>296</v>
      </c>
    </row>
    <row r="865" spans="1:65" s="2" customFormat="1" ht="24" customHeight="1">
      <c r="A865" s="40"/>
      <c r="B865" s="41"/>
      <c r="C865" s="222" t="s">
        <v>1388</v>
      </c>
      <c r="D865" s="222" t="s">
        <v>298</v>
      </c>
      <c r="E865" s="223" t="s">
        <v>1389</v>
      </c>
      <c r="F865" s="224" t="s">
        <v>1390</v>
      </c>
      <c r="G865" s="225" t="s">
        <v>362</v>
      </c>
      <c r="H865" s="226">
        <v>262.21</v>
      </c>
      <c r="I865" s="227"/>
      <c r="J865" s="228">
        <f>ROUND(I865*H865,2)</f>
        <v>0</v>
      </c>
      <c r="K865" s="224" t="s">
        <v>302</v>
      </c>
      <c r="L865" s="46"/>
      <c r="M865" s="229" t="s">
        <v>28</v>
      </c>
      <c r="N865" s="230" t="s">
        <v>45</v>
      </c>
      <c r="O865" s="86"/>
      <c r="P865" s="231">
        <f>O865*H865</f>
        <v>0</v>
      </c>
      <c r="Q865" s="231">
        <v>0</v>
      </c>
      <c r="R865" s="231">
        <f>Q865*H865</f>
        <v>0</v>
      </c>
      <c r="S865" s="231">
        <v>0</v>
      </c>
      <c r="T865" s="232">
        <f>S865*H865</f>
        <v>0</v>
      </c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R865" s="233" t="s">
        <v>374</v>
      </c>
      <c r="AT865" s="233" t="s">
        <v>298</v>
      </c>
      <c r="AU865" s="233" t="s">
        <v>84</v>
      </c>
      <c r="AY865" s="19" t="s">
        <v>296</v>
      </c>
      <c r="BE865" s="234">
        <f>IF(N865="základní",J865,0)</f>
        <v>0</v>
      </c>
      <c r="BF865" s="234">
        <f>IF(N865="snížená",J865,0)</f>
        <v>0</v>
      </c>
      <c r="BG865" s="234">
        <f>IF(N865="zákl. přenesená",J865,0)</f>
        <v>0</v>
      </c>
      <c r="BH865" s="234">
        <f>IF(N865="sníž. přenesená",J865,0)</f>
        <v>0</v>
      </c>
      <c r="BI865" s="234">
        <f>IF(N865="nulová",J865,0)</f>
        <v>0</v>
      </c>
      <c r="BJ865" s="19" t="s">
        <v>82</v>
      </c>
      <c r="BK865" s="234">
        <f>ROUND(I865*H865,2)</f>
        <v>0</v>
      </c>
      <c r="BL865" s="19" t="s">
        <v>374</v>
      </c>
      <c r="BM865" s="233" t="s">
        <v>1391</v>
      </c>
    </row>
    <row r="866" spans="1:51" s="14" customFormat="1" ht="12">
      <c r="A866" s="14"/>
      <c r="B866" s="246"/>
      <c r="C866" s="247"/>
      <c r="D866" s="237" t="s">
        <v>305</v>
      </c>
      <c r="E866" s="248" t="s">
        <v>28</v>
      </c>
      <c r="F866" s="249" t="s">
        <v>222</v>
      </c>
      <c r="G866" s="247"/>
      <c r="H866" s="250">
        <v>262.21</v>
      </c>
      <c r="I866" s="251"/>
      <c r="J866" s="247"/>
      <c r="K866" s="247"/>
      <c r="L866" s="252"/>
      <c r="M866" s="253"/>
      <c r="N866" s="254"/>
      <c r="O866" s="254"/>
      <c r="P866" s="254"/>
      <c r="Q866" s="254"/>
      <c r="R866" s="254"/>
      <c r="S866" s="254"/>
      <c r="T866" s="255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6" t="s">
        <v>305</v>
      </c>
      <c r="AU866" s="256" t="s">
        <v>84</v>
      </c>
      <c r="AV866" s="14" t="s">
        <v>84</v>
      </c>
      <c r="AW866" s="14" t="s">
        <v>35</v>
      </c>
      <c r="AX866" s="14" t="s">
        <v>82</v>
      </c>
      <c r="AY866" s="256" t="s">
        <v>296</v>
      </c>
    </row>
    <row r="867" spans="1:65" s="2" customFormat="1" ht="16.5" customHeight="1">
      <c r="A867" s="40"/>
      <c r="B867" s="41"/>
      <c r="C867" s="279" t="s">
        <v>1392</v>
      </c>
      <c r="D867" s="279" t="s">
        <v>405</v>
      </c>
      <c r="E867" s="280" t="s">
        <v>1248</v>
      </c>
      <c r="F867" s="281" t="s">
        <v>1249</v>
      </c>
      <c r="G867" s="282" t="s">
        <v>362</v>
      </c>
      <c r="H867" s="283">
        <v>272.803</v>
      </c>
      <c r="I867" s="284"/>
      <c r="J867" s="285">
        <f>ROUND(I867*H867,2)</f>
        <v>0</v>
      </c>
      <c r="K867" s="281" t="s">
        <v>28</v>
      </c>
      <c r="L867" s="286"/>
      <c r="M867" s="287" t="s">
        <v>28</v>
      </c>
      <c r="N867" s="288" t="s">
        <v>45</v>
      </c>
      <c r="O867" s="86"/>
      <c r="P867" s="231">
        <f>O867*H867</f>
        <v>0</v>
      </c>
      <c r="Q867" s="231">
        <v>0.00426</v>
      </c>
      <c r="R867" s="231">
        <f>Q867*H867</f>
        <v>1.1621407799999999</v>
      </c>
      <c r="S867" s="231">
        <v>0</v>
      </c>
      <c r="T867" s="232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33" t="s">
        <v>461</v>
      </c>
      <c r="AT867" s="233" t="s">
        <v>405</v>
      </c>
      <c r="AU867" s="233" t="s">
        <v>84</v>
      </c>
      <c r="AY867" s="19" t="s">
        <v>296</v>
      </c>
      <c r="BE867" s="234">
        <f>IF(N867="základní",J867,0)</f>
        <v>0</v>
      </c>
      <c r="BF867" s="234">
        <f>IF(N867="snížená",J867,0)</f>
        <v>0</v>
      </c>
      <c r="BG867" s="234">
        <f>IF(N867="zákl. přenesená",J867,0)</f>
        <v>0</v>
      </c>
      <c r="BH867" s="234">
        <f>IF(N867="sníž. přenesená",J867,0)</f>
        <v>0</v>
      </c>
      <c r="BI867" s="234">
        <f>IF(N867="nulová",J867,0)</f>
        <v>0</v>
      </c>
      <c r="BJ867" s="19" t="s">
        <v>82</v>
      </c>
      <c r="BK867" s="234">
        <f>ROUND(I867*H867,2)</f>
        <v>0</v>
      </c>
      <c r="BL867" s="19" t="s">
        <v>374</v>
      </c>
      <c r="BM867" s="233" t="s">
        <v>1393</v>
      </c>
    </row>
    <row r="868" spans="1:51" s="14" customFormat="1" ht="12">
      <c r="A868" s="14"/>
      <c r="B868" s="246"/>
      <c r="C868" s="247"/>
      <c r="D868" s="237" t="s">
        <v>305</v>
      </c>
      <c r="E868" s="247"/>
      <c r="F868" s="249" t="s">
        <v>1394</v>
      </c>
      <c r="G868" s="247"/>
      <c r="H868" s="250">
        <v>272.803</v>
      </c>
      <c r="I868" s="251"/>
      <c r="J868" s="247"/>
      <c r="K868" s="247"/>
      <c r="L868" s="252"/>
      <c r="M868" s="253"/>
      <c r="N868" s="254"/>
      <c r="O868" s="254"/>
      <c r="P868" s="254"/>
      <c r="Q868" s="254"/>
      <c r="R868" s="254"/>
      <c r="S868" s="254"/>
      <c r="T868" s="255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6" t="s">
        <v>305</v>
      </c>
      <c r="AU868" s="256" t="s">
        <v>84</v>
      </c>
      <c r="AV868" s="14" t="s">
        <v>84</v>
      </c>
      <c r="AW868" s="14" t="s">
        <v>4</v>
      </c>
      <c r="AX868" s="14" t="s">
        <v>82</v>
      </c>
      <c r="AY868" s="256" t="s">
        <v>296</v>
      </c>
    </row>
    <row r="869" spans="1:65" s="2" customFormat="1" ht="24" customHeight="1">
      <c r="A869" s="40"/>
      <c r="B869" s="41"/>
      <c r="C869" s="222" t="s">
        <v>1395</v>
      </c>
      <c r="D869" s="222" t="s">
        <v>298</v>
      </c>
      <c r="E869" s="223" t="s">
        <v>1396</v>
      </c>
      <c r="F869" s="224" t="s">
        <v>1397</v>
      </c>
      <c r="G869" s="225" t="s">
        <v>491</v>
      </c>
      <c r="H869" s="226">
        <v>90</v>
      </c>
      <c r="I869" s="227"/>
      <c r="J869" s="228">
        <f>ROUND(I869*H869,2)</f>
        <v>0</v>
      </c>
      <c r="K869" s="224" t="s">
        <v>302</v>
      </c>
      <c r="L869" s="46"/>
      <c r="M869" s="229" t="s">
        <v>28</v>
      </c>
      <c r="N869" s="230" t="s">
        <v>45</v>
      </c>
      <c r="O869" s="86"/>
      <c r="P869" s="231">
        <f>O869*H869</f>
        <v>0</v>
      </c>
      <c r="Q869" s="231">
        <v>0.00065</v>
      </c>
      <c r="R869" s="231">
        <f>Q869*H869</f>
        <v>0.058499999999999996</v>
      </c>
      <c r="S869" s="231">
        <v>0.0022</v>
      </c>
      <c r="T869" s="232">
        <f>S869*H869</f>
        <v>0.198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33" t="s">
        <v>374</v>
      </c>
      <c r="AT869" s="233" t="s">
        <v>298</v>
      </c>
      <c r="AU869" s="233" t="s">
        <v>84</v>
      </c>
      <c r="AY869" s="19" t="s">
        <v>296</v>
      </c>
      <c r="BE869" s="234">
        <f>IF(N869="základní",J869,0)</f>
        <v>0</v>
      </c>
      <c r="BF869" s="234">
        <f>IF(N869="snížená",J869,0)</f>
        <v>0</v>
      </c>
      <c r="BG869" s="234">
        <f>IF(N869="zákl. přenesená",J869,0)</f>
        <v>0</v>
      </c>
      <c r="BH869" s="234">
        <f>IF(N869="sníž. přenesená",J869,0)</f>
        <v>0</v>
      </c>
      <c r="BI869" s="234">
        <f>IF(N869="nulová",J869,0)</f>
        <v>0</v>
      </c>
      <c r="BJ869" s="19" t="s">
        <v>82</v>
      </c>
      <c r="BK869" s="234">
        <f>ROUND(I869*H869,2)</f>
        <v>0</v>
      </c>
      <c r="BL869" s="19" t="s">
        <v>374</v>
      </c>
      <c r="BM869" s="233" t="s">
        <v>1398</v>
      </c>
    </row>
    <row r="870" spans="1:51" s="13" customFormat="1" ht="12">
      <c r="A870" s="13"/>
      <c r="B870" s="235"/>
      <c r="C870" s="236"/>
      <c r="D870" s="237" t="s">
        <v>305</v>
      </c>
      <c r="E870" s="238" t="s">
        <v>28</v>
      </c>
      <c r="F870" s="239" t="s">
        <v>523</v>
      </c>
      <c r="G870" s="236"/>
      <c r="H870" s="238" t="s">
        <v>28</v>
      </c>
      <c r="I870" s="240"/>
      <c r="J870" s="236"/>
      <c r="K870" s="236"/>
      <c r="L870" s="241"/>
      <c r="M870" s="242"/>
      <c r="N870" s="243"/>
      <c r="O870" s="243"/>
      <c r="P870" s="243"/>
      <c r="Q870" s="243"/>
      <c r="R870" s="243"/>
      <c r="S870" s="243"/>
      <c r="T870" s="24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5" t="s">
        <v>305</v>
      </c>
      <c r="AU870" s="245" t="s">
        <v>84</v>
      </c>
      <c r="AV870" s="13" t="s">
        <v>82</v>
      </c>
      <c r="AW870" s="13" t="s">
        <v>35</v>
      </c>
      <c r="AX870" s="13" t="s">
        <v>74</v>
      </c>
      <c r="AY870" s="245" t="s">
        <v>296</v>
      </c>
    </row>
    <row r="871" spans="1:51" s="14" customFormat="1" ht="12">
      <c r="A871" s="14"/>
      <c r="B871" s="246"/>
      <c r="C871" s="247"/>
      <c r="D871" s="237" t="s">
        <v>305</v>
      </c>
      <c r="E871" s="248" t="s">
        <v>28</v>
      </c>
      <c r="F871" s="249" t="s">
        <v>1399</v>
      </c>
      <c r="G871" s="247"/>
      <c r="H871" s="250">
        <v>90</v>
      </c>
      <c r="I871" s="251"/>
      <c r="J871" s="247"/>
      <c r="K871" s="247"/>
      <c r="L871" s="252"/>
      <c r="M871" s="253"/>
      <c r="N871" s="254"/>
      <c r="O871" s="254"/>
      <c r="P871" s="254"/>
      <c r="Q871" s="254"/>
      <c r="R871" s="254"/>
      <c r="S871" s="254"/>
      <c r="T871" s="255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6" t="s">
        <v>305</v>
      </c>
      <c r="AU871" s="256" t="s">
        <v>84</v>
      </c>
      <c r="AV871" s="14" t="s">
        <v>84</v>
      </c>
      <c r="AW871" s="14" t="s">
        <v>35</v>
      </c>
      <c r="AX871" s="14" t="s">
        <v>82</v>
      </c>
      <c r="AY871" s="256" t="s">
        <v>296</v>
      </c>
    </row>
    <row r="872" spans="1:65" s="2" customFormat="1" ht="24" customHeight="1">
      <c r="A872" s="40"/>
      <c r="B872" s="41"/>
      <c r="C872" s="222" t="s">
        <v>1400</v>
      </c>
      <c r="D872" s="222" t="s">
        <v>298</v>
      </c>
      <c r="E872" s="223" t="s">
        <v>1401</v>
      </c>
      <c r="F872" s="224" t="s">
        <v>1402</v>
      </c>
      <c r="G872" s="225" t="s">
        <v>491</v>
      </c>
      <c r="H872" s="226">
        <v>3</v>
      </c>
      <c r="I872" s="227"/>
      <c r="J872" s="228">
        <f>ROUND(I872*H872,2)</f>
        <v>0</v>
      </c>
      <c r="K872" s="224" t="s">
        <v>302</v>
      </c>
      <c r="L872" s="46"/>
      <c r="M872" s="229" t="s">
        <v>28</v>
      </c>
      <c r="N872" s="230" t="s">
        <v>45</v>
      </c>
      <c r="O872" s="86"/>
      <c r="P872" s="231">
        <f>O872*H872</f>
        <v>0</v>
      </c>
      <c r="Q872" s="231">
        <v>0.00147</v>
      </c>
      <c r="R872" s="231">
        <f>Q872*H872</f>
        <v>0.00441</v>
      </c>
      <c r="S872" s="231">
        <v>0.011</v>
      </c>
      <c r="T872" s="232">
        <f>S872*H872</f>
        <v>0.033</v>
      </c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R872" s="233" t="s">
        <v>374</v>
      </c>
      <c r="AT872" s="233" t="s">
        <v>298</v>
      </c>
      <c r="AU872" s="233" t="s">
        <v>84</v>
      </c>
      <c r="AY872" s="19" t="s">
        <v>296</v>
      </c>
      <c r="BE872" s="234">
        <f>IF(N872="základní",J872,0)</f>
        <v>0</v>
      </c>
      <c r="BF872" s="234">
        <f>IF(N872="snížená",J872,0)</f>
        <v>0</v>
      </c>
      <c r="BG872" s="234">
        <f>IF(N872="zákl. přenesená",J872,0)</f>
        <v>0</v>
      </c>
      <c r="BH872" s="234">
        <f>IF(N872="sníž. přenesená",J872,0)</f>
        <v>0</v>
      </c>
      <c r="BI872" s="234">
        <f>IF(N872="nulová",J872,0)</f>
        <v>0</v>
      </c>
      <c r="BJ872" s="19" t="s">
        <v>82</v>
      </c>
      <c r="BK872" s="234">
        <f>ROUND(I872*H872,2)</f>
        <v>0</v>
      </c>
      <c r="BL872" s="19" t="s">
        <v>374</v>
      </c>
      <c r="BM872" s="233" t="s">
        <v>1403</v>
      </c>
    </row>
    <row r="873" spans="1:51" s="13" customFormat="1" ht="12">
      <c r="A873" s="13"/>
      <c r="B873" s="235"/>
      <c r="C873" s="236"/>
      <c r="D873" s="237" t="s">
        <v>305</v>
      </c>
      <c r="E873" s="238" t="s">
        <v>28</v>
      </c>
      <c r="F873" s="239" t="s">
        <v>523</v>
      </c>
      <c r="G873" s="236"/>
      <c r="H873" s="238" t="s">
        <v>28</v>
      </c>
      <c r="I873" s="240"/>
      <c r="J873" s="236"/>
      <c r="K873" s="236"/>
      <c r="L873" s="241"/>
      <c r="M873" s="242"/>
      <c r="N873" s="243"/>
      <c r="O873" s="243"/>
      <c r="P873" s="243"/>
      <c r="Q873" s="243"/>
      <c r="R873" s="243"/>
      <c r="S873" s="243"/>
      <c r="T873" s="244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5" t="s">
        <v>305</v>
      </c>
      <c r="AU873" s="245" t="s">
        <v>84</v>
      </c>
      <c r="AV873" s="13" t="s">
        <v>82</v>
      </c>
      <c r="AW873" s="13" t="s">
        <v>35</v>
      </c>
      <c r="AX873" s="13" t="s">
        <v>74</v>
      </c>
      <c r="AY873" s="245" t="s">
        <v>296</v>
      </c>
    </row>
    <row r="874" spans="1:51" s="14" customFormat="1" ht="12">
      <c r="A874" s="14"/>
      <c r="B874" s="246"/>
      <c r="C874" s="247"/>
      <c r="D874" s="237" t="s">
        <v>305</v>
      </c>
      <c r="E874" s="248" t="s">
        <v>28</v>
      </c>
      <c r="F874" s="249" t="s">
        <v>314</v>
      </c>
      <c r="G874" s="247"/>
      <c r="H874" s="250">
        <v>3</v>
      </c>
      <c r="I874" s="251"/>
      <c r="J874" s="247"/>
      <c r="K874" s="247"/>
      <c r="L874" s="252"/>
      <c r="M874" s="253"/>
      <c r="N874" s="254"/>
      <c r="O874" s="254"/>
      <c r="P874" s="254"/>
      <c r="Q874" s="254"/>
      <c r="R874" s="254"/>
      <c r="S874" s="254"/>
      <c r="T874" s="255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6" t="s">
        <v>305</v>
      </c>
      <c r="AU874" s="256" t="s">
        <v>84</v>
      </c>
      <c r="AV874" s="14" t="s">
        <v>84</v>
      </c>
      <c r="AW874" s="14" t="s">
        <v>35</v>
      </c>
      <c r="AX874" s="14" t="s">
        <v>82</v>
      </c>
      <c r="AY874" s="256" t="s">
        <v>296</v>
      </c>
    </row>
    <row r="875" spans="1:65" s="2" customFormat="1" ht="24" customHeight="1">
      <c r="A875" s="40"/>
      <c r="B875" s="41"/>
      <c r="C875" s="222" t="s">
        <v>1404</v>
      </c>
      <c r="D875" s="222" t="s">
        <v>298</v>
      </c>
      <c r="E875" s="223" t="s">
        <v>1405</v>
      </c>
      <c r="F875" s="224" t="s">
        <v>1406</v>
      </c>
      <c r="G875" s="225" t="s">
        <v>491</v>
      </c>
      <c r="H875" s="226">
        <v>1</v>
      </c>
      <c r="I875" s="227"/>
      <c r="J875" s="228">
        <f>ROUND(I875*H875,2)</f>
        <v>0</v>
      </c>
      <c r="K875" s="224" t="s">
        <v>302</v>
      </c>
      <c r="L875" s="46"/>
      <c r="M875" s="229" t="s">
        <v>28</v>
      </c>
      <c r="N875" s="230" t="s">
        <v>45</v>
      </c>
      <c r="O875" s="86"/>
      <c r="P875" s="231">
        <f>O875*H875</f>
        <v>0</v>
      </c>
      <c r="Q875" s="231">
        <v>0.00217</v>
      </c>
      <c r="R875" s="231">
        <f>Q875*H875</f>
        <v>0.00217</v>
      </c>
      <c r="S875" s="231">
        <v>0.022</v>
      </c>
      <c r="T875" s="232">
        <f>S875*H875</f>
        <v>0.022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33" t="s">
        <v>374</v>
      </c>
      <c r="AT875" s="233" t="s">
        <v>298</v>
      </c>
      <c r="AU875" s="233" t="s">
        <v>84</v>
      </c>
      <c r="AY875" s="19" t="s">
        <v>296</v>
      </c>
      <c r="BE875" s="234">
        <f>IF(N875="základní",J875,0)</f>
        <v>0</v>
      </c>
      <c r="BF875" s="234">
        <f>IF(N875="snížená",J875,0)</f>
        <v>0</v>
      </c>
      <c r="BG875" s="234">
        <f>IF(N875="zákl. přenesená",J875,0)</f>
        <v>0</v>
      </c>
      <c r="BH875" s="234">
        <f>IF(N875="sníž. přenesená",J875,0)</f>
        <v>0</v>
      </c>
      <c r="BI875" s="234">
        <f>IF(N875="nulová",J875,0)</f>
        <v>0</v>
      </c>
      <c r="BJ875" s="19" t="s">
        <v>82</v>
      </c>
      <c r="BK875" s="234">
        <f>ROUND(I875*H875,2)</f>
        <v>0</v>
      </c>
      <c r="BL875" s="19" t="s">
        <v>374</v>
      </c>
      <c r="BM875" s="233" t="s">
        <v>1407</v>
      </c>
    </row>
    <row r="876" spans="1:51" s="13" customFormat="1" ht="12">
      <c r="A876" s="13"/>
      <c r="B876" s="235"/>
      <c r="C876" s="236"/>
      <c r="D876" s="237" t="s">
        <v>305</v>
      </c>
      <c r="E876" s="238" t="s">
        <v>28</v>
      </c>
      <c r="F876" s="239" t="s">
        <v>523</v>
      </c>
      <c r="G876" s="236"/>
      <c r="H876" s="238" t="s">
        <v>28</v>
      </c>
      <c r="I876" s="240"/>
      <c r="J876" s="236"/>
      <c r="K876" s="236"/>
      <c r="L876" s="241"/>
      <c r="M876" s="242"/>
      <c r="N876" s="243"/>
      <c r="O876" s="243"/>
      <c r="P876" s="243"/>
      <c r="Q876" s="243"/>
      <c r="R876" s="243"/>
      <c r="S876" s="243"/>
      <c r="T876" s="244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5" t="s">
        <v>305</v>
      </c>
      <c r="AU876" s="245" t="s">
        <v>84</v>
      </c>
      <c r="AV876" s="13" t="s">
        <v>82</v>
      </c>
      <c r="AW876" s="13" t="s">
        <v>35</v>
      </c>
      <c r="AX876" s="13" t="s">
        <v>74</v>
      </c>
      <c r="AY876" s="245" t="s">
        <v>296</v>
      </c>
    </row>
    <row r="877" spans="1:51" s="14" customFormat="1" ht="12">
      <c r="A877" s="14"/>
      <c r="B877" s="246"/>
      <c r="C877" s="247"/>
      <c r="D877" s="237" t="s">
        <v>305</v>
      </c>
      <c r="E877" s="248" t="s">
        <v>28</v>
      </c>
      <c r="F877" s="249" t="s">
        <v>82</v>
      </c>
      <c r="G877" s="247"/>
      <c r="H877" s="250">
        <v>1</v>
      </c>
      <c r="I877" s="251"/>
      <c r="J877" s="247"/>
      <c r="K877" s="247"/>
      <c r="L877" s="252"/>
      <c r="M877" s="253"/>
      <c r="N877" s="254"/>
      <c r="O877" s="254"/>
      <c r="P877" s="254"/>
      <c r="Q877" s="254"/>
      <c r="R877" s="254"/>
      <c r="S877" s="254"/>
      <c r="T877" s="255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6" t="s">
        <v>305</v>
      </c>
      <c r="AU877" s="256" t="s">
        <v>84</v>
      </c>
      <c r="AV877" s="14" t="s">
        <v>84</v>
      </c>
      <c r="AW877" s="14" t="s">
        <v>35</v>
      </c>
      <c r="AX877" s="14" t="s">
        <v>82</v>
      </c>
      <c r="AY877" s="256" t="s">
        <v>296</v>
      </c>
    </row>
    <row r="878" spans="1:65" s="2" customFormat="1" ht="24" customHeight="1">
      <c r="A878" s="40"/>
      <c r="B878" s="41"/>
      <c r="C878" s="222" t="s">
        <v>1408</v>
      </c>
      <c r="D878" s="222" t="s">
        <v>298</v>
      </c>
      <c r="E878" s="223" t="s">
        <v>1409</v>
      </c>
      <c r="F878" s="224" t="s">
        <v>1410</v>
      </c>
      <c r="G878" s="225" t="s">
        <v>424</v>
      </c>
      <c r="H878" s="226">
        <v>8.532</v>
      </c>
      <c r="I878" s="227"/>
      <c r="J878" s="228">
        <f>ROUND(I878*H878,2)</f>
        <v>0</v>
      </c>
      <c r="K878" s="224" t="s">
        <v>302</v>
      </c>
      <c r="L878" s="46"/>
      <c r="M878" s="229" t="s">
        <v>28</v>
      </c>
      <c r="N878" s="230" t="s">
        <v>45</v>
      </c>
      <c r="O878" s="86"/>
      <c r="P878" s="231">
        <f>O878*H878</f>
        <v>0</v>
      </c>
      <c r="Q878" s="231">
        <v>0.0061</v>
      </c>
      <c r="R878" s="231">
        <f>Q878*H878</f>
        <v>0.05204520000000001</v>
      </c>
      <c r="S878" s="231">
        <v>0</v>
      </c>
      <c r="T878" s="232">
        <f>S878*H878</f>
        <v>0</v>
      </c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R878" s="233" t="s">
        <v>374</v>
      </c>
      <c r="AT878" s="233" t="s">
        <v>298</v>
      </c>
      <c r="AU878" s="233" t="s">
        <v>84</v>
      </c>
      <c r="AY878" s="19" t="s">
        <v>296</v>
      </c>
      <c r="BE878" s="234">
        <f>IF(N878="základní",J878,0)</f>
        <v>0</v>
      </c>
      <c r="BF878" s="234">
        <f>IF(N878="snížená",J878,0)</f>
        <v>0</v>
      </c>
      <c r="BG878" s="234">
        <f>IF(N878="zákl. přenesená",J878,0)</f>
        <v>0</v>
      </c>
      <c r="BH878" s="234">
        <f>IF(N878="sníž. přenesená",J878,0)</f>
        <v>0</v>
      </c>
      <c r="BI878" s="234">
        <f>IF(N878="nulová",J878,0)</f>
        <v>0</v>
      </c>
      <c r="BJ878" s="19" t="s">
        <v>82</v>
      </c>
      <c r="BK878" s="234">
        <f>ROUND(I878*H878,2)</f>
        <v>0</v>
      </c>
      <c r="BL878" s="19" t="s">
        <v>374</v>
      </c>
      <c r="BM878" s="233" t="s">
        <v>1411</v>
      </c>
    </row>
    <row r="879" spans="1:51" s="13" customFormat="1" ht="12">
      <c r="A879" s="13"/>
      <c r="B879" s="235"/>
      <c r="C879" s="236"/>
      <c r="D879" s="237" t="s">
        <v>305</v>
      </c>
      <c r="E879" s="238" t="s">
        <v>28</v>
      </c>
      <c r="F879" s="239" t="s">
        <v>523</v>
      </c>
      <c r="G879" s="236"/>
      <c r="H879" s="238" t="s">
        <v>28</v>
      </c>
      <c r="I879" s="240"/>
      <c r="J879" s="236"/>
      <c r="K879" s="236"/>
      <c r="L879" s="241"/>
      <c r="M879" s="242"/>
      <c r="N879" s="243"/>
      <c r="O879" s="243"/>
      <c r="P879" s="243"/>
      <c r="Q879" s="243"/>
      <c r="R879" s="243"/>
      <c r="S879" s="243"/>
      <c r="T879" s="244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5" t="s">
        <v>305</v>
      </c>
      <c r="AU879" s="245" t="s">
        <v>84</v>
      </c>
      <c r="AV879" s="13" t="s">
        <v>82</v>
      </c>
      <c r="AW879" s="13" t="s">
        <v>35</v>
      </c>
      <c r="AX879" s="13" t="s">
        <v>74</v>
      </c>
      <c r="AY879" s="245" t="s">
        <v>296</v>
      </c>
    </row>
    <row r="880" spans="1:51" s="14" customFormat="1" ht="12">
      <c r="A880" s="14"/>
      <c r="B880" s="246"/>
      <c r="C880" s="247"/>
      <c r="D880" s="237" t="s">
        <v>305</v>
      </c>
      <c r="E880" s="248" t="s">
        <v>225</v>
      </c>
      <c r="F880" s="249" t="s">
        <v>1412</v>
      </c>
      <c r="G880" s="247"/>
      <c r="H880" s="250">
        <v>8.532</v>
      </c>
      <c r="I880" s="251"/>
      <c r="J880" s="247"/>
      <c r="K880" s="247"/>
      <c r="L880" s="252"/>
      <c r="M880" s="253"/>
      <c r="N880" s="254"/>
      <c r="O880" s="254"/>
      <c r="P880" s="254"/>
      <c r="Q880" s="254"/>
      <c r="R880" s="254"/>
      <c r="S880" s="254"/>
      <c r="T880" s="255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6" t="s">
        <v>305</v>
      </c>
      <c r="AU880" s="256" t="s">
        <v>84</v>
      </c>
      <c r="AV880" s="14" t="s">
        <v>84</v>
      </c>
      <c r="AW880" s="14" t="s">
        <v>35</v>
      </c>
      <c r="AX880" s="14" t="s">
        <v>82</v>
      </c>
      <c r="AY880" s="256" t="s">
        <v>296</v>
      </c>
    </row>
    <row r="881" spans="1:65" s="2" customFormat="1" ht="24" customHeight="1">
      <c r="A881" s="40"/>
      <c r="B881" s="41"/>
      <c r="C881" s="222" t="s">
        <v>1413</v>
      </c>
      <c r="D881" s="222" t="s">
        <v>298</v>
      </c>
      <c r="E881" s="223" t="s">
        <v>1414</v>
      </c>
      <c r="F881" s="224" t="s">
        <v>1415</v>
      </c>
      <c r="G881" s="225" t="s">
        <v>424</v>
      </c>
      <c r="H881" s="226">
        <v>5.688</v>
      </c>
      <c r="I881" s="227"/>
      <c r="J881" s="228">
        <f>ROUND(I881*H881,2)</f>
        <v>0</v>
      </c>
      <c r="K881" s="224" t="s">
        <v>302</v>
      </c>
      <c r="L881" s="46"/>
      <c r="M881" s="229" t="s">
        <v>28</v>
      </c>
      <c r="N881" s="230" t="s">
        <v>45</v>
      </c>
      <c r="O881" s="86"/>
      <c r="P881" s="231">
        <f>O881*H881</f>
        <v>0</v>
      </c>
      <c r="Q881" s="231">
        <v>0.01095</v>
      </c>
      <c r="R881" s="231">
        <f>Q881*H881</f>
        <v>0.062283599999999995</v>
      </c>
      <c r="S881" s="231">
        <v>0</v>
      </c>
      <c r="T881" s="232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33" t="s">
        <v>374</v>
      </c>
      <c r="AT881" s="233" t="s">
        <v>298</v>
      </c>
      <c r="AU881" s="233" t="s">
        <v>84</v>
      </c>
      <c r="AY881" s="19" t="s">
        <v>296</v>
      </c>
      <c r="BE881" s="234">
        <f>IF(N881="základní",J881,0)</f>
        <v>0</v>
      </c>
      <c r="BF881" s="234">
        <f>IF(N881="snížená",J881,0)</f>
        <v>0</v>
      </c>
      <c r="BG881" s="234">
        <f>IF(N881="zákl. přenesená",J881,0)</f>
        <v>0</v>
      </c>
      <c r="BH881" s="234">
        <f>IF(N881="sníž. přenesená",J881,0)</f>
        <v>0</v>
      </c>
      <c r="BI881" s="234">
        <f>IF(N881="nulová",J881,0)</f>
        <v>0</v>
      </c>
      <c r="BJ881" s="19" t="s">
        <v>82</v>
      </c>
      <c r="BK881" s="234">
        <f>ROUND(I881*H881,2)</f>
        <v>0</v>
      </c>
      <c r="BL881" s="19" t="s">
        <v>374</v>
      </c>
      <c r="BM881" s="233" t="s">
        <v>1416</v>
      </c>
    </row>
    <row r="882" spans="1:51" s="13" customFormat="1" ht="12">
      <c r="A882" s="13"/>
      <c r="B882" s="235"/>
      <c r="C882" s="236"/>
      <c r="D882" s="237" t="s">
        <v>305</v>
      </c>
      <c r="E882" s="238" t="s">
        <v>28</v>
      </c>
      <c r="F882" s="239" t="s">
        <v>523</v>
      </c>
      <c r="G882" s="236"/>
      <c r="H882" s="238" t="s">
        <v>28</v>
      </c>
      <c r="I882" s="240"/>
      <c r="J882" s="236"/>
      <c r="K882" s="236"/>
      <c r="L882" s="241"/>
      <c r="M882" s="242"/>
      <c r="N882" s="243"/>
      <c r="O882" s="243"/>
      <c r="P882" s="243"/>
      <c r="Q882" s="243"/>
      <c r="R882" s="243"/>
      <c r="S882" s="243"/>
      <c r="T882" s="244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5" t="s">
        <v>305</v>
      </c>
      <c r="AU882" s="245" t="s">
        <v>84</v>
      </c>
      <c r="AV882" s="13" t="s">
        <v>82</v>
      </c>
      <c r="AW882" s="13" t="s">
        <v>35</v>
      </c>
      <c r="AX882" s="13" t="s">
        <v>74</v>
      </c>
      <c r="AY882" s="245" t="s">
        <v>296</v>
      </c>
    </row>
    <row r="883" spans="1:51" s="14" customFormat="1" ht="12">
      <c r="A883" s="14"/>
      <c r="B883" s="246"/>
      <c r="C883" s="247"/>
      <c r="D883" s="237" t="s">
        <v>305</v>
      </c>
      <c r="E883" s="248" t="s">
        <v>227</v>
      </c>
      <c r="F883" s="249" t="s">
        <v>1417</v>
      </c>
      <c r="G883" s="247"/>
      <c r="H883" s="250">
        <v>5.688</v>
      </c>
      <c r="I883" s="251"/>
      <c r="J883" s="247"/>
      <c r="K883" s="247"/>
      <c r="L883" s="252"/>
      <c r="M883" s="253"/>
      <c r="N883" s="254"/>
      <c r="O883" s="254"/>
      <c r="P883" s="254"/>
      <c r="Q883" s="254"/>
      <c r="R883" s="254"/>
      <c r="S883" s="254"/>
      <c r="T883" s="255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6" t="s">
        <v>305</v>
      </c>
      <c r="AU883" s="256" t="s">
        <v>84</v>
      </c>
      <c r="AV883" s="14" t="s">
        <v>84</v>
      </c>
      <c r="AW883" s="14" t="s">
        <v>35</v>
      </c>
      <c r="AX883" s="14" t="s">
        <v>82</v>
      </c>
      <c r="AY883" s="256" t="s">
        <v>296</v>
      </c>
    </row>
    <row r="884" spans="1:65" s="2" customFormat="1" ht="16.5" customHeight="1">
      <c r="A884" s="40"/>
      <c r="B884" s="41"/>
      <c r="C884" s="222" t="s">
        <v>1418</v>
      </c>
      <c r="D884" s="222" t="s">
        <v>298</v>
      </c>
      <c r="E884" s="223" t="s">
        <v>1419</v>
      </c>
      <c r="F884" s="224" t="s">
        <v>1420</v>
      </c>
      <c r="G884" s="225" t="s">
        <v>491</v>
      </c>
      <c r="H884" s="226">
        <v>1</v>
      </c>
      <c r="I884" s="227"/>
      <c r="J884" s="228">
        <f>ROUND(I884*H884,2)</f>
        <v>0</v>
      </c>
      <c r="K884" s="224" t="s">
        <v>302</v>
      </c>
      <c r="L884" s="46"/>
      <c r="M884" s="229" t="s">
        <v>28</v>
      </c>
      <c r="N884" s="230" t="s">
        <v>45</v>
      </c>
      <c r="O884" s="86"/>
      <c r="P884" s="231">
        <f>O884*H884</f>
        <v>0</v>
      </c>
      <c r="Q884" s="231">
        <v>8E-05</v>
      </c>
      <c r="R884" s="231">
        <f>Q884*H884</f>
        <v>8E-05</v>
      </c>
      <c r="S884" s="231">
        <v>0</v>
      </c>
      <c r="T884" s="232">
        <f>S884*H884</f>
        <v>0</v>
      </c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R884" s="233" t="s">
        <v>374</v>
      </c>
      <c r="AT884" s="233" t="s">
        <v>298</v>
      </c>
      <c r="AU884" s="233" t="s">
        <v>84</v>
      </c>
      <c r="AY884" s="19" t="s">
        <v>296</v>
      </c>
      <c r="BE884" s="234">
        <f>IF(N884="základní",J884,0)</f>
        <v>0</v>
      </c>
      <c r="BF884" s="234">
        <f>IF(N884="snížená",J884,0)</f>
        <v>0</v>
      </c>
      <c r="BG884" s="234">
        <f>IF(N884="zákl. přenesená",J884,0)</f>
        <v>0</v>
      </c>
      <c r="BH884" s="234">
        <f>IF(N884="sníž. přenesená",J884,0)</f>
        <v>0</v>
      </c>
      <c r="BI884" s="234">
        <f>IF(N884="nulová",J884,0)</f>
        <v>0</v>
      </c>
      <c r="BJ884" s="19" t="s">
        <v>82</v>
      </c>
      <c r="BK884" s="234">
        <f>ROUND(I884*H884,2)</f>
        <v>0</v>
      </c>
      <c r="BL884" s="19" t="s">
        <v>374</v>
      </c>
      <c r="BM884" s="233" t="s">
        <v>1421</v>
      </c>
    </row>
    <row r="885" spans="1:51" s="13" customFormat="1" ht="12">
      <c r="A885" s="13"/>
      <c r="B885" s="235"/>
      <c r="C885" s="236"/>
      <c r="D885" s="237" t="s">
        <v>305</v>
      </c>
      <c r="E885" s="238" t="s">
        <v>28</v>
      </c>
      <c r="F885" s="239" t="s">
        <v>1422</v>
      </c>
      <c r="G885" s="236"/>
      <c r="H885" s="238" t="s">
        <v>28</v>
      </c>
      <c r="I885" s="240"/>
      <c r="J885" s="236"/>
      <c r="K885" s="236"/>
      <c r="L885" s="241"/>
      <c r="M885" s="242"/>
      <c r="N885" s="243"/>
      <c r="O885" s="243"/>
      <c r="P885" s="243"/>
      <c r="Q885" s="243"/>
      <c r="R885" s="243"/>
      <c r="S885" s="243"/>
      <c r="T885" s="244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5" t="s">
        <v>305</v>
      </c>
      <c r="AU885" s="245" t="s">
        <v>84</v>
      </c>
      <c r="AV885" s="13" t="s">
        <v>82</v>
      </c>
      <c r="AW885" s="13" t="s">
        <v>35</v>
      </c>
      <c r="AX885" s="13" t="s">
        <v>74</v>
      </c>
      <c r="AY885" s="245" t="s">
        <v>296</v>
      </c>
    </row>
    <row r="886" spans="1:51" s="14" customFormat="1" ht="12">
      <c r="A886" s="14"/>
      <c r="B886" s="246"/>
      <c r="C886" s="247"/>
      <c r="D886" s="237" t="s">
        <v>305</v>
      </c>
      <c r="E886" s="248" t="s">
        <v>28</v>
      </c>
      <c r="F886" s="249" t="s">
        <v>82</v>
      </c>
      <c r="G886" s="247"/>
      <c r="H886" s="250">
        <v>1</v>
      </c>
      <c r="I886" s="251"/>
      <c r="J886" s="247"/>
      <c r="K886" s="247"/>
      <c r="L886" s="252"/>
      <c r="M886" s="253"/>
      <c r="N886" s="254"/>
      <c r="O886" s="254"/>
      <c r="P886" s="254"/>
      <c r="Q886" s="254"/>
      <c r="R886" s="254"/>
      <c r="S886" s="254"/>
      <c r="T886" s="255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56" t="s">
        <v>305</v>
      </c>
      <c r="AU886" s="256" t="s">
        <v>84</v>
      </c>
      <c r="AV886" s="14" t="s">
        <v>84</v>
      </c>
      <c r="AW886" s="14" t="s">
        <v>35</v>
      </c>
      <c r="AX886" s="14" t="s">
        <v>82</v>
      </c>
      <c r="AY886" s="256" t="s">
        <v>296</v>
      </c>
    </row>
    <row r="887" spans="1:65" s="2" customFormat="1" ht="24" customHeight="1">
      <c r="A887" s="40"/>
      <c r="B887" s="41"/>
      <c r="C887" s="279" t="s">
        <v>1423</v>
      </c>
      <c r="D887" s="279" t="s">
        <v>405</v>
      </c>
      <c r="E887" s="280" t="s">
        <v>1424</v>
      </c>
      <c r="F887" s="281" t="s">
        <v>1425</v>
      </c>
      <c r="G887" s="282" t="s">
        <v>491</v>
      </c>
      <c r="H887" s="283">
        <v>1</v>
      </c>
      <c r="I887" s="284"/>
      <c r="J887" s="285">
        <f>ROUND(I887*H887,2)</f>
        <v>0</v>
      </c>
      <c r="K887" s="281" t="s">
        <v>28</v>
      </c>
      <c r="L887" s="286"/>
      <c r="M887" s="287" t="s">
        <v>28</v>
      </c>
      <c r="N887" s="288" t="s">
        <v>45</v>
      </c>
      <c r="O887" s="86"/>
      <c r="P887" s="231">
        <f>O887*H887</f>
        <v>0</v>
      </c>
      <c r="Q887" s="231">
        <v>0.00073</v>
      </c>
      <c r="R887" s="231">
        <f>Q887*H887</f>
        <v>0.00073</v>
      </c>
      <c r="S887" s="231">
        <v>0</v>
      </c>
      <c r="T887" s="232">
        <f>S887*H887</f>
        <v>0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33" t="s">
        <v>461</v>
      </c>
      <c r="AT887" s="233" t="s">
        <v>405</v>
      </c>
      <c r="AU887" s="233" t="s">
        <v>84</v>
      </c>
      <c r="AY887" s="19" t="s">
        <v>296</v>
      </c>
      <c r="BE887" s="234">
        <f>IF(N887="základní",J887,0)</f>
        <v>0</v>
      </c>
      <c r="BF887" s="234">
        <f>IF(N887="snížená",J887,0)</f>
        <v>0</v>
      </c>
      <c r="BG887" s="234">
        <f>IF(N887="zákl. přenesená",J887,0)</f>
        <v>0</v>
      </c>
      <c r="BH887" s="234">
        <f>IF(N887="sníž. přenesená",J887,0)</f>
        <v>0</v>
      </c>
      <c r="BI887" s="234">
        <f>IF(N887="nulová",J887,0)</f>
        <v>0</v>
      </c>
      <c r="BJ887" s="19" t="s">
        <v>82</v>
      </c>
      <c r="BK887" s="234">
        <f>ROUND(I887*H887,2)</f>
        <v>0</v>
      </c>
      <c r="BL887" s="19" t="s">
        <v>374</v>
      </c>
      <c r="BM887" s="233" t="s">
        <v>1426</v>
      </c>
    </row>
    <row r="888" spans="1:51" s="13" customFormat="1" ht="12">
      <c r="A888" s="13"/>
      <c r="B888" s="235"/>
      <c r="C888" s="236"/>
      <c r="D888" s="237" t="s">
        <v>305</v>
      </c>
      <c r="E888" s="238" t="s">
        <v>28</v>
      </c>
      <c r="F888" s="239" t="s">
        <v>1422</v>
      </c>
      <c r="G888" s="236"/>
      <c r="H888" s="238" t="s">
        <v>28</v>
      </c>
      <c r="I888" s="240"/>
      <c r="J888" s="236"/>
      <c r="K888" s="236"/>
      <c r="L888" s="241"/>
      <c r="M888" s="242"/>
      <c r="N888" s="243"/>
      <c r="O888" s="243"/>
      <c r="P888" s="243"/>
      <c r="Q888" s="243"/>
      <c r="R888" s="243"/>
      <c r="S888" s="243"/>
      <c r="T888" s="244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5" t="s">
        <v>305</v>
      </c>
      <c r="AU888" s="245" t="s">
        <v>84</v>
      </c>
      <c r="AV888" s="13" t="s">
        <v>82</v>
      </c>
      <c r="AW888" s="13" t="s">
        <v>35</v>
      </c>
      <c r="AX888" s="13" t="s">
        <v>74</v>
      </c>
      <c r="AY888" s="245" t="s">
        <v>296</v>
      </c>
    </row>
    <row r="889" spans="1:51" s="14" customFormat="1" ht="12">
      <c r="A889" s="14"/>
      <c r="B889" s="246"/>
      <c r="C889" s="247"/>
      <c r="D889" s="237" t="s">
        <v>305</v>
      </c>
      <c r="E889" s="248" t="s">
        <v>28</v>
      </c>
      <c r="F889" s="249" t="s">
        <v>82</v>
      </c>
      <c r="G889" s="247"/>
      <c r="H889" s="250">
        <v>1</v>
      </c>
      <c r="I889" s="251"/>
      <c r="J889" s="247"/>
      <c r="K889" s="247"/>
      <c r="L889" s="252"/>
      <c r="M889" s="253"/>
      <c r="N889" s="254"/>
      <c r="O889" s="254"/>
      <c r="P889" s="254"/>
      <c r="Q889" s="254"/>
      <c r="R889" s="254"/>
      <c r="S889" s="254"/>
      <c r="T889" s="255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6" t="s">
        <v>305</v>
      </c>
      <c r="AU889" s="256" t="s">
        <v>84</v>
      </c>
      <c r="AV889" s="14" t="s">
        <v>84</v>
      </c>
      <c r="AW889" s="14" t="s">
        <v>35</v>
      </c>
      <c r="AX889" s="14" t="s">
        <v>82</v>
      </c>
      <c r="AY889" s="256" t="s">
        <v>296</v>
      </c>
    </row>
    <row r="890" spans="1:65" s="2" customFormat="1" ht="36" customHeight="1">
      <c r="A890" s="40"/>
      <c r="B890" s="41"/>
      <c r="C890" s="222" t="s">
        <v>1427</v>
      </c>
      <c r="D890" s="222" t="s">
        <v>298</v>
      </c>
      <c r="E890" s="223" t="s">
        <v>1428</v>
      </c>
      <c r="F890" s="224" t="s">
        <v>1429</v>
      </c>
      <c r="G890" s="225" t="s">
        <v>408</v>
      </c>
      <c r="H890" s="226">
        <v>5.787</v>
      </c>
      <c r="I890" s="227"/>
      <c r="J890" s="228">
        <f>ROUND(I890*H890,2)</f>
        <v>0</v>
      </c>
      <c r="K890" s="224" t="s">
        <v>302</v>
      </c>
      <c r="L890" s="46"/>
      <c r="M890" s="229" t="s">
        <v>28</v>
      </c>
      <c r="N890" s="230" t="s">
        <v>45</v>
      </c>
      <c r="O890" s="86"/>
      <c r="P890" s="231">
        <f>O890*H890</f>
        <v>0</v>
      </c>
      <c r="Q890" s="231">
        <v>0</v>
      </c>
      <c r="R890" s="231">
        <f>Q890*H890</f>
        <v>0</v>
      </c>
      <c r="S890" s="231">
        <v>0</v>
      </c>
      <c r="T890" s="232">
        <f>S890*H890</f>
        <v>0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33" t="s">
        <v>374</v>
      </c>
      <c r="AT890" s="233" t="s">
        <v>298</v>
      </c>
      <c r="AU890" s="233" t="s">
        <v>84</v>
      </c>
      <c r="AY890" s="19" t="s">
        <v>296</v>
      </c>
      <c r="BE890" s="234">
        <f>IF(N890="základní",J890,0)</f>
        <v>0</v>
      </c>
      <c r="BF890" s="234">
        <f>IF(N890="snížená",J890,0)</f>
        <v>0</v>
      </c>
      <c r="BG890" s="234">
        <f>IF(N890="zákl. přenesená",J890,0)</f>
        <v>0</v>
      </c>
      <c r="BH890" s="234">
        <f>IF(N890="sníž. přenesená",J890,0)</f>
        <v>0</v>
      </c>
      <c r="BI890" s="234">
        <f>IF(N890="nulová",J890,0)</f>
        <v>0</v>
      </c>
      <c r="BJ890" s="19" t="s">
        <v>82</v>
      </c>
      <c r="BK890" s="234">
        <f>ROUND(I890*H890,2)</f>
        <v>0</v>
      </c>
      <c r="BL890" s="19" t="s">
        <v>374</v>
      </c>
      <c r="BM890" s="233" t="s">
        <v>1430</v>
      </c>
    </row>
    <row r="891" spans="1:63" s="12" customFormat="1" ht="22.8" customHeight="1">
      <c r="A891" s="12"/>
      <c r="B891" s="206"/>
      <c r="C891" s="207"/>
      <c r="D891" s="208" t="s">
        <v>73</v>
      </c>
      <c r="E891" s="220" t="s">
        <v>1431</v>
      </c>
      <c r="F891" s="220" t="s">
        <v>1432</v>
      </c>
      <c r="G891" s="207"/>
      <c r="H891" s="207"/>
      <c r="I891" s="210"/>
      <c r="J891" s="221">
        <f>BK891</f>
        <v>0</v>
      </c>
      <c r="K891" s="207"/>
      <c r="L891" s="212"/>
      <c r="M891" s="213"/>
      <c r="N891" s="214"/>
      <c r="O891" s="214"/>
      <c r="P891" s="215">
        <f>SUM(P892:P910)</f>
        <v>0</v>
      </c>
      <c r="Q891" s="214"/>
      <c r="R891" s="215">
        <f>SUM(R892:R910)</f>
        <v>0.310079</v>
      </c>
      <c r="S891" s="214"/>
      <c r="T891" s="216">
        <f>SUM(T892:T910)</f>
        <v>0</v>
      </c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R891" s="217" t="s">
        <v>84</v>
      </c>
      <c r="AT891" s="218" t="s">
        <v>73</v>
      </c>
      <c r="AU891" s="218" t="s">
        <v>82</v>
      </c>
      <c r="AY891" s="217" t="s">
        <v>296</v>
      </c>
      <c r="BK891" s="219">
        <f>SUM(BK892:BK910)</f>
        <v>0</v>
      </c>
    </row>
    <row r="892" spans="1:65" s="2" customFormat="1" ht="16.5" customHeight="1">
      <c r="A892" s="40"/>
      <c r="B892" s="41"/>
      <c r="C892" s="222" t="s">
        <v>1433</v>
      </c>
      <c r="D892" s="222" t="s">
        <v>298</v>
      </c>
      <c r="E892" s="223" t="s">
        <v>1434</v>
      </c>
      <c r="F892" s="224" t="s">
        <v>1435</v>
      </c>
      <c r="G892" s="225" t="s">
        <v>424</v>
      </c>
      <c r="H892" s="226">
        <v>17</v>
      </c>
      <c r="I892" s="227"/>
      <c r="J892" s="228">
        <f>ROUND(I892*H892,2)</f>
        <v>0</v>
      </c>
      <c r="K892" s="224" t="s">
        <v>302</v>
      </c>
      <c r="L892" s="46"/>
      <c r="M892" s="229" t="s">
        <v>28</v>
      </c>
      <c r="N892" s="230" t="s">
        <v>45</v>
      </c>
      <c r="O892" s="86"/>
      <c r="P892" s="231">
        <f>O892*H892</f>
        <v>0</v>
      </c>
      <c r="Q892" s="231">
        <v>0.00439</v>
      </c>
      <c r="R892" s="231">
        <f>Q892*H892</f>
        <v>0.07463</v>
      </c>
      <c r="S892" s="231">
        <v>0</v>
      </c>
      <c r="T892" s="232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33" t="s">
        <v>374</v>
      </c>
      <c r="AT892" s="233" t="s">
        <v>298</v>
      </c>
      <c r="AU892" s="233" t="s">
        <v>84</v>
      </c>
      <c r="AY892" s="19" t="s">
        <v>296</v>
      </c>
      <c r="BE892" s="234">
        <f>IF(N892="základní",J892,0)</f>
        <v>0</v>
      </c>
      <c r="BF892" s="234">
        <f>IF(N892="snížená",J892,0)</f>
        <v>0</v>
      </c>
      <c r="BG892" s="234">
        <f>IF(N892="zákl. přenesená",J892,0)</f>
        <v>0</v>
      </c>
      <c r="BH892" s="234">
        <f>IF(N892="sníž. přenesená",J892,0)</f>
        <v>0</v>
      </c>
      <c r="BI892" s="234">
        <f>IF(N892="nulová",J892,0)</f>
        <v>0</v>
      </c>
      <c r="BJ892" s="19" t="s">
        <v>82</v>
      </c>
      <c r="BK892" s="234">
        <f>ROUND(I892*H892,2)</f>
        <v>0</v>
      </c>
      <c r="BL892" s="19" t="s">
        <v>374</v>
      </c>
      <c r="BM892" s="233" t="s">
        <v>1436</v>
      </c>
    </row>
    <row r="893" spans="1:51" s="13" customFormat="1" ht="12">
      <c r="A893" s="13"/>
      <c r="B893" s="235"/>
      <c r="C893" s="236"/>
      <c r="D893" s="237" t="s">
        <v>305</v>
      </c>
      <c r="E893" s="238" t="s">
        <v>28</v>
      </c>
      <c r="F893" s="239" t="s">
        <v>1437</v>
      </c>
      <c r="G893" s="236"/>
      <c r="H893" s="238" t="s">
        <v>28</v>
      </c>
      <c r="I893" s="240"/>
      <c r="J893" s="236"/>
      <c r="K893" s="236"/>
      <c r="L893" s="241"/>
      <c r="M893" s="242"/>
      <c r="N893" s="243"/>
      <c r="O893" s="243"/>
      <c r="P893" s="243"/>
      <c r="Q893" s="243"/>
      <c r="R893" s="243"/>
      <c r="S893" s="243"/>
      <c r="T893" s="244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5" t="s">
        <v>305</v>
      </c>
      <c r="AU893" s="245" t="s">
        <v>84</v>
      </c>
      <c r="AV893" s="13" t="s">
        <v>82</v>
      </c>
      <c r="AW893" s="13" t="s">
        <v>35</v>
      </c>
      <c r="AX893" s="13" t="s">
        <v>74</v>
      </c>
      <c r="AY893" s="245" t="s">
        <v>296</v>
      </c>
    </row>
    <row r="894" spans="1:51" s="14" customFormat="1" ht="12">
      <c r="A894" s="14"/>
      <c r="B894" s="246"/>
      <c r="C894" s="247"/>
      <c r="D894" s="237" t="s">
        <v>305</v>
      </c>
      <c r="E894" s="248" t="s">
        <v>28</v>
      </c>
      <c r="F894" s="249" t="s">
        <v>378</v>
      </c>
      <c r="G894" s="247"/>
      <c r="H894" s="250">
        <v>17</v>
      </c>
      <c r="I894" s="251"/>
      <c r="J894" s="247"/>
      <c r="K894" s="247"/>
      <c r="L894" s="252"/>
      <c r="M894" s="253"/>
      <c r="N894" s="254"/>
      <c r="O894" s="254"/>
      <c r="P894" s="254"/>
      <c r="Q894" s="254"/>
      <c r="R894" s="254"/>
      <c r="S894" s="254"/>
      <c r="T894" s="255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6" t="s">
        <v>305</v>
      </c>
      <c r="AU894" s="256" t="s">
        <v>84</v>
      </c>
      <c r="AV894" s="14" t="s">
        <v>84</v>
      </c>
      <c r="AW894" s="14" t="s">
        <v>35</v>
      </c>
      <c r="AX894" s="14" t="s">
        <v>82</v>
      </c>
      <c r="AY894" s="256" t="s">
        <v>296</v>
      </c>
    </row>
    <row r="895" spans="1:65" s="2" customFormat="1" ht="24" customHeight="1">
      <c r="A895" s="40"/>
      <c r="B895" s="41"/>
      <c r="C895" s="222" t="s">
        <v>1438</v>
      </c>
      <c r="D895" s="222" t="s">
        <v>298</v>
      </c>
      <c r="E895" s="223" t="s">
        <v>1439</v>
      </c>
      <c r="F895" s="224" t="s">
        <v>1440</v>
      </c>
      <c r="G895" s="225" t="s">
        <v>424</v>
      </c>
      <c r="H895" s="226">
        <v>13.9</v>
      </c>
      <c r="I895" s="227"/>
      <c r="J895" s="228">
        <f>ROUND(I895*H895,2)</f>
        <v>0</v>
      </c>
      <c r="K895" s="224" t="s">
        <v>302</v>
      </c>
      <c r="L895" s="46"/>
      <c r="M895" s="229" t="s">
        <v>28</v>
      </c>
      <c r="N895" s="230" t="s">
        <v>45</v>
      </c>
      <c r="O895" s="86"/>
      <c r="P895" s="231">
        <f>O895*H895</f>
        <v>0</v>
      </c>
      <c r="Q895" s="231">
        <v>0.00291</v>
      </c>
      <c r="R895" s="231">
        <f>Q895*H895</f>
        <v>0.040449</v>
      </c>
      <c r="S895" s="231">
        <v>0</v>
      </c>
      <c r="T895" s="232">
        <f>S895*H895</f>
        <v>0</v>
      </c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R895" s="233" t="s">
        <v>374</v>
      </c>
      <c r="AT895" s="233" t="s">
        <v>298</v>
      </c>
      <c r="AU895" s="233" t="s">
        <v>84</v>
      </c>
      <c r="AY895" s="19" t="s">
        <v>296</v>
      </c>
      <c r="BE895" s="234">
        <f>IF(N895="základní",J895,0)</f>
        <v>0</v>
      </c>
      <c r="BF895" s="234">
        <f>IF(N895="snížená",J895,0)</f>
        <v>0</v>
      </c>
      <c r="BG895" s="234">
        <f>IF(N895="zákl. přenesená",J895,0)</f>
        <v>0</v>
      </c>
      <c r="BH895" s="234">
        <f>IF(N895="sníž. přenesená",J895,0)</f>
        <v>0</v>
      </c>
      <c r="BI895" s="234">
        <f>IF(N895="nulová",J895,0)</f>
        <v>0</v>
      </c>
      <c r="BJ895" s="19" t="s">
        <v>82</v>
      </c>
      <c r="BK895" s="234">
        <f>ROUND(I895*H895,2)</f>
        <v>0</v>
      </c>
      <c r="BL895" s="19" t="s">
        <v>374</v>
      </c>
      <c r="BM895" s="233" t="s">
        <v>1441</v>
      </c>
    </row>
    <row r="896" spans="1:51" s="13" customFormat="1" ht="12">
      <c r="A896" s="13"/>
      <c r="B896" s="235"/>
      <c r="C896" s="236"/>
      <c r="D896" s="237" t="s">
        <v>305</v>
      </c>
      <c r="E896" s="238" t="s">
        <v>28</v>
      </c>
      <c r="F896" s="239" t="s">
        <v>1437</v>
      </c>
      <c r="G896" s="236"/>
      <c r="H896" s="238" t="s">
        <v>28</v>
      </c>
      <c r="I896" s="240"/>
      <c r="J896" s="236"/>
      <c r="K896" s="236"/>
      <c r="L896" s="241"/>
      <c r="M896" s="242"/>
      <c r="N896" s="243"/>
      <c r="O896" s="243"/>
      <c r="P896" s="243"/>
      <c r="Q896" s="243"/>
      <c r="R896" s="243"/>
      <c r="S896" s="243"/>
      <c r="T896" s="244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5" t="s">
        <v>305</v>
      </c>
      <c r="AU896" s="245" t="s">
        <v>84</v>
      </c>
      <c r="AV896" s="13" t="s">
        <v>82</v>
      </c>
      <c r="AW896" s="13" t="s">
        <v>35</v>
      </c>
      <c r="AX896" s="13" t="s">
        <v>74</v>
      </c>
      <c r="AY896" s="245" t="s">
        <v>296</v>
      </c>
    </row>
    <row r="897" spans="1:51" s="14" customFormat="1" ht="12">
      <c r="A897" s="14"/>
      <c r="B897" s="246"/>
      <c r="C897" s="247"/>
      <c r="D897" s="237" t="s">
        <v>305</v>
      </c>
      <c r="E897" s="248" t="s">
        <v>28</v>
      </c>
      <c r="F897" s="249" t="s">
        <v>1442</v>
      </c>
      <c r="G897" s="247"/>
      <c r="H897" s="250">
        <v>9</v>
      </c>
      <c r="I897" s="251"/>
      <c r="J897" s="247"/>
      <c r="K897" s="247"/>
      <c r="L897" s="252"/>
      <c r="M897" s="253"/>
      <c r="N897" s="254"/>
      <c r="O897" s="254"/>
      <c r="P897" s="254"/>
      <c r="Q897" s="254"/>
      <c r="R897" s="254"/>
      <c r="S897" s="254"/>
      <c r="T897" s="255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56" t="s">
        <v>305</v>
      </c>
      <c r="AU897" s="256" t="s">
        <v>84</v>
      </c>
      <c r="AV897" s="14" t="s">
        <v>84</v>
      </c>
      <c r="AW897" s="14" t="s">
        <v>35</v>
      </c>
      <c r="AX897" s="14" t="s">
        <v>74</v>
      </c>
      <c r="AY897" s="256" t="s">
        <v>296</v>
      </c>
    </row>
    <row r="898" spans="1:51" s="14" customFormat="1" ht="12">
      <c r="A898" s="14"/>
      <c r="B898" s="246"/>
      <c r="C898" s="247"/>
      <c r="D898" s="237" t="s">
        <v>305</v>
      </c>
      <c r="E898" s="248" t="s">
        <v>28</v>
      </c>
      <c r="F898" s="249" t="s">
        <v>1443</v>
      </c>
      <c r="G898" s="247"/>
      <c r="H898" s="250">
        <v>2</v>
      </c>
      <c r="I898" s="251"/>
      <c r="J898" s="247"/>
      <c r="K898" s="247"/>
      <c r="L898" s="252"/>
      <c r="M898" s="253"/>
      <c r="N898" s="254"/>
      <c r="O898" s="254"/>
      <c r="P898" s="254"/>
      <c r="Q898" s="254"/>
      <c r="R898" s="254"/>
      <c r="S898" s="254"/>
      <c r="T898" s="255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6" t="s">
        <v>305</v>
      </c>
      <c r="AU898" s="256" t="s">
        <v>84</v>
      </c>
      <c r="AV898" s="14" t="s">
        <v>84</v>
      </c>
      <c r="AW898" s="14" t="s">
        <v>35</v>
      </c>
      <c r="AX898" s="14" t="s">
        <v>74</v>
      </c>
      <c r="AY898" s="256" t="s">
        <v>296</v>
      </c>
    </row>
    <row r="899" spans="1:51" s="14" customFormat="1" ht="12">
      <c r="A899" s="14"/>
      <c r="B899" s="246"/>
      <c r="C899" s="247"/>
      <c r="D899" s="237" t="s">
        <v>305</v>
      </c>
      <c r="E899" s="248" t="s">
        <v>28</v>
      </c>
      <c r="F899" s="249" t="s">
        <v>1444</v>
      </c>
      <c r="G899" s="247"/>
      <c r="H899" s="250">
        <v>2.9</v>
      </c>
      <c r="I899" s="251"/>
      <c r="J899" s="247"/>
      <c r="K899" s="247"/>
      <c r="L899" s="252"/>
      <c r="M899" s="253"/>
      <c r="N899" s="254"/>
      <c r="O899" s="254"/>
      <c r="P899" s="254"/>
      <c r="Q899" s="254"/>
      <c r="R899" s="254"/>
      <c r="S899" s="254"/>
      <c r="T899" s="255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6" t="s">
        <v>305</v>
      </c>
      <c r="AU899" s="256" t="s">
        <v>84</v>
      </c>
      <c r="AV899" s="14" t="s">
        <v>84</v>
      </c>
      <c r="AW899" s="14" t="s">
        <v>35</v>
      </c>
      <c r="AX899" s="14" t="s">
        <v>74</v>
      </c>
      <c r="AY899" s="256" t="s">
        <v>296</v>
      </c>
    </row>
    <row r="900" spans="1:51" s="15" customFormat="1" ht="12">
      <c r="A900" s="15"/>
      <c r="B900" s="257"/>
      <c r="C900" s="258"/>
      <c r="D900" s="237" t="s">
        <v>305</v>
      </c>
      <c r="E900" s="259" t="s">
        <v>28</v>
      </c>
      <c r="F900" s="260" t="s">
        <v>310</v>
      </c>
      <c r="G900" s="258"/>
      <c r="H900" s="261">
        <v>13.9</v>
      </c>
      <c r="I900" s="262"/>
      <c r="J900" s="258"/>
      <c r="K900" s="258"/>
      <c r="L900" s="263"/>
      <c r="M900" s="264"/>
      <c r="N900" s="265"/>
      <c r="O900" s="265"/>
      <c r="P900" s="265"/>
      <c r="Q900" s="265"/>
      <c r="R900" s="265"/>
      <c r="S900" s="265"/>
      <c r="T900" s="266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67" t="s">
        <v>305</v>
      </c>
      <c r="AU900" s="267" t="s">
        <v>84</v>
      </c>
      <c r="AV900" s="15" t="s">
        <v>303</v>
      </c>
      <c r="AW900" s="15" t="s">
        <v>35</v>
      </c>
      <c r="AX900" s="15" t="s">
        <v>82</v>
      </c>
      <c r="AY900" s="267" t="s">
        <v>296</v>
      </c>
    </row>
    <row r="901" spans="1:65" s="2" customFormat="1" ht="16.5" customHeight="1">
      <c r="A901" s="40"/>
      <c r="B901" s="41"/>
      <c r="C901" s="222" t="s">
        <v>1445</v>
      </c>
      <c r="D901" s="222" t="s">
        <v>298</v>
      </c>
      <c r="E901" s="223" t="s">
        <v>1446</v>
      </c>
      <c r="F901" s="224" t="s">
        <v>1447</v>
      </c>
      <c r="G901" s="225" t="s">
        <v>424</v>
      </c>
      <c r="H901" s="226">
        <v>92</v>
      </c>
      <c r="I901" s="227"/>
      <c r="J901" s="228">
        <f>ROUND(I901*H901,2)</f>
        <v>0</v>
      </c>
      <c r="K901" s="224" t="s">
        <v>302</v>
      </c>
      <c r="L901" s="46"/>
      <c r="M901" s="229" t="s">
        <v>28</v>
      </c>
      <c r="N901" s="230" t="s">
        <v>45</v>
      </c>
      <c r="O901" s="86"/>
      <c r="P901" s="231">
        <f>O901*H901</f>
        <v>0</v>
      </c>
      <c r="Q901" s="231">
        <v>0.00174</v>
      </c>
      <c r="R901" s="231">
        <f>Q901*H901</f>
        <v>0.16008</v>
      </c>
      <c r="S901" s="231">
        <v>0</v>
      </c>
      <c r="T901" s="232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33" t="s">
        <v>374</v>
      </c>
      <c r="AT901" s="233" t="s">
        <v>298</v>
      </c>
      <c r="AU901" s="233" t="s">
        <v>84</v>
      </c>
      <c r="AY901" s="19" t="s">
        <v>296</v>
      </c>
      <c r="BE901" s="234">
        <f>IF(N901="základní",J901,0)</f>
        <v>0</v>
      </c>
      <c r="BF901" s="234">
        <f>IF(N901="snížená",J901,0)</f>
        <v>0</v>
      </c>
      <c r="BG901" s="234">
        <f>IF(N901="zákl. přenesená",J901,0)</f>
        <v>0</v>
      </c>
      <c r="BH901" s="234">
        <f>IF(N901="sníž. přenesená",J901,0)</f>
        <v>0</v>
      </c>
      <c r="BI901" s="234">
        <f>IF(N901="nulová",J901,0)</f>
        <v>0</v>
      </c>
      <c r="BJ901" s="19" t="s">
        <v>82</v>
      </c>
      <c r="BK901" s="234">
        <f>ROUND(I901*H901,2)</f>
        <v>0</v>
      </c>
      <c r="BL901" s="19" t="s">
        <v>374</v>
      </c>
      <c r="BM901" s="233" t="s">
        <v>1448</v>
      </c>
    </row>
    <row r="902" spans="1:51" s="13" customFormat="1" ht="12">
      <c r="A902" s="13"/>
      <c r="B902" s="235"/>
      <c r="C902" s="236"/>
      <c r="D902" s="237" t="s">
        <v>305</v>
      </c>
      <c r="E902" s="238" t="s">
        <v>28</v>
      </c>
      <c r="F902" s="239" t="s">
        <v>1437</v>
      </c>
      <c r="G902" s="236"/>
      <c r="H902" s="238" t="s">
        <v>28</v>
      </c>
      <c r="I902" s="240"/>
      <c r="J902" s="236"/>
      <c r="K902" s="236"/>
      <c r="L902" s="241"/>
      <c r="M902" s="242"/>
      <c r="N902" s="243"/>
      <c r="O902" s="243"/>
      <c r="P902" s="243"/>
      <c r="Q902" s="243"/>
      <c r="R902" s="243"/>
      <c r="S902" s="243"/>
      <c r="T902" s="244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5" t="s">
        <v>305</v>
      </c>
      <c r="AU902" s="245" t="s">
        <v>84</v>
      </c>
      <c r="AV902" s="13" t="s">
        <v>82</v>
      </c>
      <c r="AW902" s="13" t="s">
        <v>35</v>
      </c>
      <c r="AX902" s="13" t="s">
        <v>74</v>
      </c>
      <c r="AY902" s="245" t="s">
        <v>296</v>
      </c>
    </row>
    <row r="903" spans="1:51" s="14" customFormat="1" ht="12">
      <c r="A903" s="14"/>
      <c r="B903" s="246"/>
      <c r="C903" s="247"/>
      <c r="D903" s="237" t="s">
        <v>305</v>
      </c>
      <c r="E903" s="248" t="s">
        <v>28</v>
      </c>
      <c r="F903" s="249" t="s">
        <v>791</v>
      </c>
      <c r="G903" s="247"/>
      <c r="H903" s="250">
        <v>92</v>
      </c>
      <c r="I903" s="251"/>
      <c r="J903" s="247"/>
      <c r="K903" s="247"/>
      <c r="L903" s="252"/>
      <c r="M903" s="253"/>
      <c r="N903" s="254"/>
      <c r="O903" s="254"/>
      <c r="P903" s="254"/>
      <c r="Q903" s="254"/>
      <c r="R903" s="254"/>
      <c r="S903" s="254"/>
      <c r="T903" s="255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6" t="s">
        <v>305</v>
      </c>
      <c r="AU903" s="256" t="s">
        <v>84</v>
      </c>
      <c r="AV903" s="14" t="s">
        <v>84</v>
      </c>
      <c r="AW903" s="14" t="s">
        <v>35</v>
      </c>
      <c r="AX903" s="14" t="s">
        <v>82</v>
      </c>
      <c r="AY903" s="256" t="s">
        <v>296</v>
      </c>
    </row>
    <row r="904" spans="1:65" s="2" customFormat="1" ht="24" customHeight="1">
      <c r="A904" s="40"/>
      <c r="B904" s="41"/>
      <c r="C904" s="222" t="s">
        <v>1449</v>
      </c>
      <c r="D904" s="222" t="s">
        <v>298</v>
      </c>
      <c r="E904" s="223" t="s">
        <v>1450</v>
      </c>
      <c r="F904" s="224" t="s">
        <v>1451</v>
      </c>
      <c r="G904" s="225" t="s">
        <v>491</v>
      </c>
      <c r="H904" s="226">
        <v>4</v>
      </c>
      <c r="I904" s="227"/>
      <c r="J904" s="228">
        <f>ROUND(I904*H904,2)</f>
        <v>0</v>
      </c>
      <c r="K904" s="224" t="s">
        <v>302</v>
      </c>
      <c r="L904" s="46"/>
      <c r="M904" s="229" t="s">
        <v>28</v>
      </c>
      <c r="N904" s="230" t="s">
        <v>45</v>
      </c>
      <c r="O904" s="86"/>
      <c r="P904" s="231">
        <f>O904*H904</f>
        <v>0</v>
      </c>
      <c r="Q904" s="231">
        <v>0.00025</v>
      </c>
      <c r="R904" s="231">
        <f>Q904*H904</f>
        <v>0.001</v>
      </c>
      <c r="S904" s="231">
        <v>0</v>
      </c>
      <c r="T904" s="232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33" t="s">
        <v>374</v>
      </c>
      <c r="AT904" s="233" t="s">
        <v>298</v>
      </c>
      <c r="AU904" s="233" t="s">
        <v>84</v>
      </c>
      <c r="AY904" s="19" t="s">
        <v>296</v>
      </c>
      <c r="BE904" s="234">
        <f>IF(N904="základní",J904,0)</f>
        <v>0</v>
      </c>
      <c r="BF904" s="234">
        <f>IF(N904="snížená",J904,0)</f>
        <v>0</v>
      </c>
      <c r="BG904" s="234">
        <f>IF(N904="zákl. přenesená",J904,0)</f>
        <v>0</v>
      </c>
      <c r="BH904" s="234">
        <f>IF(N904="sníž. přenesená",J904,0)</f>
        <v>0</v>
      </c>
      <c r="BI904" s="234">
        <f>IF(N904="nulová",J904,0)</f>
        <v>0</v>
      </c>
      <c r="BJ904" s="19" t="s">
        <v>82</v>
      </c>
      <c r="BK904" s="234">
        <f>ROUND(I904*H904,2)</f>
        <v>0</v>
      </c>
      <c r="BL904" s="19" t="s">
        <v>374</v>
      </c>
      <c r="BM904" s="233" t="s">
        <v>1452</v>
      </c>
    </row>
    <row r="905" spans="1:51" s="13" customFormat="1" ht="12">
      <c r="A905" s="13"/>
      <c r="B905" s="235"/>
      <c r="C905" s="236"/>
      <c r="D905" s="237" t="s">
        <v>305</v>
      </c>
      <c r="E905" s="238" t="s">
        <v>28</v>
      </c>
      <c r="F905" s="239" t="s">
        <v>1437</v>
      </c>
      <c r="G905" s="236"/>
      <c r="H905" s="238" t="s">
        <v>28</v>
      </c>
      <c r="I905" s="240"/>
      <c r="J905" s="236"/>
      <c r="K905" s="236"/>
      <c r="L905" s="241"/>
      <c r="M905" s="242"/>
      <c r="N905" s="243"/>
      <c r="O905" s="243"/>
      <c r="P905" s="243"/>
      <c r="Q905" s="243"/>
      <c r="R905" s="243"/>
      <c r="S905" s="243"/>
      <c r="T905" s="244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45" t="s">
        <v>305</v>
      </c>
      <c r="AU905" s="245" t="s">
        <v>84</v>
      </c>
      <c r="AV905" s="13" t="s">
        <v>82</v>
      </c>
      <c r="AW905" s="13" t="s">
        <v>35</v>
      </c>
      <c r="AX905" s="13" t="s">
        <v>74</v>
      </c>
      <c r="AY905" s="245" t="s">
        <v>296</v>
      </c>
    </row>
    <row r="906" spans="1:51" s="14" customFormat="1" ht="12">
      <c r="A906" s="14"/>
      <c r="B906" s="246"/>
      <c r="C906" s="247"/>
      <c r="D906" s="237" t="s">
        <v>305</v>
      </c>
      <c r="E906" s="248" t="s">
        <v>28</v>
      </c>
      <c r="F906" s="249" t="s">
        <v>303</v>
      </c>
      <c r="G906" s="247"/>
      <c r="H906" s="250">
        <v>4</v>
      </c>
      <c r="I906" s="251"/>
      <c r="J906" s="247"/>
      <c r="K906" s="247"/>
      <c r="L906" s="252"/>
      <c r="M906" s="253"/>
      <c r="N906" s="254"/>
      <c r="O906" s="254"/>
      <c r="P906" s="254"/>
      <c r="Q906" s="254"/>
      <c r="R906" s="254"/>
      <c r="S906" s="254"/>
      <c r="T906" s="255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6" t="s">
        <v>305</v>
      </c>
      <c r="AU906" s="256" t="s">
        <v>84</v>
      </c>
      <c r="AV906" s="14" t="s">
        <v>84</v>
      </c>
      <c r="AW906" s="14" t="s">
        <v>35</v>
      </c>
      <c r="AX906" s="14" t="s">
        <v>82</v>
      </c>
      <c r="AY906" s="256" t="s">
        <v>296</v>
      </c>
    </row>
    <row r="907" spans="1:65" s="2" customFormat="1" ht="24" customHeight="1">
      <c r="A907" s="40"/>
      <c r="B907" s="41"/>
      <c r="C907" s="222" t="s">
        <v>1453</v>
      </c>
      <c r="D907" s="222" t="s">
        <v>298</v>
      </c>
      <c r="E907" s="223" t="s">
        <v>1454</v>
      </c>
      <c r="F907" s="224" t="s">
        <v>1455</v>
      </c>
      <c r="G907" s="225" t="s">
        <v>424</v>
      </c>
      <c r="H907" s="226">
        <v>16</v>
      </c>
      <c r="I907" s="227"/>
      <c r="J907" s="228">
        <f>ROUND(I907*H907,2)</f>
        <v>0</v>
      </c>
      <c r="K907" s="224" t="s">
        <v>302</v>
      </c>
      <c r="L907" s="46"/>
      <c r="M907" s="229" t="s">
        <v>28</v>
      </c>
      <c r="N907" s="230" t="s">
        <v>45</v>
      </c>
      <c r="O907" s="86"/>
      <c r="P907" s="231">
        <f>O907*H907</f>
        <v>0</v>
      </c>
      <c r="Q907" s="231">
        <v>0.00212</v>
      </c>
      <c r="R907" s="231">
        <f>Q907*H907</f>
        <v>0.03392</v>
      </c>
      <c r="S907" s="231">
        <v>0</v>
      </c>
      <c r="T907" s="232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33" t="s">
        <v>374</v>
      </c>
      <c r="AT907" s="233" t="s">
        <v>298</v>
      </c>
      <c r="AU907" s="233" t="s">
        <v>84</v>
      </c>
      <c r="AY907" s="19" t="s">
        <v>296</v>
      </c>
      <c r="BE907" s="234">
        <f>IF(N907="základní",J907,0)</f>
        <v>0</v>
      </c>
      <c r="BF907" s="234">
        <f>IF(N907="snížená",J907,0)</f>
        <v>0</v>
      </c>
      <c r="BG907" s="234">
        <f>IF(N907="zákl. přenesená",J907,0)</f>
        <v>0</v>
      </c>
      <c r="BH907" s="234">
        <f>IF(N907="sníž. přenesená",J907,0)</f>
        <v>0</v>
      </c>
      <c r="BI907" s="234">
        <f>IF(N907="nulová",J907,0)</f>
        <v>0</v>
      </c>
      <c r="BJ907" s="19" t="s">
        <v>82</v>
      </c>
      <c r="BK907" s="234">
        <f>ROUND(I907*H907,2)</f>
        <v>0</v>
      </c>
      <c r="BL907" s="19" t="s">
        <v>374</v>
      </c>
      <c r="BM907" s="233" t="s">
        <v>1456</v>
      </c>
    </row>
    <row r="908" spans="1:51" s="13" customFormat="1" ht="12">
      <c r="A908" s="13"/>
      <c r="B908" s="235"/>
      <c r="C908" s="236"/>
      <c r="D908" s="237" t="s">
        <v>305</v>
      </c>
      <c r="E908" s="238" t="s">
        <v>28</v>
      </c>
      <c r="F908" s="239" t="s">
        <v>1437</v>
      </c>
      <c r="G908" s="236"/>
      <c r="H908" s="238" t="s">
        <v>28</v>
      </c>
      <c r="I908" s="240"/>
      <c r="J908" s="236"/>
      <c r="K908" s="236"/>
      <c r="L908" s="241"/>
      <c r="M908" s="242"/>
      <c r="N908" s="243"/>
      <c r="O908" s="243"/>
      <c r="P908" s="243"/>
      <c r="Q908" s="243"/>
      <c r="R908" s="243"/>
      <c r="S908" s="243"/>
      <c r="T908" s="244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5" t="s">
        <v>305</v>
      </c>
      <c r="AU908" s="245" t="s">
        <v>84</v>
      </c>
      <c r="AV908" s="13" t="s">
        <v>82</v>
      </c>
      <c r="AW908" s="13" t="s">
        <v>35</v>
      </c>
      <c r="AX908" s="13" t="s">
        <v>74</v>
      </c>
      <c r="AY908" s="245" t="s">
        <v>296</v>
      </c>
    </row>
    <row r="909" spans="1:51" s="14" customFormat="1" ht="12">
      <c r="A909" s="14"/>
      <c r="B909" s="246"/>
      <c r="C909" s="247"/>
      <c r="D909" s="237" t="s">
        <v>305</v>
      </c>
      <c r="E909" s="248" t="s">
        <v>28</v>
      </c>
      <c r="F909" s="249" t="s">
        <v>1457</v>
      </c>
      <c r="G909" s="247"/>
      <c r="H909" s="250">
        <v>16</v>
      </c>
      <c r="I909" s="251"/>
      <c r="J909" s="247"/>
      <c r="K909" s="247"/>
      <c r="L909" s="252"/>
      <c r="M909" s="253"/>
      <c r="N909" s="254"/>
      <c r="O909" s="254"/>
      <c r="P909" s="254"/>
      <c r="Q909" s="254"/>
      <c r="R909" s="254"/>
      <c r="S909" s="254"/>
      <c r="T909" s="255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6" t="s">
        <v>305</v>
      </c>
      <c r="AU909" s="256" t="s">
        <v>84</v>
      </c>
      <c r="AV909" s="14" t="s">
        <v>84</v>
      </c>
      <c r="AW909" s="14" t="s">
        <v>35</v>
      </c>
      <c r="AX909" s="14" t="s">
        <v>82</v>
      </c>
      <c r="AY909" s="256" t="s">
        <v>296</v>
      </c>
    </row>
    <row r="910" spans="1:65" s="2" customFormat="1" ht="24" customHeight="1">
      <c r="A910" s="40"/>
      <c r="B910" s="41"/>
      <c r="C910" s="222" t="s">
        <v>1458</v>
      </c>
      <c r="D910" s="222" t="s">
        <v>298</v>
      </c>
      <c r="E910" s="223" t="s">
        <v>1459</v>
      </c>
      <c r="F910" s="224" t="s">
        <v>1460</v>
      </c>
      <c r="G910" s="225" t="s">
        <v>408</v>
      </c>
      <c r="H910" s="226">
        <v>0.31</v>
      </c>
      <c r="I910" s="227"/>
      <c r="J910" s="228">
        <f>ROUND(I910*H910,2)</f>
        <v>0</v>
      </c>
      <c r="K910" s="224" t="s">
        <v>302</v>
      </c>
      <c r="L910" s="46"/>
      <c r="M910" s="229" t="s">
        <v>28</v>
      </c>
      <c r="N910" s="230" t="s">
        <v>45</v>
      </c>
      <c r="O910" s="86"/>
      <c r="P910" s="231">
        <f>O910*H910</f>
        <v>0</v>
      </c>
      <c r="Q910" s="231">
        <v>0</v>
      </c>
      <c r="R910" s="231">
        <f>Q910*H910</f>
        <v>0</v>
      </c>
      <c r="S910" s="231">
        <v>0</v>
      </c>
      <c r="T910" s="232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33" t="s">
        <v>374</v>
      </c>
      <c r="AT910" s="233" t="s">
        <v>298</v>
      </c>
      <c r="AU910" s="233" t="s">
        <v>84</v>
      </c>
      <c r="AY910" s="19" t="s">
        <v>296</v>
      </c>
      <c r="BE910" s="234">
        <f>IF(N910="základní",J910,0)</f>
        <v>0</v>
      </c>
      <c r="BF910" s="234">
        <f>IF(N910="snížená",J910,0)</f>
        <v>0</v>
      </c>
      <c r="BG910" s="234">
        <f>IF(N910="zákl. přenesená",J910,0)</f>
        <v>0</v>
      </c>
      <c r="BH910" s="234">
        <f>IF(N910="sníž. přenesená",J910,0)</f>
        <v>0</v>
      </c>
      <c r="BI910" s="234">
        <f>IF(N910="nulová",J910,0)</f>
        <v>0</v>
      </c>
      <c r="BJ910" s="19" t="s">
        <v>82</v>
      </c>
      <c r="BK910" s="234">
        <f>ROUND(I910*H910,2)</f>
        <v>0</v>
      </c>
      <c r="BL910" s="19" t="s">
        <v>374</v>
      </c>
      <c r="BM910" s="233" t="s">
        <v>1461</v>
      </c>
    </row>
    <row r="911" spans="1:63" s="12" customFormat="1" ht="22.8" customHeight="1">
      <c r="A911" s="12"/>
      <c r="B911" s="206"/>
      <c r="C911" s="207"/>
      <c r="D911" s="208" t="s">
        <v>73</v>
      </c>
      <c r="E911" s="220" t="s">
        <v>1462</v>
      </c>
      <c r="F911" s="220" t="s">
        <v>1463</v>
      </c>
      <c r="G911" s="207"/>
      <c r="H911" s="207"/>
      <c r="I911" s="210"/>
      <c r="J911" s="221">
        <f>BK911</f>
        <v>0</v>
      </c>
      <c r="K911" s="207"/>
      <c r="L911" s="212"/>
      <c r="M911" s="213"/>
      <c r="N911" s="214"/>
      <c r="O911" s="214"/>
      <c r="P911" s="215">
        <f>SUM(P912:P989)</f>
        <v>0</v>
      </c>
      <c r="Q911" s="214"/>
      <c r="R911" s="215">
        <f>SUM(R912:R989)</f>
        <v>26.97256816000001</v>
      </c>
      <c r="S911" s="214"/>
      <c r="T911" s="216">
        <f>SUM(T912:T989)</f>
        <v>0</v>
      </c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R911" s="217" t="s">
        <v>84</v>
      </c>
      <c r="AT911" s="218" t="s">
        <v>73</v>
      </c>
      <c r="AU911" s="218" t="s">
        <v>82</v>
      </c>
      <c r="AY911" s="217" t="s">
        <v>296</v>
      </c>
      <c r="BK911" s="219">
        <f>SUM(BK912:BK989)</f>
        <v>0</v>
      </c>
    </row>
    <row r="912" spans="1:65" s="2" customFormat="1" ht="24" customHeight="1">
      <c r="A912" s="40"/>
      <c r="B912" s="41"/>
      <c r="C912" s="222" t="s">
        <v>1464</v>
      </c>
      <c r="D912" s="222" t="s">
        <v>298</v>
      </c>
      <c r="E912" s="223" t="s">
        <v>1465</v>
      </c>
      <c r="F912" s="224" t="s">
        <v>1466</v>
      </c>
      <c r="G912" s="225" t="s">
        <v>362</v>
      </c>
      <c r="H912" s="226">
        <v>510.883</v>
      </c>
      <c r="I912" s="227"/>
      <c r="J912" s="228">
        <f>ROUND(I912*H912,2)</f>
        <v>0</v>
      </c>
      <c r="K912" s="224" t="s">
        <v>302</v>
      </c>
      <c r="L912" s="46"/>
      <c r="M912" s="229" t="s">
        <v>28</v>
      </c>
      <c r="N912" s="230" t="s">
        <v>45</v>
      </c>
      <c r="O912" s="86"/>
      <c r="P912" s="231">
        <f>O912*H912</f>
        <v>0</v>
      </c>
      <c r="Q912" s="231">
        <v>0.04444</v>
      </c>
      <c r="R912" s="231">
        <f>Q912*H912</f>
        <v>22.70364052</v>
      </c>
      <c r="S912" s="231">
        <v>0</v>
      </c>
      <c r="T912" s="232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33" t="s">
        <v>374</v>
      </c>
      <c r="AT912" s="233" t="s">
        <v>298</v>
      </c>
      <c r="AU912" s="233" t="s">
        <v>84</v>
      </c>
      <c r="AY912" s="19" t="s">
        <v>296</v>
      </c>
      <c r="BE912" s="234">
        <f>IF(N912="základní",J912,0)</f>
        <v>0</v>
      </c>
      <c r="BF912" s="234">
        <f>IF(N912="snížená",J912,0)</f>
        <v>0</v>
      </c>
      <c r="BG912" s="234">
        <f>IF(N912="zákl. přenesená",J912,0)</f>
        <v>0</v>
      </c>
      <c r="BH912" s="234">
        <f>IF(N912="sníž. přenesená",J912,0)</f>
        <v>0</v>
      </c>
      <c r="BI912" s="234">
        <f>IF(N912="nulová",J912,0)</f>
        <v>0</v>
      </c>
      <c r="BJ912" s="19" t="s">
        <v>82</v>
      </c>
      <c r="BK912" s="234">
        <f>ROUND(I912*H912,2)</f>
        <v>0</v>
      </c>
      <c r="BL912" s="19" t="s">
        <v>374</v>
      </c>
      <c r="BM912" s="233" t="s">
        <v>1467</v>
      </c>
    </row>
    <row r="913" spans="1:51" s="14" customFormat="1" ht="12">
      <c r="A913" s="14"/>
      <c r="B913" s="246"/>
      <c r="C913" s="247"/>
      <c r="D913" s="237" t="s">
        <v>305</v>
      </c>
      <c r="E913" s="248" t="s">
        <v>28</v>
      </c>
      <c r="F913" s="249" t="s">
        <v>156</v>
      </c>
      <c r="G913" s="247"/>
      <c r="H913" s="250">
        <v>510.883</v>
      </c>
      <c r="I913" s="251"/>
      <c r="J913" s="247"/>
      <c r="K913" s="247"/>
      <c r="L913" s="252"/>
      <c r="M913" s="253"/>
      <c r="N913" s="254"/>
      <c r="O913" s="254"/>
      <c r="P913" s="254"/>
      <c r="Q913" s="254"/>
      <c r="R913" s="254"/>
      <c r="S913" s="254"/>
      <c r="T913" s="255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6" t="s">
        <v>305</v>
      </c>
      <c r="AU913" s="256" t="s">
        <v>84</v>
      </c>
      <c r="AV913" s="14" t="s">
        <v>84</v>
      </c>
      <c r="AW913" s="14" t="s">
        <v>35</v>
      </c>
      <c r="AX913" s="14" t="s">
        <v>82</v>
      </c>
      <c r="AY913" s="256" t="s">
        <v>296</v>
      </c>
    </row>
    <row r="914" spans="1:65" s="2" customFormat="1" ht="16.5" customHeight="1">
      <c r="A914" s="40"/>
      <c r="B914" s="41"/>
      <c r="C914" s="222" t="s">
        <v>1468</v>
      </c>
      <c r="D914" s="222" t="s">
        <v>298</v>
      </c>
      <c r="E914" s="223" t="s">
        <v>1469</v>
      </c>
      <c r="F914" s="224" t="s">
        <v>1470</v>
      </c>
      <c r="G914" s="225" t="s">
        <v>424</v>
      </c>
      <c r="H914" s="226">
        <v>91.6</v>
      </c>
      <c r="I914" s="227"/>
      <c r="J914" s="228">
        <f>ROUND(I914*H914,2)</f>
        <v>0</v>
      </c>
      <c r="K914" s="224" t="s">
        <v>302</v>
      </c>
      <c r="L914" s="46"/>
      <c r="M914" s="229" t="s">
        <v>28</v>
      </c>
      <c r="N914" s="230" t="s">
        <v>45</v>
      </c>
      <c r="O914" s="86"/>
      <c r="P914" s="231">
        <f>O914*H914</f>
        <v>0</v>
      </c>
      <c r="Q914" s="231">
        <v>0.00012</v>
      </c>
      <c r="R914" s="231">
        <f>Q914*H914</f>
        <v>0.010992</v>
      </c>
      <c r="S914" s="231">
        <v>0</v>
      </c>
      <c r="T914" s="232">
        <f>S914*H914</f>
        <v>0</v>
      </c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R914" s="233" t="s">
        <v>374</v>
      </c>
      <c r="AT914" s="233" t="s">
        <v>298</v>
      </c>
      <c r="AU914" s="233" t="s">
        <v>84</v>
      </c>
      <c r="AY914" s="19" t="s">
        <v>296</v>
      </c>
      <c r="BE914" s="234">
        <f>IF(N914="základní",J914,0)</f>
        <v>0</v>
      </c>
      <c r="BF914" s="234">
        <f>IF(N914="snížená",J914,0)</f>
        <v>0</v>
      </c>
      <c r="BG914" s="234">
        <f>IF(N914="zákl. přenesená",J914,0)</f>
        <v>0</v>
      </c>
      <c r="BH914" s="234">
        <f>IF(N914="sníž. přenesená",J914,0)</f>
        <v>0</v>
      </c>
      <c r="BI914" s="234">
        <f>IF(N914="nulová",J914,0)</f>
        <v>0</v>
      </c>
      <c r="BJ914" s="19" t="s">
        <v>82</v>
      </c>
      <c r="BK914" s="234">
        <f>ROUND(I914*H914,2)</f>
        <v>0</v>
      </c>
      <c r="BL914" s="19" t="s">
        <v>374</v>
      </c>
      <c r="BM914" s="233" t="s">
        <v>1471</v>
      </c>
    </row>
    <row r="915" spans="1:51" s="13" customFormat="1" ht="12">
      <c r="A915" s="13"/>
      <c r="B915" s="235"/>
      <c r="C915" s="236"/>
      <c r="D915" s="237" t="s">
        <v>305</v>
      </c>
      <c r="E915" s="238" t="s">
        <v>28</v>
      </c>
      <c r="F915" s="239" t="s">
        <v>946</v>
      </c>
      <c r="G915" s="236"/>
      <c r="H915" s="238" t="s">
        <v>28</v>
      </c>
      <c r="I915" s="240"/>
      <c r="J915" s="236"/>
      <c r="K915" s="236"/>
      <c r="L915" s="241"/>
      <c r="M915" s="242"/>
      <c r="N915" s="243"/>
      <c r="O915" s="243"/>
      <c r="P915" s="243"/>
      <c r="Q915" s="243"/>
      <c r="R915" s="243"/>
      <c r="S915" s="243"/>
      <c r="T915" s="244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5" t="s">
        <v>305</v>
      </c>
      <c r="AU915" s="245" t="s">
        <v>84</v>
      </c>
      <c r="AV915" s="13" t="s">
        <v>82</v>
      </c>
      <c r="AW915" s="13" t="s">
        <v>35</v>
      </c>
      <c r="AX915" s="13" t="s">
        <v>74</v>
      </c>
      <c r="AY915" s="245" t="s">
        <v>296</v>
      </c>
    </row>
    <row r="916" spans="1:51" s="14" customFormat="1" ht="12">
      <c r="A916" s="14"/>
      <c r="B916" s="246"/>
      <c r="C916" s="247"/>
      <c r="D916" s="237" t="s">
        <v>305</v>
      </c>
      <c r="E916" s="248" t="s">
        <v>28</v>
      </c>
      <c r="F916" s="249" t="s">
        <v>1472</v>
      </c>
      <c r="G916" s="247"/>
      <c r="H916" s="250">
        <v>91.6</v>
      </c>
      <c r="I916" s="251"/>
      <c r="J916" s="247"/>
      <c r="K916" s="247"/>
      <c r="L916" s="252"/>
      <c r="M916" s="253"/>
      <c r="N916" s="254"/>
      <c r="O916" s="254"/>
      <c r="P916" s="254"/>
      <c r="Q916" s="254"/>
      <c r="R916" s="254"/>
      <c r="S916" s="254"/>
      <c r="T916" s="255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6" t="s">
        <v>305</v>
      </c>
      <c r="AU916" s="256" t="s">
        <v>84</v>
      </c>
      <c r="AV916" s="14" t="s">
        <v>84</v>
      </c>
      <c r="AW916" s="14" t="s">
        <v>35</v>
      </c>
      <c r="AX916" s="14" t="s">
        <v>82</v>
      </c>
      <c r="AY916" s="256" t="s">
        <v>296</v>
      </c>
    </row>
    <row r="917" spans="1:65" s="2" customFormat="1" ht="24" customHeight="1">
      <c r="A917" s="40"/>
      <c r="B917" s="41"/>
      <c r="C917" s="222" t="s">
        <v>1473</v>
      </c>
      <c r="D917" s="222" t="s">
        <v>298</v>
      </c>
      <c r="E917" s="223" t="s">
        <v>1474</v>
      </c>
      <c r="F917" s="224" t="s">
        <v>1475</v>
      </c>
      <c r="G917" s="225" t="s">
        <v>424</v>
      </c>
      <c r="H917" s="226">
        <v>53.848</v>
      </c>
      <c r="I917" s="227"/>
      <c r="J917" s="228">
        <f>ROUND(I917*H917,2)</f>
        <v>0</v>
      </c>
      <c r="K917" s="224" t="s">
        <v>302</v>
      </c>
      <c r="L917" s="46"/>
      <c r="M917" s="229" t="s">
        <v>28</v>
      </c>
      <c r="N917" s="230" t="s">
        <v>45</v>
      </c>
      <c r="O917" s="86"/>
      <c r="P917" s="231">
        <f>O917*H917</f>
        <v>0</v>
      </c>
      <c r="Q917" s="231">
        <v>0.01419</v>
      </c>
      <c r="R917" s="231">
        <f>Q917*H917</f>
        <v>0.7641031199999999</v>
      </c>
      <c r="S917" s="231">
        <v>0</v>
      </c>
      <c r="T917" s="232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33" t="s">
        <v>374</v>
      </c>
      <c r="AT917" s="233" t="s">
        <v>298</v>
      </c>
      <c r="AU917" s="233" t="s">
        <v>84</v>
      </c>
      <c r="AY917" s="19" t="s">
        <v>296</v>
      </c>
      <c r="BE917" s="234">
        <f>IF(N917="základní",J917,0)</f>
        <v>0</v>
      </c>
      <c r="BF917" s="234">
        <f>IF(N917="snížená",J917,0)</f>
        <v>0</v>
      </c>
      <c r="BG917" s="234">
        <f>IF(N917="zákl. přenesená",J917,0)</f>
        <v>0</v>
      </c>
      <c r="BH917" s="234">
        <f>IF(N917="sníž. přenesená",J917,0)</f>
        <v>0</v>
      </c>
      <c r="BI917" s="234">
        <f>IF(N917="nulová",J917,0)</f>
        <v>0</v>
      </c>
      <c r="BJ917" s="19" t="s">
        <v>82</v>
      </c>
      <c r="BK917" s="234">
        <f>ROUND(I917*H917,2)</f>
        <v>0</v>
      </c>
      <c r="BL917" s="19" t="s">
        <v>374</v>
      </c>
      <c r="BM917" s="233" t="s">
        <v>1476</v>
      </c>
    </row>
    <row r="918" spans="1:51" s="13" customFormat="1" ht="12">
      <c r="A918" s="13"/>
      <c r="B918" s="235"/>
      <c r="C918" s="236"/>
      <c r="D918" s="237" t="s">
        <v>305</v>
      </c>
      <c r="E918" s="238" t="s">
        <v>28</v>
      </c>
      <c r="F918" s="239" t="s">
        <v>946</v>
      </c>
      <c r="G918" s="236"/>
      <c r="H918" s="238" t="s">
        <v>28</v>
      </c>
      <c r="I918" s="240"/>
      <c r="J918" s="236"/>
      <c r="K918" s="236"/>
      <c r="L918" s="241"/>
      <c r="M918" s="242"/>
      <c r="N918" s="243"/>
      <c r="O918" s="243"/>
      <c r="P918" s="243"/>
      <c r="Q918" s="243"/>
      <c r="R918" s="243"/>
      <c r="S918" s="243"/>
      <c r="T918" s="244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5" t="s">
        <v>305</v>
      </c>
      <c r="AU918" s="245" t="s">
        <v>84</v>
      </c>
      <c r="AV918" s="13" t="s">
        <v>82</v>
      </c>
      <c r="AW918" s="13" t="s">
        <v>35</v>
      </c>
      <c r="AX918" s="13" t="s">
        <v>74</v>
      </c>
      <c r="AY918" s="245" t="s">
        <v>296</v>
      </c>
    </row>
    <row r="919" spans="1:51" s="14" customFormat="1" ht="12">
      <c r="A919" s="14"/>
      <c r="B919" s="246"/>
      <c r="C919" s="247"/>
      <c r="D919" s="237" t="s">
        <v>305</v>
      </c>
      <c r="E919" s="248" t="s">
        <v>28</v>
      </c>
      <c r="F919" s="249" t="s">
        <v>1477</v>
      </c>
      <c r="G919" s="247"/>
      <c r="H919" s="250">
        <v>53.848</v>
      </c>
      <c r="I919" s="251"/>
      <c r="J919" s="247"/>
      <c r="K919" s="247"/>
      <c r="L919" s="252"/>
      <c r="M919" s="253"/>
      <c r="N919" s="254"/>
      <c r="O919" s="254"/>
      <c r="P919" s="254"/>
      <c r="Q919" s="254"/>
      <c r="R919" s="254"/>
      <c r="S919" s="254"/>
      <c r="T919" s="255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6" t="s">
        <v>305</v>
      </c>
      <c r="AU919" s="256" t="s">
        <v>84</v>
      </c>
      <c r="AV919" s="14" t="s">
        <v>84</v>
      </c>
      <c r="AW919" s="14" t="s">
        <v>35</v>
      </c>
      <c r="AX919" s="14" t="s">
        <v>82</v>
      </c>
      <c r="AY919" s="256" t="s">
        <v>296</v>
      </c>
    </row>
    <row r="920" spans="1:65" s="2" customFormat="1" ht="24" customHeight="1">
      <c r="A920" s="40"/>
      <c r="B920" s="41"/>
      <c r="C920" s="222" t="s">
        <v>1478</v>
      </c>
      <c r="D920" s="222" t="s">
        <v>298</v>
      </c>
      <c r="E920" s="223" t="s">
        <v>1479</v>
      </c>
      <c r="F920" s="224" t="s">
        <v>1480</v>
      </c>
      <c r="G920" s="225" t="s">
        <v>424</v>
      </c>
      <c r="H920" s="226">
        <v>22.9</v>
      </c>
      <c r="I920" s="227"/>
      <c r="J920" s="228">
        <f>ROUND(I920*H920,2)</f>
        <v>0</v>
      </c>
      <c r="K920" s="224" t="s">
        <v>302</v>
      </c>
      <c r="L920" s="46"/>
      <c r="M920" s="229" t="s">
        <v>28</v>
      </c>
      <c r="N920" s="230" t="s">
        <v>45</v>
      </c>
      <c r="O920" s="86"/>
      <c r="P920" s="231">
        <f>O920*H920</f>
        <v>0</v>
      </c>
      <c r="Q920" s="231">
        <v>0.01423</v>
      </c>
      <c r="R920" s="231">
        <f>Q920*H920</f>
        <v>0.32586699999999996</v>
      </c>
      <c r="S920" s="231">
        <v>0</v>
      </c>
      <c r="T920" s="232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33" t="s">
        <v>374</v>
      </c>
      <c r="AT920" s="233" t="s">
        <v>298</v>
      </c>
      <c r="AU920" s="233" t="s">
        <v>84</v>
      </c>
      <c r="AY920" s="19" t="s">
        <v>296</v>
      </c>
      <c r="BE920" s="234">
        <f>IF(N920="základní",J920,0)</f>
        <v>0</v>
      </c>
      <c r="BF920" s="234">
        <f>IF(N920="snížená",J920,0)</f>
        <v>0</v>
      </c>
      <c r="BG920" s="234">
        <f>IF(N920="zákl. přenesená",J920,0)</f>
        <v>0</v>
      </c>
      <c r="BH920" s="234">
        <f>IF(N920="sníž. přenesená",J920,0)</f>
        <v>0</v>
      </c>
      <c r="BI920" s="234">
        <f>IF(N920="nulová",J920,0)</f>
        <v>0</v>
      </c>
      <c r="BJ920" s="19" t="s">
        <v>82</v>
      </c>
      <c r="BK920" s="234">
        <f>ROUND(I920*H920,2)</f>
        <v>0</v>
      </c>
      <c r="BL920" s="19" t="s">
        <v>374</v>
      </c>
      <c r="BM920" s="233" t="s">
        <v>1481</v>
      </c>
    </row>
    <row r="921" spans="1:51" s="13" customFormat="1" ht="12">
      <c r="A921" s="13"/>
      <c r="B921" s="235"/>
      <c r="C921" s="236"/>
      <c r="D921" s="237" t="s">
        <v>305</v>
      </c>
      <c r="E921" s="238" t="s">
        <v>28</v>
      </c>
      <c r="F921" s="239" t="s">
        <v>946</v>
      </c>
      <c r="G921" s="236"/>
      <c r="H921" s="238" t="s">
        <v>28</v>
      </c>
      <c r="I921" s="240"/>
      <c r="J921" s="236"/>
      <c r="K921" s="236"/>
      <c r="L921" s="241"/>
      <c r="M921" s="242"/>
      <c r="N921" s="243"/>
      <c r="O921" s="243"/>
      <c r="P921" s="243"/>
      <c r="Q921" s="243"/>
      <c r="R921" s="243"/>
      <c r="S921" s="243"/>
      <c r="T921" s="244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5" t="s">
        <v>305</v>
      </c>
      <c r="AU921" s="245" t="s">
        <v>84</v>
      </c>
      <c r="AV921" s="13" t="s">
        <v>82</v>
      </c>
      <c r="AW921" s="13" t="s">
        <v>35</v>
      </c>
      <c r="AX921" s="13" t="s">
        <v>74</v>
      </c>
      <c r="AY921" s="245" t="s">
        <v>296</v>
      </c>
    </row>
    <row r="922" spans="1:51" s="14" customFormat="1" ht="12">
      <c r="A922" s="14"/>
      <c r="B922" s="246"/>
      <c r="C922" s="247"/>
      <c r="D922" s="237" t="s">
        <v>305</v>
      </c>
      <c r="E922" s="248" t="s">
        <v>28</v>
      </c>
      <c r="F922" s="249" t="s">
        <v>1482</v>
      </c>
      <c r="G922" s="247"/>
      <c r="H922" s="250">
        <v>22.9</v>
      </c>
      <c r="I922" s="251"/>
      <c r="J922" s="247"/>
      <c r="K922" s="247"/>
      <c r="L922" s="252"/>
      <c r="M922" s="253"/>
      <c r="N922" s="254"/>
      <c r="O922" s="254"/>
      <c r="P922" s="254"/>
      <c r="Q922" s="254"/>
      <c r="R922" s="254"/>
      <c r="S922" s="254"/>
      <c r="T922" s="255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6" t="s">
        <v>305</v>
      </c>
      <c r="AU922" s="256" t="s">
        <v>84</v>
      </c>
      <c r="AV922" s="14" t="s">
        <v>84</v>
      </c>
      <c r="AW922" s="14" t="s">
        <v>35</v>
      </c>
      <c r="AX922" s="14" t="s">
        <v>82</v>
      </c>
      <c r="AY922" s="256" t="s">
        <v>296</v>
      </c>
    </row>
    <row r="923" spans="1:65" s="2" customFormat="1" ht="24" customHeight="1">
      <c r="A923" s="40"/>
      <c r="B923" s="41"/>
      <c r="C923" s="222" t="s">
        <v>1483</v>
      </c>
      <c r="D923" s="222" t="s">
        <v>298</v>
      </c>
      <c r="E923" s="223" t="s">
        <v>1484</v>
      </c>
      <c r="F923" s="224" t="s">
        <v>1485</v>
      </c>
      <c r="G923" s="225" t="s">
        <v>424</v>
      </c>
      <c r="H923" s="226">
        <v>13.462</v>
      </c>
      <c r="I923" s="227"/>
      <c r="J923" s="228">
        <f>ROUND(I923*H923,2)</f>
        <v>0</v>
      </c>
      <c r="K923" s="224" t="s">
        <v>302</v>
      </c>
      <c r="L923" s="46"/>
      <c r="M923" s="229" t="s">
        <v>28</v>
      </c>
      <c r="N923" s="230" t="s">
        <v>45</v>
      </c>
      <c r="O923" s="86"/>
      <c r="P923" s="231">
        <f>O923*H923</f>
        <v>0</v>
      </c>
      <c r="Q923" s="231">
        <v>0.00162</v>
      </c>
      <c r="R923" s="231">
        <f>Q923*H923</f>
        <v>0.02180844</v>
      </c>
      <c r="S923" s="231">
        <v>0</v>
      </c>
      <c r="T923" s="232">
        <f>S923*H923</f>
        <v>0</v>
      </c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R923" s="233" t="s">
        <v>374</v>
      </c>
      <c r="AT923" s="233" t="s">
        <v>298</v>
      </c>
      <c r="AU923" s="233" t="s">
        <v>84</v>
      </c>
      <c r="AY923" s="19" t="s">
        <v>296</v>
      </c>
      <c r="BE923" s="234">
        <f>IF(N923="základní",J923,0)</f>
        <v>0</v>
      </c>
      <c r="BF923" s="234">
        <f>IF(N923="snížená",J923,0)</f>
        <v>0</v>
      </c>
      <c r="BG923" s="234">
        <f>IF(N923="zákl. přenesená",J923,0)</f>
        <v>0</v>
      </c>
      <c r="BH923" s="234">
        <f>IF(N923="sníž. přenesená",J923,0)</f>
        <v>0</v>
      </c>
      <c r="BI923" s="234">
        <f>IF(N923="nulová",J923,0)</f>
        <v>0</v>
      </c>
      <c r="BJ923" s="19" t="s">
        <v>82</v>
      </c>
      <c r="BK923" s="234">
        <f>ROUND(I923*H923,2)</f>
        <v>0</v>
      </c>
      <c r="BL923" s="19" t="s">
        <v>374</v>
      </c>
      <c r="BM923" s="233" t="s">
        <v>1486</v>
      </c>
    </row>
    <row r="924" spans="1:51" s="13" customFormat="1" ht="12">
      <c r="A924" s="13"/>
      <c r="B924" s="235"/>
      <c r="C924" s="236"/>
      <c r="D924" s="237" t="s">
        <v>305</v>
      </c>
      <c r="E924" s="238" t="s">
        <v>28</v>
      </c>
      <c r="F924" s="239" t="s">
        <v>946</v>
      </c>
      <c r="G924" s="236"/>
      <c r="H924" s="238" t="s">
        <v>28</v>
      </c>
      <c r="I924" s="240"/>
      <c r="J924" s="236"/>
      <c r="K924" s="236"/>
      <c r="L924" s="241"/>
      <c r="M924" s="242"/>
      <c r="N924" s="243"/>
      <c r="O924" s="243"/>
      <c r="P924" s="243"/>
      <c r="Q924" s="243"/>
      <c r="R924" s="243"/>
      <c r="S924" s="243"/>
      <c r="T924" s="244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5" t="s">
        <v>305</v>
      </c>
      <c r="AU924" s="245" t="s">
        <v>84</v>
      </c>
      <c r="AV924" s="13" t="s">
        <v>82</v>
      </c>
      <c r="AW924" s="13" t="s">
        <v>35</v>
      </c>
      <c r="AX924" s="13" t="s">
        <v>74</v>
      </c>
      <c r="AY924" s="245" t="s">
        <v>296</v>
      </c>
    </row>
    <row r="925" spans="1:51" s="14" customFormat="1" ht="12">
      <c r="A925" s="14"/>
      <c r="B925" s="246"/>
      <c r="C925" s="247"/>
      <c r="D925" s="237" t="s">
        <v>305</v>
      </c>
      <c r="E925" s="248" t="s">
        <v>28</v>
      </c>
      <c r="F925" s="249" t="s">
        <v>1487</v>
      </c>
      <c r="G925" s="247"/>
      <c r="H925" s="250">
        <v>13.462</v>
      </c>
      <c r="I925" s="251"/>
      <c r="J925" s="247"/>
      <c r="K925" s="247"/>
      <c r="L925" s="252"/>
      <c r="M925" s="253"/>
      <c r="N925" s="254"/>
      <c r="O925" s="254"/>
      <c r="P925" s="254"/>
      <c r="Q925" s="254"/>
      <c r="R925" s="254"/>
      <c r="S925" s="254"/>
      <c r="T925" s="255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56" t="s">
        <v>305</v>
      </c>
      <c r="AU925" s="256" t="s">
        <v>84</v>
      </c>
      <c r="AV925" s="14" t="s">
        <v>84</v>
      </c>
      <c r="AW925" s="14" t="s">
        <v>35</v>
      </c>
      <c r="AX925" s="14" t="s">
        <v>82</v>
      </c>
      <c r="AY925" s="256" t="s">
        <v>296</v>
      </c>
    </row>
    <row r="926" spans="1:65" s="2" customFormat="1" ht="24" customHeight="1">
      <c r="A926" s="40"/>
      <c r="B926" s="41"/>
      <c r="C926" s="222" t="s">
        <v>1488</v>
      </c>
      <c r="D926" s="222" t="s">
        <v>298</v>
      </c>
      <c r="E926" s="223" t="s">
        <v>1489</v>
      </c>
      <c r="F926" s="224" t="s">
        <v>1490</v>
      </c>
      <c r="G926" s="225" t="s">
        <v>491</v>
      </c>
      <c r="H926" s="226">
        <v>31</v>
      </c>
      <c r="I926" s="227"/>
      <c r="J926" s="228">
        <f>ROUND(I926*H926,2)</f>
        <v>0</v>
      </c>
      <c r="K926" s="224" t="s">
        <v>302</v>
      </c>
      <c r="L926" s="46"/>
      <c r="M926" s="229" t="s">
        <v>28</v>
      </c>
      <c r="N926" s="230" t="s">
        <v>45</v>
      </c>
      <c r="O926" s="86"/>
      <c r="P926" s="231">
        <f>O926*H926</f>
        <v>0</v>
      </c>
      <c r="Q926" s="231">
        <v>0.00276</v>
      </c>
      <c r="R926" s="231">
        <f>Q926*H926</f>
        <v>0.08556</v>
      </c>
      <c r="S926" s="231">
        <v>0</v>
      </c>
      <c r="T926" s="232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33" t="s">
        <v>374</v>
      </c>
      <c r="AT926" s="233" t="s">
        <v>298</v>
      </c>
      <c r="AU926" s="233" t="s">
        <v>84</v>
      </c>
      <c r="AY926" s="19" t="s">
        <v>296</v>
      </c>
      <c r="BE926" s="234">
        <f>IF(N926="základní",J926,0)</f>
        <v>0</v>
      </c>
      <c r="BF926" s="234">
        <f>IF(N926="snížená",J926,0)</f>
        <v>0</v>
      </c>
      <c r="BG926" s="234">
        <f>IF(N926="zákl. přenesená",J926,0)</f>
        <v>0</v>
      </c>
      <c r="BH926" s="234">
        <f>IF(N926="sníž. přenesená",J926,0)</f>
        <v>0</v>
      </c>
      <c r="BI926" s="234">
        <f>IF(N926="nulová",J926,0)</f>
        <v>0</v>
      </c>
      <c r="BJ926" s="19" t="s">
        <v>82</v>
      </c>
      <c r="BK926" s="234">
        <f>ROUND(I926*H926,2)</f>
        <v>0</v>
      </c>
      <c r="BL926" s="19" t="s">
        <v>374</v>
      </c>
      <c r="BM926" s="233" t="s">
        <v>1491</v>
      </c>
    </row>
    <row r="927" spans="1:51" s="13" customFormat="1" ht="12">
      <c r="A927" s="13"/>
      <c r="B927" s="235"/>
      <c r="C927" s="236"/>
      <c r="D927" s="237" t="s">
        <v>305</v>
      </c>
      <c r="E927" s="238" t="s">
        <v>28</v>
      </c>
      <c r="F927" s="239" t="s">
        <v>946</v>
      </c>
      <c r="G927" s="236"/>
      <c r="H927" s="238" t="s">
        <v>28</v>
      </c>
      <c r="I927" s="240"/>
      <c r="J927" s="236"/>
      <c r="K927" s="236"/>
      <c r="L927" s="241"/>
      <c r="M927" s="242"/>
      <c r="N927" s="243"/>
      <c r="O927" s="243"/>
      <c r="P927" s="243"/>
      <c r="Q927" s="243"/>
      <c r="R927" s="243"/>
      <c r="S927" s="243"/>
      <c r="T927" s="244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5" t="s">
        <v>305</v>
      </c>
      <c r="AU927" s="245" t="s">
        <v>84</v>
      </c>
      <c r="AV927" s="13" t="s">
        <v>82</v>
      </c>
      <c r="AW927" s="13" t="s">
        <v>35</v>
      </c>
      <c r="AX927" s="13" t="s">
        <v>74</v>
      </c>
      <c r="AY927" s="245" t="s">
        <v>296</v>
      </c>
    </row>
    <row r="928" spans="1:51" s="14" customFormat="1" ht="12">
      <c r="A928" s="14"/>
      <c r="B928" s="246"/>
      <c r="C928" s="247"/>
      <c r="D928" s="237" t="s">
        <v>305</v>
      </c>
      <c r="E928" s="248" t="s">
        <v>28</v>
      </c>
      <c r="F928" s="249" t="s">
        <v>1492</v>
      </c>
      <c r="G928" s="247"/>
      <c r="H928" s="250">
        <v>31</v>
      </c>
      <c r="I928" s="251"/>
      <c r="J928" s="247"/>
      <c r="K928" s="247"/>
      <c r="L928" s="252"/>
      <c r="M928" s="253"/>
      <c r="N928" s="254"/>
      <c r="O928" s="254"/>
      <c r="P928" s="254"/>
      <c r="Q928" s="254"/>
      <c r="R928" s="254"/>
      <c r="S928" s="254"/>
      <c r="T928" s="255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6" t="s">
        <v>305</v>
      </c>
      <c r="AU928" s="256" t="s">
        <v>84</v>
      </c>
      <c r="AV928" s="14" t="s">
        <v>84</v>
      </c>
      <c r="AW928" s="14" t="s">
        <v>35</v>
      </c>
      <c r="AX928" s="14" t="s">
        <v>82</v>
      </c>
      <c r="AY928" s="256" t="s">
        <v>296</v>
      </c>
    </row>
    <row r="929" spans="1:65" s="2" customFormat="1" ht="24" customHeight="1">
      <c r="A929" s="40"/>
      <c r="B929" s="41"/>
      <c r="C929" s="222" t="s">
        <v>1493</v>
      </c>
      <c r="D929" s="222" t="s">
        <v>298</v>
      </c>
      <c r="E929" s="223" t="s">
        <v>1494</v>
      </c>
      <c r="F929" s="224" t="s">
        <v>1495</v>
      </c>
      <c r="G929" s="225" t="s">
        <v>491</v>
      </c>
      <c r="H929" s="226">
        <v>1</v>
      </c>
      <c r="I929" s="227"/>
      <c r="J929" s="228">
        <f>ROUND(I929*H929,2)</f>
        <v>0</v>
      </c>
      <c r="K929" s="224" t="s">
        <v>302</v>
      </c>
      <c r="L929" s="46"/>
      <c r="M929" s="229" t="s">
        <v>28</v>
      </c>
      <c r="N929" s="230" t="s">
        <v>45</v>
      </c>
      <c r="O929" s="86"/>
      <c r="P929" s="231">
        <f>O929*H929</f>
        <v>0</v>
      </c>
      <c r="Q929" s="231">
        <v>0.00551</v>
      </c>
      <c r="R929" s="231">
        <f>Q929*H929</f>
        <v>0.00551</v>
      </c>
      <c r="S929" s="231">
        <v>0</v>
      </c>
      <c r="T929" s="232">
        <f>S929*H929</f>
        <v>0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33" t="s">
        <v>374</v>
      </c>
      <c r="AT929" s="233" t="s">
        <v>298</v>
      </c>
      <c r="AU929" s="233" t="s">
        <v>84</v>
      </c>
      <c r="AY929" s="19" t="s">
        <v>296</v>
      </c>
      <c r="BE929" s="234">
        <f>IF(N929="základní",J929,0)</f>
        <v>0</v>
      </c>
      <c r="BF929" s="234">
        <f>IF(N929="snížená",J929,0)</f>
        <v>0</v>
      </c>
      <c r="BG929" s="234">
        <f>IF(N929="zákl. přenesená",J929,0)</f>
        <v>0</v>
      </c>
      <c r="BH929" s="234">
        <f>IF(N929="sníž. přenesená",J929,0)</f>
        <v>0</v>
      </c>
      <c r="BI929" s="234">
        <f>IF(N929="nulová",J929,0)</f>
        <v>0</v>
      </c>
      <c r="BJ929" s="19" t="s">
        <v>82</v>
      </c>
      <c r="BK929" s="234">
        <f>ROUND(I929*H929,2)</f>
        <v>0</v>
      </c>
      <c r="BL929" s="19" t="s">
        <v>374</v>
      </c>
      <c r="BM929" s="233" t="s">
        <v>1496</v>
      </c>
    </row>
    <row r="930" spans="1:51" s="13" customFormat="1" ht="12">
      <c r="A930" s="13"/>
      <c r="B930" s="235"/>
      <c r="C930" s="236"/>
      <c r="D930" s="237" t="s">
        <v>305</v>
      </c>
      <c r="E930" s="238" t="s">
        <v>28</v>
      </c>
      <c r="F930" s="239" t="s">
        <v>946</v>
      </c>
      <c r="G930" s="236"/>
      <c r="H930" s="238" t="s">
        <v>28</v>
      </c>
      <c r="I930" s="240"/>
      <c r="J930" s="236"/>
      <c r="K930" s="236"/>
      <c r="L930" s="241"/>
      <c r="M930" s="242"/>
      <c r="N930" s="243"/>
      <c r="O930" s="243"/>
      <c r="P930" s="243"/>
      <c r="Q930" s="243"/>
      <c r="R930" s="243"/>
      <c r="S930" s="243"/>
      <c r="T930" s="244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5" t="s">
        <v>305</v>
      </c>
      <c r="AU930" s="245" t="s">
        <v>84</v>
      </c>
      <c r="AV930" s="13" t="s">
        <v>82</v>
      </c>
      <c r="AW930" s="13" t="s">
        <v>35</v>
      </c>
      <c r="AX930" s="13" t="s">
        <v>74</v>
      </c>
      <c r="AY930" s="245" t="s">
        <v>296</v>
      </c>
    </row>
    <row r="931" spans="1:51" s="14" customFormat="1" ht="12">
      <c r="A931" s="14"/>
      <c r="B931" s="246"/>
      <c r="C931" s="247"/>
      <c r="D931" s="237" t="s">
        <v>305</v>
      </c>
      <c r="E931" s="248" t="s">
        <v>28</v>
      </c>
      <c r="F931" s="249" t="s">
        <v>82</v>
      </c>
      <c r="G931" s="247"/>
      <c r="H931" s="250">
        <v>1</v>
      </c>
      <c r="I931" s="251"/>
      <c r="J931" s="247"/>
      <c r="K931" s="247"/>
      <c r="L931" s="252"/>
      <c r="M931" s="253"/>
      <c r="N931" s="254"/>
      <c r="O931" s="254"/>
      <c r="P931" s="254"/>
      <c r="Q931" s="254"/>
      <c r="R931" s="254"/>
      <c r="S931" s="254"/>
      <c r="T931" s="255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6" t="s">
        <v>305</v>
      </c>
      <c r="AU931" s="256" t="s">
        <v>84</v>
      </c>
      <c r="AV931" s="14" t="s">
        <v>84</v>
      </c>
      <c r="AW931" s="14" t="s">
        <v>35</v>
      </c>
      <c r="AX931" s="14" t="s">
        <v>82</v>
      </c>
      <c r="AY931" s="256" t="s">
        <v>296</v>
      </c>
    </row>
    <row r="932" spans="1:65" s="2" customFormat="1" ht="24" customHeight="1">
      <c r="A932" s="40"/>
      <c r="B932" s="41"/>
      <c r="C932" s="222" t="s">
        <v>1497</v>
      </c>
      <c r="D932" s="222" t="s">
        <v>298</v>
      </c>
      <c r="E932" s="223" t="s">
        <v>1498</v>
      </c>
      <c r="F932" s="224" t="s">
        <v>1499</v>
      </c>
      <c r="G932" s="225" t="s">
        <v>491</v>
      </c>
      <c r="H932" s="226">
        <v>178.809</v>
      </c>
      <c r="I932" s="227"/>
      <c r="J932" s="228">
        <f>ROUND(I932*H932,2)</f>
        <v>0</v>
      </c>
      <c r="K932" s="224" t="s">
        <v>302</v>
      </c>
      <c r="L932" s="46"/>
      <c r="M932" s="229" t="s">
        <v>28</v>
      </c>
      <c r="N932" s="230" t="s">
        <v>45</v>
      </c>
      <c r="O932" s="86"/>
      <c r="P932" s="231">
        <f>O932*H932</f>
        <v>0</v>
      </c>
      <c r="Q932" s="231">
        <v>0</v>
      </c>
      <c r="R932" s="231">
        <f>Q932*H932</f>
        <v>0</v>
      </c>
      <c r="S932" s="231">
        <v>0</v>
      </c>
      <c r="T932" s="232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33" t="s">
        <v>374</v>
      </c>
      <c r="AT932" s="233" t="s">
        <v>298</v>
      </c>
      <c r="AU932" s="233" t="s">
        <v>84</v>
      </c>
      <c r="AY932" s="19" t="s">
        <v>296</v>
      </c>
      <c r="BE932" s="234">
        <f>IF(N932="základní",J932,0)</f>
        <v>0</v>
      </c>
      <c r="BF932" s="234">
        <f>IF(N932="snížená",J932,0)</f>
        <v>0</v>
      </c>
      <c r="BG932" s="234">
        <f>IF(N932="zákl. přenesená",J932,0)</f>
        <v>0</v>
      </c>
      <c r="BH932" s="234">
        <f>IF(N932="sníž. přenesená",J932,0)</f>
        <v>0</v>
      </c>
      <c r="BI932" s="234">
        <f>IF(N932="nulová",J932,0)</f>
        <v>0</v>
      </c>
      <c r="BJ932" s="19" t="s">
        <v>82</v>
      </c>
      <c r="BK932" s="234">
        <f>ROUND(I932*H932,2)</f>
        <v>0</v>
      </c>
      <c r="BL932" s="19" t="s">
        <v>374</v>
      </c>
      <c r="BM932" s="233" t="s">
        <v>1500</v>
      </c>
    </row>
    <row r="933" spans="1:51" s="14" customFormat="1" ht="12">
      <c r="A933" s="14"/>
      <c r="B933" s="246"/>
      <c r="C933" s="247"/>
      <c r="D933" s="237" t="s">
        <v>305</v>
      </c>
      <c r="E933" s="248" t="s">
        <v>28</v>
      </c>
      <c r="F933" s="249" t="s">
        <v>1501</v>
      </c>
      <c r="G933" s="247"/>
      <c r="H933" s="250">
        <v>178.809</v>
      </c>
      <c r="I933" s="251"/>
      <c r="J933" s="247"/>
      <c r="K933" s="247"/>
      <c r="L933" s="252"/>
      <c r="M933" s="253"/>
      <c r="N933" s="254"/>
      <c r="O933" s="254"/>
      <c r="P933" s="254"/>
      <c r="Q933" s="254"/>
      <c r="R933" s="254"/>
      <c r="S933" s="254"/>
      <c r="T933" s="255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6" t="s">
        <v>305</v>
      </c>
      <c r="AU933" s="256" t="s">
        <v>84</v>
      </c>
      <c r="AV933" s="14" t="s">
        <v>84</v>
      </c>
      <c r="AW933" s="14" t="s">
        <v>35</v>
      </c>
      <c r="AX933" s="14" t="s">
        <v>82</v>
      </c>
      <c r="AY933" s="256" t="s">
        <v>296</v>
      </c>
    </row>
    <row r="934" spans="1:65" s="2" customFormat="1" ht="16.5" customHeight="1">
      <c r="A934" s="40"/>
      <c r="B934" s="41"/>
      <c r="C934" s="279" t="s">
        <v>1502</v>
      </c>
      <c r="D934" s="279" t="s">
        <v>405</v>
      </c>
      <c r="E934" s="280" t="s">
        <v>1503</v>
      </c>
      <c r="F934" s="281" t="s">
        <v>1504</v>
      </c>
      <c r="G934" s="282" t="s">
        <v>491</v>
      </c>
      <c r="H934" s="283">
        <v>178.809</v>
      </c>
      <c r="I934" s="284"/>
      <c r="J934" s="285">
        <f>ROUND(I934*H934,2)</f>
        <v>0</v>
      </c>
      <c r="K934" s="281" t="s">
        <v>302</v>
      </c>
      <c r="L934" s="286"/>
      <c r="M934" s="287" t="s">
        <v>28</v>
      </c>
      <c r="N934" s="288" t="s">
        <v>45</v>
      </c>
      <c r="O934" s="86"/>
      <c r="P934" s="231">
        <f>O934*H934</f>
        <v>0</v>
      </c>
      <c r="Q934" s="231">
        <v>0.0059</v>
      </c>
      <c r="R934" s="231">
        <f>Q934*H934</f>
        <v>1.0549731</v>
      </c>
      <c r="S934" s="231">
        <v>0</v>
      </c>
      <c r="T934" s="232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33" t="s">
        <v>461</v>
      </c>
      <c r="AT934" s="233" t="s">
        <v>405</v>
      </c>
      <c r="AU934" s="233" t="s">
        <v>84</v>
      </c>
      <c r="AY934" s="19" t="s">
        <v>296</v>
      </c>
      <c r="BE934" s="234">
        <f>IF(N934="základní",J934,0)</f>
        <v>0</v>
      </c>
      <c r="BF934" s="234">
        <f>IF(N934="snížená",J934,0)</f>
        <v>0</v>
      </c>
      <c r="BG934" s="234">
        <f>IF(N934="zákl. přenesená",J934,0)</f>
        <v>0</v>
      </c>
      <c r="BH934" s="234">
        <f>IF(N934="sníž. přenesená",J934,0)</f>
        <v>0</v>
      </c>
      <c r="BI934" s="234">
        <f>IF(N934="nulová",J934,0)</f>
        <v>0</v>
      </c>
      <c r="BJ934" s="19" t="s">
        <v>82</v>
      </c>
      <c r="BK934" s="234">
        <f>ROUND(I934*H934,2)</f>
        <v>0</v>
      </c>
      <c r="BL934" s="19" t="s">
        <v>374</v>
      </c>
      <c r="BM934" s="233" t="s">
        <v>1505</v>
      </c>
    </row>
    <row r="935" spans="1:51" s="14" customFormat="1" ht="12">
      <c r="A935" s="14"/>
      <c r="B935" s="246"/>
      <c r="C935" s="247"/>
      <c r="D935" s="237" t="s">
        <v>305</v>
      </c>
      <c r="E935" s="248" t="s">
        <v>28</v>
      </c>
      <c r="F935" s="249" t="s">
        <v>1501</v>
      </c>
      <c r="G935" s="247"/>
      <c r="H935" s="250">
        <v>178.809</v>
      </c>
      <c r="I935" s="251"/>
      <c r="J935" s="247"/>
      <c r="K935" s="247"/>
      <c r="L935" s="252"/>
      <c r="M935" s="253"/>
      <c r="N935" s="254"/>
      <c r="O935" s="254"/>
      <c r="P935" s="254"/>
      <c r="Q935" s="254"/>
      <c r="R935" s="254"/>
      <c r="S935" s="254"/>
      <c r="T935" s="255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56" t="s">
        <v>305</v>
      </c>
      <c r="AU935" s="256" t="s">
        <v>84</v>
      </c>
      <c r="AV935" s="14" t="s">
        <v>84</v>
      </c>
      <c r="AW935" s="14" t="s">
        <v>35</v>
      </c>
      <c r="AX935" s="14" t="s">
        <v>82</v>
      </c>
      <c r="AY935" s="256" t="s">
        <v>296</v>
      </c>
    </row>
    <row r="936" spans="1:65" s="2" customFormat="1" ht="16.5" customHeight="1">
      <c r="A936" s="40"/>
      <c r="B936" s="41"/>
      <c r="C936" s="222" t="s">
        <v>1506</v>
      </c>
      <c r="D936" s="222" t="s">
        <v>298</v>
      </c>
      <c r="E936" s="223" t="s">
        <v>1507</v>
      </c>
      <c r="F936" s="224" t="s">
        <v>1508</v>
      </c>
      <c r="G936" s="225" t="s">
        <v>491</v>
      </c>
      <c r="H936" s="226">
        <v>5</v>
      </c>
      <c r="I936" s="227"/>
      <c r="J936" s="228">
        <f>ROUND(I936*H936,2)</f>
        <v>0</v>
      </c>
      <c r="K936" s="224" t="s">
        <v>302</v>
      </c>
      <c r="L936" s="46"/>
      <c r="M936" s="229" t="s">
        <v>28</v>
      </c>
      <c r="N936" s="230" t="s">
        <v>45</v>
      </c>
      <c r="O936" s="86"/>
      <c r="P936" s="231">
        <f>O936*H936</f>
        <v>0</v>
      </c>
      <c r="Q936" s="231">
        <v>4E-05</v>
      </c>
      <c r="R936" s="231">
        <f>Q936*H936</f>
        <v>0.0002</v>
      </c>
      <c r="S936" s="231">
        <v>0</v>
      </c>
      <c r="T936" s="232">
        <f>S936*H936</f>
        <v>0</v>
      </c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R936" s="233" t="s">
        <v>374</v>
      </c>
      <c r="AT936" s="233" t="s">
        <v>298</v>
      </c>
      <c r="AU936" s="233" t="s">
        <v>84</v>
      </c>
      <c r="AY936" s="19" t="s">
        <v>296</v>
      </c>
      <c r="BE936" s="234">
        <f>IF(N936="základní",J936,0)</f>
        <v>0</v>
      </c>
      <c r="BF936" s="234">
        <f>IF(N936="snížená",J936,0)</f>
        <v>0</v>
      </c>
      <c r="BG936" s="234">
        <f>IF(N936="zákl. přenesená",J936,0)</f>
        <v>0</v>
      </c>
      <c r="BH936" s="234">
        <f>IF(N936="sníž. přenesená",J936,0)</f>
        <v>0</v>
      </c>
      <c r="BI936" s="234">
        <f>IF(N936="nulová",J936,0)</f>
        <v>0</v>
      </c>
      <c r="BJ936" s="19" t="s">
        <v>82</v>
      </c>
      <c r="BK936" s="234">
        <f>ROUND(I936*H936,2)</f>
        <v>0</v>
      </c>
      <c r="BL936" s="19" t="s">
        <v>374</v>
      </c>
      <c r="BM936" s="233" t="s">
        <v>1509</v>
      </c>
    </row>
    <row r="937" spans="1:51" s="13" customFormat="1" ht="12">
      <c r="A937" s="13"/>
      <c r="B937" s="235"/>
      <c r="C937" s="236"/>
      <c r="D937" s="237" t="s">
        <v>305</v>
      </c>
      <c r="E937" s="238" t="s">
        <v>28</v>
      </c>
      <c r="F937" s="239" t="s">
        <v>946</v>
      </c>
      <c r="G937" s="236"/>
      <c r="H937" s="238" t="s">
        <v>28</v>
      </c>
      <c r="I937" s="240"/>
      <c r="J937" s="236"/>
      <c r="K937" s="236"/>
      <c r="L937" s="241"/>
      <c r="M937" s="242"/>
      <c r="N937" s="243"/>
      <c r="O937" s="243"/>
      <c r="P937" s="243"/>
      <c r="Q937" s="243"/>
      <c r="R937" s="243"/>
      <c r="S937" s="243"/>
      <c r="T937" s="244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5" t="s">
        <v>305</v>
      </c>
      <c r="AU937" s="245" t="s">
        <v>84</v>
      </c>
      <c r="AV937" s="13" t="s">
        <v>82</v>
      </c>
      <c r="AW937" s="13" t="s">
        <v>35</v>
      </c>
      <c r="AX937" s="13" t="s">
        <v>74</v>
      </c>
      <c r="AY937" s="245" t="s">
        <v>296</v>
      </c>
    </row>
    <row r="938" spans="1:51" s="14" customFormat="1" ht="12">
      <c r="A938" s="14"/>
      <c r="B938" s="246"/>
      <c r="C938" s="247"/>
      <c r="D938" s="237" t="s">
        <v>305</v>
      </c>
      <c r="E938" s="248" t="s">
        <v>28</v>
      </c>
      <c r="F938" s="249" t="s">
        <v>321</v>
      </c>
      <c r="G938" s="247"/>
      <c r="H938" s="250">
        <v>5</v>
      </c>
      <c r="I938" s="251"/>
      <c r="J938" s="247"/>
      <c r="K938" s="247"/>
      <c r="L938" s="252"/>
      <c r="M938" s="253"/>
      <c r="N938" s="254"/>
      <c r="O938" s="254"/>
      <c r="P938" s="254"/>
      <c r="Q938" s="254"/>
      <c r="R938" s="254"/>
      <c r="S938" s="254"/>
      <c r="T938" s="255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6" t="s">
        <v>305</v>
      </c>
      <c r="AU938" s="256" t="s">
        <v>84</v>
      </c>
      <c r="AV938" s="14" t="s">
        <v>84</v>
      </c>
      <c r="AW938" s="14" t="s">
        <v>35</v>
      </c>
      <c r="AX938" s="14" t="s">
        <v>82</v>
      </c>
      <c r="AY938" s="256" t="s">
        <v>296</v>
      </c>
    </row>
    <row r="939" spans="1:65" s="2" customFormat="1" ht="16.5" customHeight="1">
      <c r="A939" s="40"/>
      <c r="B939" s="41"/>
      <c r="C939" s="279" t="s">
        <v>1510</v>
      </c>
      <c r="D939" s="279" t="s">
        <v>405</v>
      </c>
      <c r="E939" s="280" t="s">
        <v>1511</v>
      </c>
      <c r="F939" s="281" t="s">
        <v>1512</v>
      </c>
      <c r="G939" s="282" t="s">
        <v>491</v>
      </c>
      <c r="H939" s="283">
        <v>5</v>
      </c>
      <c r="I939" s="284"/>
      <c r="J939" s="285">
        <f>ROUND(I939*H939,2)</f>
        <v>0</v>
      </c>
      <c r="K939" s="281" t="s">
        <v>302</v>
      </c>
      <c r="L939" s="286"/>
      <c r="M939" s="287" t="s">
        <v>28</v>
      </c>
      <c r="N939" s="288" t="s">
        <v>45</v>
      </c>
      <c r="O939" s="86"/>
      <c r="P939" s="231">
        <f>O939*H939</f>
        <v>0</v>
      </c>
      <c r="Q939" s="231">
        <v>0.0046</v>
      </c>
      <c r="R939" s="231">
        <f>Q939*H939</f>
        <v>0.023</v>
      </c>
      <c r="S939" s="231">
        <v>0</v>
      </c>
      <c r="T939" s="232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33" t="s">
        <v>461</v>
      </c>
      <c r="AT939" s="233" t="s">
        <v>405</v>
      </c>
      <c r="AU939" s="233" t="s">
        <v>84</v>
      </c>
      <c r="AY939" s="19" t="s">
        <v>296</v>
      </c>
      <c r="BE939" s="234">
        <f>IF(N939="základní",J939,0)</f>
        <v>0</v>
      </c>
      <c r="BF939" s="234">
        <f>IF(N939="snížená",J939,0)</f>
        <v>0</v>
      </c>
      <c r="BG939" s="234">
        <f>IF(N939="zákl. přenesená",J939,0)</f>
        <v>0</v>
      </c>
      <c r="BH939" s="234">
        <f>IF(N939="sníž. přenesená",J939,0)</f>
        <v>0</v>
      </c>
      <c r="BI939" s="234">
        <f>IF(N939="nulová",J939,0)</f>
        <v>0</v>
      </c>
      <c r="BJ939" s="19" t="s">
        <v>82</v>
      </c>
      <c r="BK939" s="234">
        <f>ROUND(I939*H939,2)</f>
        <v>0</v>
      </c>
      <c r="BL939" s="19" t="s">
        <v>374</v>
      </c>
      <c r="BM939" s="233" t="s">
        <v>1513</v>
      </c>
    </row>
    <row r="940" spans="1:51" s="13" customFormat="1" ht="12">
      <c r="A940" s="13"/>
      <c r="B940" s="235"/>
      <c r="C940" s="236"/>
      <c r="D940" s="237" t="s">
        <v>305</v>
      </c>
      <c r="E940" s="238" t="s">
        <v>28</v>
      </c>
      <c r="F940" s="239" t="s">
        <v>946</v>
      </c>
      <c r="G940" s="236"/>
      <c r="H940" s="238" t="s">
        <v>28</v>
      </c>
      <c r="I940" s="240"/>
      <c r="J940" s="236"/>
      <c r="K940" s="236"/>
      <c r="L940" s="241"/>
      <c r="M940" s="242"/>
      <c r="N940" s="243"/>
      <c r="O940" s="243"/>
      <c r="P940" s="243"/>
      <c r="Q940" s="243"/>
      <c r="R940" s="243"/>
      <c r="S940" s="243"/>
      <c r="T940" s="244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5" t="s">
        <v>305</v>
      </c>
      <c r="AU940" s="245" t="s">
        <v>84</v>
      </c>
      <c r="AV940" s="13" t="s">
        <v>82</v>
      </c>
      <c r="AW940" s="13" t="s">
        <v>35</v>
      </c>
      <c r="AX940" s="13" t="s">
        <v>74</v>
      </c>
      <c r="AY940" s="245" t="s">
        <v>296</v>
      </c>
    </row>
    <row r="941" spans="1:51" s="14" customFormat="1" ht="12">
      <c r="A941" s="14"/>
      <c r="B941" s="246"/>
      <c r="C941" s="247"/>
      <c r="D941" s="237" t="s">
        <v>305</v>
      </c>
      <c r="E941" s="248" t="s">
        <v>28</v>
      </c>
      <c r="F941" s="249" t="s">
        <v>321</v>
      </c>
      <c r="G941" s="247"/>
      <c r="H941" s="250">
        <v>5</v>
      </c>
      <c r="I941" s="251"/>
      <c r="J941" s="247"/>
      <c r="K941" s="247"/>
      <c r="L941" s="252"/>
      <c r="M941" s="253"/>
      <c r="N941" s="254"/>
      <c r="O941" s="254"/>
      <c r="P941" s="254"/>
      <c r="Q941" s="254"/>
      <c r="R941" s="254"/>
      <c r="S941" s="254"/>
      <c r="T941" s="255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6" t="s">
        <v>305</v>
      </c>
      <c r="AU941" s="256" t="s">
        <v>84</v>
      </c>
      <c r="AV941" s="14" t="s">
        <v>84</v>
      </c>
      <c r="AW941" s="14" t="s">
        <v>35</v>
      </c>
      <c r="AX941" s="14" t="s">
        <v>82</v>
      </c>
      <c r="AY941" s="256" t="s">
        <v>296</v>
      </c>
    </row>
    <row r="942" spans="1:65" s="2" customFormat="1" ht="16.5" customHeight="1">
      <c r="A942" s="40"/>
      <c r="B942" s="41"/>
      <c r="C942" s="222" t="s">
        <v>1514</v>
      </c>
      <c r="D942" s="222" t="s">
        <v>298</v>
      </c>
      <c r="E942" s="223" t="s">
        <v>1515</v>
      </c>
      <c r="F942" s="224" t="s">
        <v>1516</v>
      </c>
      <c r="G942" s="225" t="s">
        <v>491</v>
      </c>
      <c r="H942" s="226">
        <v>13</v>
      </c>
      <c r="I942" s="227"/>
      <c r="J942" s="228">
        <f>ROUND(I942*H942,2)</f>
        <v>0</v>
      </c>
      <c r="K942" s="224" t="s">
        <v>302</v>
      </c>
      <c r="L942" s="46"/>
      <c r="M942" s="229" t="s">
        <v>28</v>
      </c>
      <c r="N942" s="230" t="s">
        <v>45</v>
      </c>
      <c r="O942" s="86"/>
      <c r="P942" s="231">
        <f>O942*H942</f>
        <v>0</v>
      </c>
      <c r="Q942" s="231">
        <v>0</v>
      </c>
      <c r="R942" s="231">
        <f>Q942*H942</f>
        <v>0</v>
      </c>
      <c r="S942" s="231">
        <v>0</v>
      </c>
      <c r="T942" s="232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33" t="s">
        <v>374</v>
      </c>
      <c r="AT942" s="233" t="s">
        <v>298</v>
      </c>
      <c r="AU942" s="233" t="s">
        <v>84</v>
      </c>
      <c r="AY942" s="19" t="s">
        <v>296</v>
      </c>
      <c r="BE942" s="234">
        <f>IF(N942="základní",J942,0)</f>
        <v>0</v>
      </c>
      <c r="BF942" s="234">
        <f>IF(N942="snížená",J942,0)</f>
        <v>0</v>
      </c>
      <c r="BG942" s="234">
        <f>IF(N942="zákl. přenesená",J942,0)</f>
        <v>0</v>
      </c>
      <c r="BH942" s="234">
        <f>IF(N942="sníž. přenesená",J942,0)</f>
        <v>0</v>
      </c>
      <c r="BI942" s="234">
        <f>IF(N942="nulová",J942,0)</f>
        <v>0</v>
      </c>
      <c r="BJ942" s="19" t="s">
        <v>82</v>
      </c>
      <c r="BK942" s="234">
        <f>ROUND(I942*H942,2)</f>
        <v>0</v>
      </c>
      <c r="BL942" s="19" t="s">
        <v>374</v>
      </c>
      <c r="BM942" s="233" t="s">
        <v>1517</v>
      </c>
    </row>
    <row r="943" spans="1:51" s="13" customFormat="1" ht="12">
      <c r="A943" s="13"/>
      <c r="B943" s="235"/>
      <c r="C943" s="236"/>
      <c r="D943" s="237" t="s">
        <v>305</v>
      </c>
      <c r="E943" s="238" t="s">
        <v>28</v>
      </c>
      <c r="F943" s="239" t="s">
        <v>946</v>
      </c>
      <c r="G943" s="236"/>
      <c r="H943" s="238" t="s">
        <v>28</v>
      </c>
      <c r="I943" s="240"/>
      <c r="J943" s="236"/>
      <c r="K943" s="236"/>
      <c r="L943" s="241"/>
      <c r="M943" s="242"/>
      <c r="N943" s="243"/>
      <c r="O943" s="243"/>
      <c r="P943" s="243"/>
      <c r="Q943" s="243"/>
      <c r="R943" s="243"/>
      <c r="S943" s="243"/>
      <c r="T943" s="244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5" t="s">
        <v>305</v>
      </c>
      <c r="AU943" s="245" t="s">
        <v>84</v>
      </c>
      <c r="AV943" s="13" t="s">
        <v>82</v>
      </c>
      <c r="AW943" s="13" t="s">
        <v>35</v>
      </c>
      <c r="AX943" s="13" t="s">
        <v>74</v>
      </c>
      <c r="AY943" s="245" t="s">
        <v>296</v>
      </c>
    </row>
    <row r="944" spans="1:51" s="14" customFormat="1" ht="12">
      <c r="A944" s="14"/>
      <c r="B944" s="246"/>
      <c r="C944" s="247"/>
      <c r="D944" s="237" t="s">
        <v>305</v>
      </c>
      <c r="E944" s="248" t="s">
        <v>28</v>
      </c>
      <c r="F944" s="249" t="s">
        <v>359</v>
      </c>
      <c r="G944" s="247"/>
      <c r="H944" s="250">
        <v>13</v>
      </c>
      <c r="I944" s="251"/>
      <c r="J944" s="247"/>
      <c r="K944" s="247"/>
      <c r="L944" s="252"/>
      <c r="M944" s="253"/>
      <c r="N944" s="254"/>
      <c r="O944" s="254"/>
      <c r="P944" s="254"/>
      <c r="Q944" s="254"/>
      <c r="R944" s="254"/>
      <c r="S944" s="254"/>
      <c r="T944" s="255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56" t="s">
        <v>305</v>
      </c>
      <c r="AU944" s="256" t="s">
        <v>84</v>
      </c>
      <c r="AV944" s="14" t="s">
        <v>84</v>
      </c>
      <c r="AW944" s="14" t="s">
        <v>35</v>
      </c>
      <c r="AX944" s="14" t="s">
        <v>82</v>
      </c>
      <c r="AY944" s="256" t="s">
        <v>296</v>
      </c>
    </row>
    <row r="945" spans="1:65" s="2" customFormat="1" ht="16.5" customHeight="1">
      <c r="A945" s="40"/>
      <c r="B945" s="41"/>
      <c r="C945" s="279" t="s">
        <v>1518</v>
      </c>
      <c r="D945" s="279" t="s">
        <v>405</v>
      </c>
      <c r="E945" s="280" t="s">
        <v>1519</v>
      </c>
      <c r="F945" s="281" t="s">
        <v>1520</v>
      </c>
      <c r="G945" s="282" t="s">
        <v>491</v>
      </c>
      <c r="H945" s="283">
        <v>13</v>
      </c>
      <c r="I945" s="284"/>
      <c r="J945" s="285">
        <f>ROUND(I945*H945,2)</f>
        <v>0</v>
      </c>
      <c r="K945" s="281" t="s">
        <v>302</v>
      </c>
      <c r="L945" s="286"/>
      <c r="M945" s="287" t="s">
        <v>28</v>
      </c>
      <c r="N945" s="288" t="s">
        <v>45</v>
      </c>
      <c r="O945" s="86"/>
      <c r="P945" s="231">
        <f>O945*H945</f>
        <v>0</v>
      </c>
      <c r="Q945" s="231">
        <v>0.0082</v>
      </c>
      <c r="R945" s="231">
        <f>Q945*H945</f>
        <v>0.10660000000000001</v>
      </c>
      <c r="S945" s="231">
        <v>0</v>
      </c>
      <c r="T945" s="232">
        <f>S945*H945</f>
        <v>0</v>
      </c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R945" s="233" t="s">
        <v>461</v>
      </c>
      <c r="AT945" s="233" t="s">
        <v>405</v>
      </c>
      <c r="AU945" s="233" t="s">
        <v>84</v>
      </c>
      <c r="AY945" s="19" t="s">
        <v>296</v>
      </c>
      <c r="BE945" s="234">
        <f>IF(N945="základní",J945,0)</f>
        <v>0</v>
      </c>
      <c r="BF945" s="234">
        <f>IF(N945="snížená",J945,0)</f>
        <v>0</v>
      </c>
      <c r="BG945" s="234">
        <f>IF(N945="zákl. přenesená",J945,0)</f>
        <v>0</v>
      </c>
      <c r="BH945" s="234">
        <f>IF(N945="sníž. přenesená",J945,0)</f>
        <v>0</v>
      </c>
      <c r="BI945" s="234">
        <f>IF(N945="nulová",J945,0)</f>
        <v>0</v>
      </c>
      <c r="BJ945" s="19" t="s">
        <v>82</v>
      </c>
      <c r="BK945" s="234">
        <f>ROUND(I945*H945,2)</f>
        <v>0</v>
      </c>
      <c r="BL945" s="19" t="s">
        <v>374</v>
      </c>
      <c r="BM945" s="233" t="s">
        <v>1521</v>
      </c>
    </row>
    <row r="946" spans="1:51" s="13" customFormat="1" ht="12">
      <c r="A946" s="13"/>
      <c r="B946" s="235"/>
      <c r="C946" s="236"/>
      <c r="D946" s="237" t="s">
        <v>305</v>
      </c>
      <c r="E946" s="238" t="s">
        <v>28</v>
      </c>
      <c r="F946" s="239" t="s">
        <v>946</v>
      </c>
      <c r="G946" s="236"/>
      <c r="H946" s="238" t="s">
        <v>28</v>
      </c>
      <c r="I946" s="240"/>
      <c r="J946" s="236"/>
      <c r="K946" s="236"/>
      <c r="L946" s="241"/>
      <c r="M946" s="242"/>
      <c r="N946" s="243"/>
      <c r="O946" s="243"/>
      <c r="P946" s="243"/>
      <c r="Q946" s="243"/>
      <c r="R946" s="243"/>
      <c r="S946" s="243"/>
      <c r="T946" s="244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5" t="s">
        <v>305</v>
      </c>
      <c r="AU946" s="245" t="s">
        <v>84</v>
      </c>
      <c r="AV946" s="13" t="s">
        <v>82</v>
      </c>
      <c r="AW946" s="13" t="s">
        <v>35</v>
      </c>
      <c r="AX946" s="13" t="s">
        <v>74</v>
      </c>
      <c r="AY946" s="245" t="s">
        <v>296</v>
      </c>
    </row>
    <row r="947" spans="1:51" s="13" customFormat="1" ht="12">
      <c r="A947" s="13"/>
      <c r="B947" s="235"/>
      <c r="C947" s="236"/>
      <c r="D947" s="237" t="s">
        <v>305</v>
      </c>
      <c r="E947" s="238" t="s">
        <v>28</v>
      </c>
      <c r="F947" s="239" t="s">
        <v>1422</v>
      </c>
      <c r="G947" s="236"/>
      <c r="H947" s="238" t="s">
        <v>28</v>
      </c>
      <c r="I947" s="240"/>
      <c r="J947" s="236"/>
      <c r="K947" s="236"/>
      <c r="L947" s="241"/>
      <c r="M947" s="242"/>
      <c r="N947" s="243"/>
      <c r="O947" s="243"/>
      <c r="P947" s="243"/>
      <c r="Q947" s="243"/>
      <c r="R947" s="243"/>
      <c r="S947" s="243"/>
      <c r="T947" s="244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5" t="s">
        <v>305</v>
      </c>
      <c r="AU947" s="245" t="s">
        <v>84</v>
      </c>
      <c r="AV947" s="13" t="s">
        <v>82</v>
      </c>
      <c r="AW947" s="13" t="s">
        <v>35</v>
      </c>
      <c r="AX947" s="13" t="s">
        <v>74</v>
      </c>
      <c r="AY947" s="245" t="s">
        <v>296</v>
      </c>
    </row>
    <row r="948" spans="1:51" s="13" customFormat="1" ht="12">
      <c r="A948" s="13"/>
      <c r="B948" s="235"/>
      <c r="C948" s="236"/>
      <c r="D948" s="237" t="s">
        <v>305</v>
      </c>
      <c r="E948" s="238" t="s">
        <v>28</v>
      </c>
      <c r="F948" s="239" t="s">
        <v>1522</v>
      </c>
      <c r="G948" s="236"/>
      <c r="H948" s="238" t="s">
        <v>28</v>
      </c>
      <c r="I948" s="240"/>
      <c r="J948" s="236"/>
      <c r="K948" s="236"/>
      <c r="L948" s="241"/>
      <c r="M948" s="242"/>
      <c r="N948" s="243"/>
      <c r="O948" s="243"/>
      <c r="P948" s="243"/>
      <c r="Q948" s="243"/>
      <c r="R948" s="243"/>
      <c r="S948" s="243"/>
      <c r="T948" s="244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45" t="s">
        <v>305</v>
      </c>
      <c r="AU948" s="245" t="s">
        <v>84</v>
      </c>
      <c r="AV948" s="13" t="s">
        <v>82</v>
      </c>
      <c r="AW948" s="13" t="s">
        <v>35</v>
      </c>
      <c r="AX948" s="13" t="s">
        <v>74</v>
      </c>
      <c r="AY948" s="245" t="s">
        <v>296</v>
      </c>
    </row>
    <row r="949" spans="1:51" s="14" customFormat="1" ht="12">
      <c r="A949" s="14"/>
      <c r="B949" s="246"/>
      <c r="C949" s="247"/>
      <c r="D949" s="237" t="s">
        <v>305</v>
      </c>
      <c r="E949" s="248" t="s">
        <v>28</v>
      </c>
      <c r="F949" s="249" t="s">
        <v>359</v>
      </c>
      <c r="G949" s="247"/>
      <c r="H949" s="250">
        <v>13</v>
      </c>
      <c r="I949" s="251"/>
      <c r="J949" s="247"/>
      <c r="K949" s="247"/>
      <c r="L949" s="252"/>
      <c r="M949" s="253"/>
      <c r="N949" s="254"/>
      <c r="O949" s="254"/>
      <c r="P949" s="254"/>
      <c r="Q949" s="254"/>
      <c r="R949" s="254"/>
      <c r="S949" s="254"/>
      <c r="T949" s="255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56" t="s">
        <v>305</v>
      </c>
      <c r="AU949" s="256" t="s">
        <v>84</v>
      </c>
      <c r="AV949" s="14" t="s">
        <v>84</v>
      </c>
      <c r="AW949" s="14" t="s">
        <v>35</v>
      </c>
      <c r="AX949" s="14" t="s">
        <v>82</v>
      </c>
      <c r="AY949" s="256" t="s">
        <v>296</v>
      </c>
    </row>
    <row r="950" spans="1:65" s="2" customFormat="1" ht="16.5" customHeight="1">
      <c r="A950" s="40"/>
      <c r="B950" s="41"/>
      <c r="C950" s="222" t="s">
        <v>1523</v>
      </c>
      <c r="D950" s="222" t="s">
        <v>298</v>
      </c>
      <c r="E950" s="223" t="s">
        <v>1524</v>
      </c>
      <c r="F950" s="224" t="s">
        <v>1525</v>
      </c>
      <c r="G950" s="225" t="s">
        <v>491</v>
      </c>
      <c r="H950" s="226">
        <v>1</v>
      </c>
      <c r="I950" s="227"/>
      <c r="J950" s="228">
        <f>ROUND(I950*H950,2)</f>
        <v>0</v>
      </c>
      <c r="K950" s="224" t="s">
        <v>302</v>
      </c>
      <c r="L950" s="46"/>
      <c r="M950" s="229" t="s">
        <v>28</v>
      </c>
      <c r="N950" s="230" t="s">
        <v>45</v>
      </c>
      <c r="O950" s="86"/>
      <c r="P950" s="231">
        <f>O950*H950</f>
        <v>0</v>
      </c>
      <c r="Q950" s="231">
        <v>0</v>
      </c>
      <c r="R950" s="231">
        <f>Q950*H950</f>
        <v>0</v>
      </c>
      <c r="S950" s="231">
        <v>0</v>
      </c>
      <c r="T950" s="232">
        <f>S950*H950</f>
        <v>0</v>
      </c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R950" s="233" t="s">
        <v>374</v>
      </c>
      <c r="AT950" s="233" t="s">
        <v>298</v>
      </c>
      <c r="AU950" s="233" t="s">
        <v>84</v>
      </c>
      <c r="AY950" s="19" t="s">
        <v>296</v>
      </c>
      <c r="BE950" s="234">
        <f>IF(N950="základní",J950,0)</f>
        <v>0</v>
      </c>
      <c r="BF950" s="234">
        <f>IF(N950="snížená",J950,0)</f>
        <v>0</v>
      </c>
      <c r="BG950" s="234">
        <f>IF(N950="zákl. přenesená",J950,0)</f>
        <v>0</v>
      </c>
      <c r="BH950" s="234">
        <f>IF(N950="sníž. přenesená",J950,0)</f>
        <v>0</v>
      </c>
      <c r="BI950" s="234">
        <f>IF(N950="nulová",J950,0)</f>
        <v>0</v>
      </c>
      <c r="BJ950" s="19" t="s">
        <v>82</v>
      </c>
      <c r="BK950" s="234">
        <f>ROUND(I950*H950,2)</f>
        <v>0</v>
      </c>
      <c r="BL950" s="19" t="s">
        <v>374</v>
      </c>
      <c r="BM950" s="233" t="s">
        <v>1526</v>
      </c>
    </row>
    <row r="951" spans="1:51" s="13" customFormat="1" ht="12">
      <c r="A951" s="13"/>
      <c r="B951" s="235"/>
      <c r="C951" s="236"/>
      <c r="D951" s="237" t="s">
        <v>305</v>
      </c>
      <c r="E951" s="238" t="s">
        <v>28</v>
      </c>
      <c r="F951" s="239" t="s">
        <v>946</v>
      </c>
      <c r="G951" s="236"/>
      <c r="H951" s="238" t="s">
        <v>28</v>
      </c>
      <c r="I951" s="240"/>
      <c r="J951" s="236"/>
      <c r="K951" s="236"/>
      <c r="L951" s="241"/>
      <c r="M951" s="242"/>
      <c r="N951" s="243"/>
      <c r="O951" s="243"/>
      <c r="P951" s="243"/>
      <c r="Q951" s="243"/>
      <c r="R951" s="243"/>
      <c r="S951" s="243"/>
      <c r="T951" s="244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5" t="s">
        <v>305</v>
      </c>
      <c r="AU951" s="245" t="s">
        <v>84</v>
      </c>
      <c r="AV951" s="13" t="s">
        <v>82</v>
      </c>
      <c r="AW951" s="13" t="s">
        <v>35</v>
      </c>
      <c r="AX951" s="13" t="s">
        <v>74</v>
      </c>
      <c r="AY951" s="245" t="s">
        <v>296</v>
      </c>
    </row>
    <row r="952" spans="1:51" s="14" customFormat="1" ht="12">
      <c r="A952" s="14"/>
      <c r="B952" s="246"/>
      <c r="C952" s="247"/>
      <c r="D952" s="237" t="s">
        <v>305</v>
      </c>
      <c r="E952" s="248" t="s">
        <v>28</v>
      </c>
      <c r="F952" s="249" t="s">
        <v>82</v>
      </c>
      <c r="G952" s="247"/>
      <c r="H952" s="250">
        <v>1</v>
      </c>
      <c r="I952" s="251"/>
      <c r="J952" s="247"/>
      <c r="K952" s="247"/>
      <c r="L952" s="252"/>
      <c r="M952" s="253"/>
      <c r="N952" s="254"/>
      <c r="O952" s="254"/>
      <c r="P952" s="254"/>
      <c r="Q952" s="254"/>
      <c r="R952" s="254"/>
      <c r="S952" s="254"/>
      <c r="T952" s="255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56" t="s">
        <v>305</v>
      </c>
      <c r="AU952" s="256" t="s">
        <v>84</v>
      </c>
      <c r="AV952" s="14" t="s">
        <v>84</v>
      </c>
      <c r="AW952" s="14" t="s">
        <v>35</v>
      </c>
      <c r="AX952" s="14" t="s">
        <v>82</v>
      </c>
      <c r="AY952" s="256" t="s">
        <v>296</v>
      </c>
    </row>
    <row r="953" spans="1:65" s="2" customFormat="1" ht="16.5" customHeight="1">
      <c r="A953" s="40"/>
      <c r="B953" s="41"/>
      <c r="C953" s="279" t="s">
        <v>1527</v>
      </c>
      <c r="D953" s="279" t="s">
        <v>405</v>
      </c>
      <c r="E953" s="280" t="s">
        <v>1528</v>
      </c>
      <c r="F953" s="281" t="s">
        <v>1529</v>
      </c>
      <c r="G953" s="282" t="s">
        <v>491</v>
      </c>
      <c r="H953" s="283">
        <v>1</v>
      </c>
      <c r="I953" s="284"/>
      <c r="J953" s="285">
        <f>ROUND(I953*H953,2)</f>
        <v>0</v>
      </c>
      <c r="K953" s="281" t="s">
        <v>28</v>
      </c>
      <c r="L953" s="286"/>
      <c r="M953" s="287" t="s">
        <v>28</v>
      </c>
      <c r="N953" s="288" t="s">
        <v>45</v>
      </c>
      <c r="O953" s="86"/>
      <c r="P953" s="231">
        <f>O953*H953</f>
        <v>0</v>
      </c>
      <c r="Q953" s="231">
        <v>0.0062</v>
      </c>
      <c r="R953" s="231">
        <f>Q953*H953</f>
        <v>0.0062</v>
      </c>
      <c r="S953" s="231">
        <v>0</v>
      </c>
      <c r="T953" s="232">
        <f>S953*H953</f>
        <v>0</v>
      </c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R953" s="233" t="s">
        <v>461</v>
      </c>
      <c r="AT953" s="233" t="s">
        <v>405</v>
      </c>
      <c r="AU953" s="233" t="s">
        <v>84</v>
      </c>
      <c r="AY953" s="19" t="s">
        <v>296</v>
      </c>
      <c r="BE953" s="234">
        <f>IF(N953="základní",J953,0)</f>
        <v>0</v>
      </c>
      <c r="BF953" s="234">
        <f>IF(N953="snížená",J953,0)</f>
        <v>0</v>
      </c>
      <c r="BG953" s="234">
        <f>IF(N953="zákl. přenesená",J953,0)</f>
        <v>0</v>
      </c>
      <c r="BH953" s="234">
        <f>IF(N953="sníž. přenesená",J953,0)</f>
        <v>0</v>
      </c>
      <c r="BI953" s="234">
        <f>IF(N953="nulová",J953,0)</f>
        <v>0</v>
      </c>
      <c r="BJ953" s="19" t="s">
        <v>82</v>
      </c>
      <c r="BK953" s="234">
        <f>ROUND(I953*H953,2)</f>
        <v>0</v>
      </c>
      <c r="BL953" s="19" t="s">
        <v>374</v>
      </c>
      <c r="BM953" s="233" t="s">
        <v>1530</v>
      </c>
    </row>
    <row r="954" spans="1:51" s="13" customFormat="1" ht="12">
      <c r="A954" s="13"/>
      <c r="B954" s="235"/>
      <c r="C954" s="236"/>
      <c r="D954" s="237" t="s">
        <v>305</v>
      </c>
      <c r="E954" s="238" t="s">
        <v>28</v>
      </c>
      <c r="F954" s="239" t="s">
        <v>946</v>
      </c>
      <c r="G954" s="236"/>
      <c r="H954" s="238" t="s">
        <v>28</v>
      </c>
      <c r="I954" s="240"/>
      <c r="J954" s="236"/>
      <c r="K954" s="236"/>
      <c r="L954" s="241"/>
      <c r="M954" s="242"/>
      <c r="N954" s="243"/>
      <c r="O954" s="243"/>
      <c r="P954" s="243"/>
      <c r="Q954" s="243"/>
      <c r="R954" s="243"/>
      <c r="S954" s="243"/>
      <c r="T954" s="244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5" t="s">
        <v>305</v>
      </c>
      <c r="AU954" s="245" t="s">
        <v>84</v>
      </c>
      <c r="AV954" s="13" t="s">
        <v>82</v>
      </c>
      <c r="AW954" s="13" t="s">
        <v>35</v>
      </c>
      <c r="AX954" s="13" t="s">
        <v>74</v>
      </c>
      <c r="AY954" s="245" t="s">
        <v>296</v>
      </c>
    </row>
    <row r="955" spans="1:51" s="13" customFormat="1" ht="12">
      <c r="A955" s="13"/>
      <c r="B955" s="235"/>
      <c r="C955" s="236"/>
      <c r="D955" s="237" t="s">
        <v>305</v>
      </c>
      <c r="E955" s="238" t="s">
        <v>28</v>
      </c>
      <c r="F955" s="239" t="s">
        <v>1531</v>
      </c>
      <c r="G955" s="236"/>
      <c r="H955" s="238" t="s">
        <v>28</v>
      </c>
      <c r="I955" s="240"/>
      <c r="J955" s="236"/>
      <c r="K955" s="236"/>
      <c r="L955" s="241"/>
      <c r="M955" s="242"/>
      <c r="N955" s="243"/>
      <c r="O955" s="243"/>
      <c r="P955" s="243"/>
      <c r="Q955" s="243"/>
      <c r="R955" s="243"/>
      <c r="S955" s="243"/>
      <c r="T955" s="244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5" t="s">
        <v>305</v>
      </c>
      <c r="AU955" s="245" t="s">
        <v>84</v>
      </c>
      <c r="AV955" s="13" t="s">
        <v>82</v>
      </c>
      <c r="AW955" s="13" t="s">
        <v>35</v>
      </c>
      <c r="AX955" s="13" t="s">
        <v>74</v>
      </c>
      <c r="AY955" s="245" t="s">
        <v>296</v>
      </c>
    </row>
    <row r="956" spans="1:51" s="14" customFormat="1" ht="12">
      <c r="A956" s="14"/>
      <c r="B956" s="246"/>
      <c r="C956" s="247"/>
      <c r="D956" s="237" t="s">
        <v>305</v>
      </c>
      <c r="E956" s="248" t="s">
        <v>28</v>
      </c>
      <c r="F956" s="249" t="s">
        <v>82</v>
      </c>
      <c r="G956" s="247"/>
      <c r="H956" s="250">
        <v>1</v>
      </c>
      <c r="I956" s="251"/>
      <c r="J956" s="247"/>
      <c r="K956" s="247"/>
      <c r="L956" s="252"/>
      <c r="M956" s="253"/>
      <c r="N956" s="254"/>
      <c r="O956" s="254"/>
      <c r="P956" s="254"/>
      <c r="Q956" s="254"/>
      <c r="R956" s="254"/>
      <c r="S956" s="254"/>
      <c r="T956" s="255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56" t="s">
        <v>305</v>
      </c>
      <c r="AU956" s="256" t="s">
        <v>84</v>
      </c>
      <c r="AV956" s="14" t="s">
        <v>84</v>
      </c>
      <c r="AW956" s="14" t="s">
        <v>35</v>
      </c>
      <c r="AX956" s="14" t="s">
        <v>82</v>
      </c>
      <c r="AY956" s="256" t="s">
        <v>296</v>
      </c>
    </row>
    <row r="957" spans="1:65" s="2" customFormat="1" ht="16.5" customHeight="1">
      <c r="A957" s="40"/>
      <c r="B957" s="41"/>
      <c r="C957" s="222" t="s">
        <v>1532</v>
      </c>
      <c r="D957" s="222" t="s">
        <v>298</v>
      </c>
      <c r="E957" s="223" t="s">
        <v>1533</v>
      </c>
      <c r="F957" s="224" t="s">
        <v>1534</v>
      </c>
      <c r="G957" s="225" t="s">
        <v>491</v>
      </c>
      <c r="H957" s="226">
        <v>2</v>
      </c>
      <c r="I957" s="227"/>
      <c r="J957" s="228">
        <f>ROUND(I957*H957,2)</f>
        <v>0</v>
      </c>
      <c r="K957" s="224" t="s">
        <v>302</v>
      </c>
      <c r="L957" s="46"/>
      <c r="M957" s="229" t="s">
        <v>28</v>
      </c>
      <c r="N957" s="230" t="s">
        <v>45</v>
      </c>
      <c r="O957" s="86"/>
      <c r="P957" s="231">
        <f>O957*H957</f>
        <v>0</v>
      </c>
      <c r="Q957" s="231">
        <v>0</v>
      </c>
      <c r="R957" s="231">
        <f>Q957*H957</f>
        <v>0</v>
      </c>
      <c r="S957" s="231">
        <v>0</v>
      </c>
      <c r="T957" s="232">
        <f>S957*H957</f>
        <v>0</v>
      </c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R957" s="233" t="s">
        <v>374</v>
      </c>
      <c r="AT957" s="233" t="s">
        <v>298</v>
      </c>
      <c r="AU957" s="233" t="s">
        <v>84</v>
      </c>
      <c r="AY957" s="19" t="s">
        <v>296</v>
      </c>
      <c r="BE957" s="234">
        <f>IF(N957="základní",J957,0)</f>
        <v>0</v>
      </c>
      <c r="BF957" s="234">
        <f>IF(N957="snížená",J957,0)</f>
        <v>0</v>
      </c>
      <c r="BG957" s="234">
        <f>IF(N957="zákl. přenesená",J957,0)</f>
        <v>0</v>
      </c>
      <c r="BH957" s="234">
        <f>IF(N957="sníž. přenesená",J957,0)</f>
        <v>0</v>
      </c>
      <c r="BI957" s="234">
        <f>IF(N957="nulová",J957,0)</f>
        <v>0</v>
      </c>
      <c r="BJ957" s="19" t="s">
        <v>82</v>
      </c>
      <c r="BK957" s="234">
        <f>ROUND(I957*H957,2)</f>
        <v>0</v>
      </c>
      <c r="BL957" s="19" t="s">
        <v>374</v>
      </c>
      <c r="BM957" s="233" t="s">
        <v>1535</v>
      </c>
    </row>
    <row r="958" spans="1:51" s="13" customFormat="1" ht="12">
      <c r="A958" s="13"/>
      <c r="B958" s="235"/>
      <c r="C958" s="236"/>
      <c r="D958" s="237" t="s">
        <v>305</v>
      </c>
      <c r="E958" s="238" t="s">
        <v>28</v>
      </c>
      <c r="F958" s="239" t="s">
        <v>946</v>
      </c>
      <c r="G958" s="236"/>
      <c r="H958" s="238" t="s">
        <v>28</v>
      </c>
      <c r="I958" s="240"/>
      <c r="J958" s="236"/>
      <c r="K958" s="236"/>
      <c r="L958" s="241"/>
      <c r="M958" s="242"/>
      <c r="N958" s="243"/>
      <c r="O958" s="243"/>
      <c r="P958" s="243"/>
      <c r="Q958" s="243"/>
      <c r="R958" s="243"/>
      <c r="S958" s="243"/>
      <c r="T958" s="244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5" t="s">
        <v>305</v>
      </c>
      <c r="AU958" s="245" t="s">
        <v>84</v>
      </c>
      <c r="AV958" s="13" t="s">
        <v>82</v>
      </c>
      <c r="AW958" s="13" t="s">
        <v>35</v>
      </c>
      <c r="AX958" s="13" t="s">
        <v>74</v>
      </c>
      <c r="AY958" s="245" t="s">
        <v>296</v>
      </c>
    </row>
    <row r="959" spans="1:51" s="14" customFormat="1" ht="12">
      <c r="A959" s="14"/>
      <c r="B959" s="246"/>
      <c r="C959" s="247"/>
      <c r="D959" s="237" t="s">
        <v>305</v>
      </c>
      <c r="E959" s="248" t="s">
        <v>28</v>
      </c>
      <c r="F959" s="249" t="s">
        <v>84</v>
      </c>
      <c r="G959" s="247"/>
      <c r="H959" s="250">
        <v>2</v>
      </c>
      <c r="I959" s="251"/>
      <c r="J959" s="247"/>
      <c r="K959" s="247"/>
      <c r="L959" s="252"/>
      <c r="M959" s="253"/>
      <c r="N959" s="254"/>
      <c r="O959" s="254"/>
      <c r="P959" s="254"/>
      <c r="Q959" s="254"/>
      <c r="R959" s="254"/>
      <c r="S959" s="254"/>
      <c r="T959" s="255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6" t="s">
        <v>305</v>
      </c>
      <c r="AU959" s="256" t="s">
        <v>84</v>
      </c>
      <c r="AV959" s="14" t="s">
        <v>84</v>
      </c>
      <c r="AW959" s="14" t="s">
        <v>35</v>
      </c>
      <c r="AX959" s="14" t="s">
        <v>82</v>
      </c>
      <c r="AY959" s="256" t="s">
        <v>296</v>
      </c>
    </row>
    <row r="960" spans="1:65" s="2" customFormat="1" ht="16.5" customHeight="1">
      <c r="A960" s="40"/>
      <c r="B960" s="41"/>
      <c r="C960" s="279" t="s">
        <v>1536</v>
      </c>
      <c r="D960" s="279" t="s">
        <v>405</v>
      </c>
      <c r="E960" s="280" t="s">
        <v>1537</v>
      </c>
      <c r="F960" s="281" t="s">
        <v>1538</v>
      </c>
      <c r="G960" s="282" t="s">
        <v>491</v>
      </c>
      <c r="H960" s="283">
        <v>2</v>
      </c>
      <c r="I960" s="284"/>
      <c r="J960" s="285">
        <f>ROUND(I960*H960,2)</f>
        <v>0</v>
      </c>
      <c r="K960" s="281" t="s">
        <v>302</v>
      </c>
      <c r="L960" s="286"/>
      <c r="M960" s="287" t="s">
        <v>28</v>
      </c>
      <c r="N960" s="288" t="s">
        <v>45</v>
      </c>
      <c r="O960" s="86"/>
      <c r="P960" s="231">
        <f>O960*H960</f>
        <v>0</v>
      </c>
      <c r="Q960" s="231">
        <v>0.00145</v>
      </c>
      <c r="R960" s="231">
        <f>Q960*H960</f>
        <v>0.0029</v>
      </c>
      <c r="S960" s="231">
        <v>0</v>
      </c>
      <c r="T960" s="232">
        <f>S960*H960</f>
        <v>0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33" t="s">
        <v>461</v>
      </c>
      <c r="AT960" s="233" t="s">
        <v>405</v>
      </c>
      <c r="AU960" s="233" t="s">
        <v>84</v>
      </c>
      <c r="AY960" s="19" t="s">
        <v>296</v>
      </c>
      <c r="BE960" s="234">
        <f>IF(N960="základní",J960,0)</f>
        <v>0</v>
      </c>
      <c r="BF960" s="234">
        <f>IF(N960="snížená",J960,0)</f>
        <v>0</v>
      </c>
      <c r="BG960" s="234">
        <f>IF(N960="zákl. přenesená",J960,0)</f>
        <v>0</v>
      </c>
      <c r="BH960" s="234">
        <f>IF(N960="sníž. přenesená",J960,0)</f>
        <v>0</v>
      </c>
      <c r="BI960" s="234">
        <f>IF(N960="nulová",J960,0)</f>
        <v>0</v>
      </c>
      <c r="BJ960" s="19" t="s">
        <v>82</v>
      </c>
      <c r="BK960" s="234">
        <f>ROUND(I960*H960,2)</f>
        <v>0</v>
      </c>
      <c r="BL960" s="19" t="s">
        <v>374</v>
      </c>
      <c r="BM960" s="233" t="s">
        <v>1539</v>
      </c>
    </row>
    <row r="961" spans="1:51" s="13" customFormat="1" ht="12">
      <c r="A961" s="13"/>
      <c r="B961" s="235"/>
      <c r="C961" s="236"/>
      <c r="D961" s="237" t="s">
        <v>305</v>
      </c>
      <c r="E961" s="238" t="s">
        <v>28</v>
      </c>
      <c r="F961" s="239" t="s">
        <v>946</v>
      </c>
      <c r="G961" s="236"/>
      <c r="H961" s="238" t="s">
        <v>28</v>
      </c>
      <c r="I961" s="240"/>
      <c r="J961" s="236"/>
      <c r="K961" s="236"/>
      <c r="L961" s="241"/>
      <c r="M961" s="242"/>
      <c r="N961" s="243"/>
      <c r="O961" s="243"/>
      <c r="P961" s="243"/>
      <c r="Q961" s="243"/>
      <c r="R961" s="243"/>
      <c r="S961" s="243"/>
      <c r="T961" s="244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5" t="s">
        <v>305</v>
      </c>
      <c r="AU961" s="245" t="s">
        <v>84</v>
      </c>
      <c r="AV961" s="13" t="s">
        <v>82</v>
      </c>
      <c r="AW961" s="13" t="s">
        <v>35</v>
      </c>
      <c r="AX961" s="13" t="s">
        <v>74</v>
      </c>
      <c r="AY961" s="245" t="s">
        <v>296</v>
      </c>
    </row>
    <row r="962" spans="1:51" s="13" customFormat="1" ht="12">
      <c r="A962" s="13"/>
      <c r="B962" s="235"/>
      <c r="C962" s="236"/>
      <c r="D962" s="237" t="s">
        <v>305</v>
      </c>
      <c r="E962" s="238" t="s">
        <v>28</v>
      </c>
      <c r="F962" s="239" t="s">
        <v>1422</v>
      </c>
      <c r="G962" s="236"/>
      <c r="H962" s="238" t="s">
        <v>28</v>
      </c>
      <c r="I962" s="240"/>
      <c r="J962" s="236"/>
      <c r="K962" s="236"/>
      <c r="L962" s="241"/>
      <c r="M962" s="242"/>
      <c r="N962" s="243"/>
      <c r="O962" s="243"/>
      <c r="P962" s="243"/>
      <c r="Q962" s="243"/>
      <c r="R962" s="243"/>
      <c r="S962" s="243"/>
      <c r="T962" s="244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5" t="s">
        <v>305</v>
      </c>
      <c r="AU962" s="245" t="s">
        <v>84</v>
      </c>
      <c r="AV962" s="13" t="s">
        <v>82</v>
      </c>
      <c r="AW962" s="13" t="s">
        <v>35</v>
      </c>
      <c r="AX962" s="13" t="s">
        <v>74</v>
      </c>
      <c r="AY962" s="245" t="s">
        <v>296</v>
      </c>
    </row>
    <row r="963" spans="1:51" s="13" customFormat="1" ht="12">
      <c r="A963" s="13"/>
      <c r="B963" s="235"/>
      <c r="C963" s="236"/>
      <c r="D963" s="237" t="s">
        <v>305</v>
      </c>
      <c r="E963" s="238" t="s">
        <v>28</v>
      </c>
      <c r="F963" s="239" t="s">
        <v>1540</v>
      </c>
      <c r="G963" s="236"/>
      <c r="H963" s="238" t="s">
        <v>28</v>
      </c>
      <c r="I963" s="240"/>
      <c r="J963" s="236"/>
      <c r="K963" s="236"/>
      <c r="L963" s="241"/>
      <c r="M963" s="242"/>
      <c r="N963" s="243"/>
      <c r="O963" s="243"/>
      <c r="P963" s="243"/>
      <c r="Q963" s="243"/>
      <c r="R963" s="243"/>
      <c r="S963" s="243"/>
      <c r="T963" s="244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5" t="s">
        <v>305</v>
      </c>
      <c r="AU963" s="245" t="s">
        <v>84</v>
      </c>
      <c r="AV963" s="13" t="s">
        <v>82</v>
      </c>
      <c r="AW963" s="13" t="s">
        <v>35</v>
      </c>
      <c r="AX963" s="13" t="s">
        <v>74</v>
      </c>
      <c r="AY963" s="245" t="s">
        <v>296</v>
      </c>
    </row>
    <row r="964" spans="1:51" s="14" customFormat="1" ht="12">
      <c r="A964" s="14"/>
      <c r="B964" s="246"/>
      <c r="C964" s="247"/>
      <c r="D964" s="237" t="s">
        <v>305</v>
      </c>
      <c r="E964" s="248" t="s">
        <v>28</v>
      </c>
      <c r="F964" s="249" t="s">
        <v>84</v>
      </c>
      <c r="G964" s="247"/>
      <c r="H964" s="250">
        <v>2</v>
      </c>
      <c r="I964" s="251"/>
      <c r="J964" s="247"/>
      <c r="K964" s="247"/>
      <c r="L964" s="252"/>
      <c r="M964" s="253"/>
      <c r="N964" s="254"/>
      <c r="O964" s="254"/>
      <c r="P964" s="254"/>
      <c r="Q964" s="254"/>
      <c r="R964" s="254"/>
      <c r="S964" s="254"/>
      <c r="T964" s="255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6" t="s">
        <v>305</v>
      </c>
      <c r="AU964" s="256" t="s">
        <v>84</v>
      </c>
      <c r="AV964" s="14" t="s">
        <v>84</v>
      </c>
      <c r="AW964" s="14" t="s">
        <v>35</v>
      </c>
      <c r="AX964" s="14" t="s">
        <v>82</v>
      </c>
      <c r="AY964" s="256" t="s">
        <v>296</v>
      </c>
    </row>
    <row r="965" spans="1:65" s="2" customFormat="1" ht="16.5" customHeight="1">
      <c r="A965" s="40"/>
      <c r="B965" s="41"/>
      <c r="C965" s="222" t="s">
        <v>1541</v>
      </c>
      <c r="D965" s="222" t="s">
        <v>298</v>
      </c>
      <c r="E965" s="223" t="s">
        <v>1542</v>
      </c>
      <c r="F965" s="224" t="s">
        <v>1543</v>
      </c>
      <c r="G965" s="225" t="s">
        <v>491</v>
      </c>
      <c r="H965" s="226">
        <v>597.733</v>
      </c>
      <c r="I965" s="227"/>
      <c r="J965" s="228">
        <f>ROUND(I965*H965,2)</f>
        <v>0</v>
      </c>
      <c r="K965" s="224" t="s">
        <v>302</v>
      </c>
      <c r="L965" s="46"/>
      <c r="M965" s="229" t="s">
        <v>28</v>
      </c>
      <c r="N965" s="230" t="s">
        <v>45</v>
      </c>
      <c r="O965" s="86"/>
      <c r="P965" s="231">
        <f>O965*H965</f>
        <v>0</v>
      </c>
      <c r="Q965" s="231">
        <v>0</v>
      </c>
      <c r="R965" s="231">
        <f>Q965*H965</f>
        <v>0</v>
      </c>
      <c r="S965" s="231">
        <v>0</v>
      </c>
      <c r="T965" s="232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33" t="s">
        <v>374</v>
      </c>
      <c r="AT965" s="233" t="s">
        <v>298</v>
      </c>
      <c r="AU965" s="233" t="s">
        <v>84</v>
      </c>
      <c r="AY965" s="19" t="s">
        <v>296</v>
      </c>
      <c r="BE965" s="234">
        <f>IF(N965="základní",J965,0)</f>
        <v>0</v>
      </c>
      <c r="BF965" s="234">
        <f>IF(N965="snížená",J965,0)</f>
        <v>0</v>
      </c>
      <c r="BG965" s="234">
        <f>IF(N965="zákl. přenesená",J965,0)</f>
        <v>0</v>
      </c>
      <c r="BH965" s="234">
        <f>IF(N965="sníž. přenesená",J965,0)</f>
        <v>0</v>
      </c>
      <c r="BI965" s="234">
        <f>IF(N965="nulová",J965,0)</f>
        <v>0</v>
      </c>
      <c r="BJ965" s="19" t="s">
        <v>82</v>
      </c>
      <c r="BK965" s="234">
        <f>ROUND(I965*H965,2)</f>
        <v>0</v>
      </c>
      <c r="BL965" s="19" t="s">
        <v>374</v>
      </c>
      <c r="BM965" s="233" t="s">
        <v>1544</v>
      </c>
    </row>
    <row r="966" spans="1:51" s="14" customFormat="1" ht="12">
      <c r="A966" s="14"/>
      <c r="B966" s="246"/>
      <c r="C966" s="247"/>
      <c r="D966" s="237" t="s">
        <v>305</v>
      </c>
      <c r="E966" s="248" t="s">
        <v>28</v>
      </c>
      <c r="F966" s="249" t="s">
        <v>1545</v>
      </c>
      <c r="G966" s="247"/>
      <c r="H966" s="250">
        <v>597.733</v>
      </c>
      <c r="I966" s="251"/>
      <c r="J966" s="247"/>
      <c r="K966" s="247"/>
      <c r="L966" s="252"/>
      <c r="M966" s="253"/>
      <c r="N966" s="254"/>
      <c r="O966" s="254"/>
      <c r="P966" s="254"/>
      <c r="Q966" s="254"/>
      <c r="R966" s="254"/>
      <c r="S966" s="254"/>
      <c r="T966" s="255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56" t="s">
        <v>305</v>
      </c>
      <c r="AU966" s="256" t="s">
        <v>84</v>
      </c>
      <c r="AV966" s="14" t="s">
        <v>84</v>
      </c>
      <c r="AW966" s="14" t="s">
        <v>35</v>
      </c>
      <c r="AX966" s="14" t="s">
        <v>82</v>
      </c>
      <c r="AY966" s="256" t="s">
        <v>296</v>
      </c>
    </row>
    <row r="967" spans="1:65" s="2" customFormat="1" ht="16.5" customHeight="1">
      <c r="A967" s="40"/>
      <c r="B967" s="41"/>
      <c r="C967" s="279" t="s">
        <v>1546</v>
      </c>
      <c r="D967" s="279" t="s">
        <v>405</v>
      </c>
      <c r="E967" s="280" t="s">
        <v>1547</v>
      </c>
      <c r="F967" s="281" t="s">
        <v>1548</v>
      </c>
      <c r="G967" s="282" t="s">
        <v>491</v>
      </c>
      <c r="H967" s="283">
        <v>597.733</v>
      </c>
      <c r="I967" s="284"/>
      <c r="J967" s="285">
        <f>ROUND(I967*H967,2)</f>
        <v>0</v>
      </c>
      <c r="K967" s="281" t="s">
        <v>1549</v>
      </c>
      <c r="L967" s="286"/>
      <c r="M967" s="287" t="s">
        <v>28</v>
      </c>
      <c r="N967" s="288" t="s">
        <v>45</v>
      </c>
      <c r="O967" s="86"/>
      <c r="P967" s="231">
        <f>O967*H967</f>
        <v>0</v>
      </c>
      <c r="Q967" s="231">
        <v>0.0002</v>
      </c>
      <c r="R967" s="231">
        <f>Q967*H967</f>
        <v>0.11954659999999999</v>
      </c>
      <c r="S967" s="231">
        <v>0</v>
      </c>
      <c r="T967" s="232">
        <f>S967*H967</f>
        <v>0</v>
      </c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R967" s="233" t="s">
        <v>461</v>
      </c>
      <c r="AT967" s="233" t="s">
        <v>405</v>
      </c>
      <c r="AU967" s="233" t="s">
        <v>84</v>
      </c>
      <c r="AY967" s="19" t="s">
        <v>296</v>
      </c>
      <c r="BE967" s="234">
        <f>IF(N967="základní",J967,0)</f>
        <v>0</v>
      </c>
      <c r="BF967" s="234">
        <f>IF(N967="snížená",J967,0)</f>
        <v>0</v>
      </c>
      <c r="BG967" s="234">
        <f>IF(N967="zákl. přenesená",J967,0)</f>
        <v>0</v>
      </c>
      <c r="BH967" s="234">
        <f>IF(N967="sníž. přenesená",J967,0)</f>
        <v>0</v>
      </c>
      <c r="BI967" s="234">
        <f>IF(N967="nulová",J967,0)</f>
        <v>0</v>
      </c>
      <c r="BJ967" s="19" t="s">
        <v>82</v>
      </c>
      <c r="BK967" s="234">
        <f>ROUND(I967*H967,2)</f>
        <v>0</v>
      </c>
      <c r="BL967" s="19" t="s">
        <v>374</v>
      </c>
      <c r="BM967" s="233" t="s">
        <v>1550</v>
      </c>
    </row>
    <row r="968" spans="1:51" s="14" customFormat="1" ht="12">
      <c r="A968" s="14"/>
      <c r="B968" s="246"/>
      <c r="C968" s="247"/>
      <c r="D968" s="237" t="s">
        <v>305</v>
      </c>
      <c r="E968" s="248" t="s">
        <v>28</v>
      </c>
      <c r="F968" s="249" t="s">
        <v>1545</v>
      </c>
      <c r="G968" s="247"/>
      <c r="H968" s="250">
        <v>597.733</v>
      </c>
      <c r="I968" s="251"/>
      <c r="J968" s="247"/>
      <c r="K968" s="247"/>
      <c r="L968" s="252"/>
      <c r="M968" s="253"/>
      <c r="N968" s="254"/>
      <c r="O968" s="254"/>
      <c r="P968" s="254"/>
      <c r="Q968" s="254"/>
      <c r="R968" s="254"/>
      <c r="S968" s="254"/>
      <c r="T968" s="255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56" t="s">
        <v>305</v>
      </c>
      <c r="AU968" s="256" t="s">
        <v>84</v>
      </c>
      <c r="AV968" s="14" t="s">
        <v>84</v>
      </c>
      <c r="AW968" s="14" t="s">
        <v>35</v>
      </c>
      <c r="AX968" s="14" t="s">
        <v>82</v>
      </c>
      <c r="AY968" s="256" t="s">
        <v>296</v>
      </c>
    </row>
    <row r="969" spans="1:65" s="2" customFormat="1" ht="16.5" customHeight="1">
      <c r="A969" s="40"/>
      <c r="B969" s="41"/>
      <c r="C969" s="222" t="s">
        <v>1551</v>
      </c>
      <c r="D969" s="222" t="s">
        <v>298</v>
      </c>
      <c r="E969" s="223" t="s">
        <v>1552</v>
      </c>
      <c r="F969" s="224" t="s">
        <v>1553</v>
      </c>
      <c r="G969" s="225" t="s">
        <v>362</v>
      </c>
      <c r="H969" s="226">
        <v>510.883</v>
      </c>
      <c r="I969" s="227"/>
      <c r="J969" s="228">
        <f>ROUND(I969*H969,2)</f>
        <v>0</v>
      </c>
      <c r="K969" s="224" t="s">
        <v>302</v>
      </c>
      <c r="L969" s="46"/>
      <c r="M969" s="229" t="s">
        <v>28</v>
      </c>
      <c r="N969" s="230" t="s">
        <v>45</v>
      </c>
      <c r="O969" s="86"/>
      <c r="P969" s="231">
        <f>O969*H969</f>
        <v>0</v>
      </c>
      <c r="Q969" s="231">
        <v>0</v>
      </c>
      <c r="R969" s="231">
        <f>Q969*H969</f>
        <v>0</v>
      </c>
      <c r="S969" s="231">
        <v>0</v>
      </c>
      <c r="T969" s="232">
        <f>S969*H969</f>
        <v>0</v>
      </c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R969" s="233" t="s">
        <v>374</v>
      </c>
      <c r="AT969" s="233" t="s">
        <v>298</v>
      </c>
      <c r="AU969" s="233" t="s">
        <v>84</v>
      </c>
      <c r="AY969" s="19" t="s">
        <v>296</v>
      </c>
      <c r="BE969" s="234">
        <f>IF(N969="základní",J969,0)</f>
        <v>0</v>
      </c>
      <c r="BF969" s="234">
        <f>IF(N969="snížená",J969,0)</f>
        <v>0</v>
      </c>
      <c r="BG969" s="234">
        <f>IF(N969="zákl. přenesená",J969,0)</f>
        <v>0</v>
      </c>
      <c r="BH969" s="234">
        <f>IF(N969="sníž. přenesená",J969,0)</f>
        <v>0</v>
      </c>
      <c r="BI969" s="234">
        <f>IF(N969="nulová",J969,0)</f>
        <v>0</v>
      </c>
      <c r="BJ969" s="19" t="s">
        <v>82</v>
      </c>
      <c r="BK969" s="234">
        <f>ROUND(I969*H969,2)</f>
        <v>0</v>
      </c>
      <c r="BL969" s="19" t="s">
        <v>374</v>
      </c>
      <c r="BM969" s="233" t="s">
        <v>1554</v>
      </c>
    </row>
    <row r="970" spans="1:51" s="14" customFormat="1" ht="12">
      <c r="A970" s="14"/>
      <c r="B970" s="246"/>
      <c r="C970" s="247"/>
      <c r="D970" s="237" t="s">
        <v>305</v>
      </c>
      <c r="E970" s="248" t="s">
        <v>28</v>
      </c>
      <c r="F970" s="249" t="s">
        <v>156</v>
      </c>
      <c r="G970" s="247"/>
      <c r="H970" s="250">
        <v>510.883</v>
      </c>
      <c r="I970" s="251"/>
      <c r="J970" s="247"/>
      <c r="K970" s="247"/>
      <c r="L970" s="252"/>
      <c r="M970" s="253"/>
      <c r="N970" s="254"/>
      <c r="O970" s="254"/>
      <c r="P970" s="254"/>
      <c r="Q970" s="254"/>
      <c r="R970" s="254"/>
      <c r="S970" s="254"/>
      <c r="T970" s="255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56" t="s">
        <v>305</v>
      </c>
      <c r="AU970" s="256" t="s">
        <v>84</v>
      </c>
      <c r="AV970" s="14" t="s">
        <v>84</v>
      </c>
      <c r="AW970" s="14" t="s">
        <v>35</v>
      </c>
      <c r="AX970" s="14" t="s">
        <v>82</v>
      </c>
      <c r="AY970" s="256" t="s">
        <v>296</v>
      </c>
    </row>
    <row r="971" spans="1:65" s="2" customFormat="1" ht="16.5" customHeight="1">
      <c r="A971" s="40"/>
      <c r="B971" s="41"/>
      <c r="C971" s="279" t="s">
        <v>1555</v>
      </c>
      <c r="D971" s="279" t="s">
        <v>405</v>
      </c>
      <c r="E971" s="280" t="s">
        <v>1556</v>
      </c>
      <c r="F971" s="281" t="s">
        <v>1557</v>
      </c>
      <c r="G971" s="282" t="s">
        <v>362</v>
      </c>
      <c r="H971" s="283">
        <v>674.366</v>
      </c>
      <c r="I971" s="284"/>
      <c r="J971" s="285">
        <f>ROUND(I971*H971,2)</f>
        <v>0</v>
      </c>
      <c r="K971" s="281" t="s">
        <v>28</v>
      </c>
      <c r="L971" s="286"/>
      <c r="M971" s="287" t="s">
        <v>28</v>
      </c>
      <c r="N971" s="288" t="s">
        <v>45</v>
      </c>
      <c r="O971" s="86"/>
      <c r="P971" s="231">
        <f>O971*H971</f>
        <v>0</v>
      </c>
      <c r="Q971" s="231">
        <v>0.0025</v>
      </c>
      <c r="R971" s="231">
        <f>Q971*H971</f>
        <v>1.685915</v>
      </c>
      <c r="S971" s="231">
        <v>0</v>
      </c>
      <c r="T971" s="232">
        <f>S971*H971</f>
        <v>0</v>
      </c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R971" s="233" t="s">
        <v>461</v>
      </c>
      <c r="AT971" s="233" t="s">
        <v>405</v>
      </c>
      <c r="AU971" s="233" t="s">
        <v>84</v>
      </c>
      <c r="AY971" s="19" t="s">
        <v>296</v>
      </c>
      <c r="BE971" s="234">
        <f>IF(N971="základní",J971,0)</f>
        <v>0</v>
      </c>
      <c r="BF971" s="234">
        <f>IF(N971="snížená",J971,0)</f>
        <v>0</v>
      </c>
      <c r="BG971" s="234">
        <f>IF(N971="zákl. přenesená",J971,0)</f>
        <v>0</v>
      </c>
      <c r="BH971" s="234">
        <f>IF(N971="sníž. přenesená",J971,0)</f>
        <v>0</v>
      </c>
      <c r="BI971" s="234">
        <f>IF(N971="nulová",J971,0)</f>
        <v>0</v>
      </c>
      <c r="BJ971" s="19" t="s">
        <v>82</v>
      </c>
      <c r="BK971" s="234">
        <f>ROUND(I971*H971,2)</f>
        <v>0</v>
      </c>
      <c r="BL971" s="19" t="s">
        <v>374</v>
      </c>
      <c r="BM971" s="233" t="s">
        <v>1558</v>
      </c>
    </row>
    <row r="972" spans="1:51" s="14" customFormat="1" ht="12">
      <c r="A972" s="14"/>
      <c r="B972" s="246"/>
      <c r="C972" s="247"/>
      <c r="D972" s="237" t="s">
        <v>305</v>
      </c>
      <c r="E972" s="248" t="s">
        <v>28</v>
      </c>
      <c r="F972" s="249" t="s">
        <v>1559</v>
      </c>
      <c r="G972" s="247"/>
      <c r="H972" s="250">
        <v>613.06</v>
      </c>
      <c r="I972" s="251"/>
      <c r="J972" s="247"/>
      <c r="K972" s="247"/>
      <c r="L972" s="252"/>
      <c r="M972" s="253"/>
      <c r="N972" s="254"/>
      <c r="O972" s="254"/>
      <c r="P972" s="254"/>
      <c r="Q972" s="254"/>
      <c r="R972" s="254"/>
      <c r="S972" s="254"/>
      <c r="T972" s="255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56" t="s">
        <v>305</v>
      </c>
      <c r="AU972" s="256" t="s">
        <v>84</v>
      </c>
      <c r="AV972" s="14" t="s">
        <v>84</v>
      </c>
      <c r="AW972" s="14" t="s">
        <v>35</v>
      </c>
      <c r="AX972" s="14" t="s">
        <v>82</v>
      </c>
      <c r="AY972" s="256" t="s">
        <v>296</v>
      </c>
    </row>
    <row r="973" spans="1:51" s="14" customFormat="1" ht="12">
      <c r="A973" s="14"/>
      <c r="B973" s="246"/>
      <c r="C973" s="247"/>
      <c r="D973" s="237" t="s">
        <v>305</v>
      </c>
      <c r="E973" s="247"/>
      <c r="F973" s="249" t="s">
        <v>1560</v>
      </c>
      <c r="G973" s="247"/>
      <c r="H973" s="250">
        <v>674.366</v>
      </c>
      <c r="I973" s="251"/>
      <c r="J973" s="247"/>
      <c r="K973" s="247"/>
      <c r="L973" s="252"/>
      <c r="M973" s="253"/>
      <c r="N973" s="254"/>
      <c r="O973" s="254"/>
      <c r="P973" s="254"/>
      <c r="Q973" s="254"/>
      <c r="R973" s="254"/>
      <c r="S973" s="254"/>
      <c r="T973" s="255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56" t="s">
        <v>305</v>
      </c>
      <c r="AU973" s="256" t="s">
        <v>84</v>
      </c>
      <c r="AV973" s="14" t="s">
        <v>84</v>
      </c>
      <c r="AW973" s="14" t="s">
        <v>4</v>
      </c>
      <c r="AX973" s="14" t="s">
        <v>82</v>
      </c>
      <c r="AY973" s="256" t="s">
        <v>296</v>
      </c>
    </row>
    <row r="974" spans="1:65" s="2" customFormat="1" ht="16.5" customHeight="1">
      <c r="A974" s="40"/>
      <c r="B974" s="41"/>
      <c r="C974" s="222" t="s">
        <v>1561</v>
      </c>
      <c r="D974" s="222" t="s">
        <v>298</v>
      </c>
      <c r="E974" s="223" t="s">
        <v>1562</v>
      </c>
      <c r="F974" s="224" t="s">
        <v>1563</v>
      </c>
      <c r="G974" s="225" t="s">
        <v>424</v>
      </c>
      <c r="H974" s="226">
        <v>488.398</v>
      </c>
      <c r="I974" s="227"/>
      <c r="J974" s="228">
        <f>ROUND(I974*H974,2)</f>
        <v>0</v>
      </c>
      <c r="K974" s="224" t="s">
        <v>302</v>
      </c>
      <c r="L974" s="46"/>
      <c r="M974" s="229" t="s">
        <v>28</v>
      </c>
      <c r="N974" s="230" t="s">
        <v>45</v>
      </c>
      <c r="O974" s="86"/>
      <c r="P974" s="231">
        <f>O974*H974</f>
        <v>0</v>
      </c>
      <c r="Q974" s="231">
        <v>0</v>
      </c>
      <c r="R974" s="231">
        <f>Q974*H974</f>
        <v>0</v>
      </c>
      <c r="S974" s="231">
        <v>0</v>
      </c>
      <c r="T974" s="232">
        <f>S974*H974</f>
        <v>0</v>
      </c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R974" s="233" t="s">
        <v>374</v>
      </c>
      <c r="AT974" s="233" t="s">
        <v>298</v>
      </c>
      <c r="AU974" s="233" t="s">
        <v>84</v>
      </c>
      <c r="AY974" s="19" t="s">
        <v>296</v>
      </c>
      <c r="BE974" s="234">
        <f>IF(N974="základní",J974,0)</f>
        <v>0</v>
      </c>
      <c r="BF974" s="234">
        <f>IF(N974="snížená",J974,0)</f>
        <v>0</v>
      </c>
      <c r="BG974" s="234">
        <f>IF(N974="zákl. přenesená",J974,0)</f>
        <v>0</v>
      </c>
      <c r="BH974" s="234">
        <f>IF(N974="sníž. přenesená",J974,0)</f>
        <v>0</v>
      </c>
      <c r="BI974" s="234">
        <f>IF(N974="nulová",J974,0)</f>
        <v>0</v>
      </c>
      <c r="BJ974" s="19" t="s">
        <v>82</v>
      </c>
      <c r="BK974" s="234">
        <f>ROUND(I974*H974,2)</f>
        <v>0</v>
      </c>
      <c r="BL974" s="19" t="s">
        <v>374</v>
      </c>
      <c r="BM974" s="233" t="s">
        <v>1564</v>
      </c>
    </row>
    <row r="975" spans="1:51" s="14" customFormat="1" ht="12">
      <c r="A975" s="14"/>
      <c r="B975" s="246"/>
      <c r="C975" s="247"/>
      <c r="D975" s="237" t="s">
        <v>305</v>
      </c>
      <c r="E975" s="248" t="s">
        <v>28</v>
      </c>
      <c r="F975" s="249" t="s">
        <v>158</v>
      </c>
      <c r="G975" s="247"/>
      <c r="H975" s="250">
        <v>488.398</v>
      </c>
      <c r="I975" s="251"/>
      <c r="J975" s="247"/>
      <c r="K975" s="247"/>
      <c r="L975" s="252"/>
      <c r="M975" s="253"/>
      <c r="N975" s="254"/>
      <c r="O975" s="254"/>
      <c r="P975" s="254"/>
      <c r="Q975" s="254"/>
      <c r="R975" s="254"/>
      <c r="S975" s="254"/>
      <c r="T975" s="255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56" t="s">
        <v>305</v>
      </c>
      <c r="AU975" s="256" t="s">
        <v>84</v>
      </c>
      <c r="AV975" s="14" t="s">
        <v>84</v>
      </c>
      <c r="AW975" s="14" t="s">
        <v>35</v>
      </c>
      <c r="AX975" s="14" t="s">
        <v>82</v>
      </c>
      <c r="AY975" s="256" t="s">
        <v>296</v>
      </c>
    </row>
    <row r="976" spans="1:65" s="2" customFormat="1" ht="16.5" customHeight="1">
      <c r="A976" s="40"/>
      <c r="B976" s="41"/>
      <c r="C976" s="279" t="s">
        <v>1565</v>
      </c>
      <c r="D976" s="279" t="s">
        <v>405</v>
      </c>
      <c r="E976" s="280" t="s">
        <v>1566</v>
      </c>
      <c r="F976" s="281" t="s">
        <v>1567</v>
      </c>
      <c r="G976" s="282" t="s">
        <v>424</v>
      </c>
      <c r="H976" s="283">
        <v>537.238</v>
      </c>
      <c r="I976" s="284"/>
      <c r="J976" s="285">
        <f>ROUND(I976*H976,2)</f>
        <v>0</v>
      </c>
      <c r="K976" s="281" t="s">
        <v>302</v>
      </c>
      <c r="L976" s="286"/>
      <c r="M976" s="287" t="s">
        <v>28</v>
      </c>
      <c r="N976" s="288" t="s">
        <v>45</v>
      </c>
      <c r="O976" s="86"/>
      <c r="P976" s="231">
        <f>O976*H976</f>
        <v>0</v>
      </c>
      <c r="Q976" s="231">
        <v>1E-05</v>
      </c>
      <c r="R976" s="231">
        <f>Q976*H976</f>
        <v>0.005372380000000001</v>
      </c>
      <c r="S976" s="231">
        <v>0</v>
      </c>
      <c r="T976" s="232">
        <f>S976*H976</f>
        <v>0</v>
      </c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R976" s="233" t="s">
        <v>461</v>
      </c>
      <c r="AT976" s="233" t="s">
        <v>405</v>
      </c>
      <c r="AU976" s="233" t="s">
        <v>84</v>
      </c>
      <c r="AY976" s="19" t="s">
        <v>296</v>
      </c>
      <c r="BE976" s="234">
        <f>IF(N976="základní",J976,0)</f>
        <v>0</v>
      </c>
      <c r="BF976" s="234">
        <f>IF(N976="snížená",J976,0)</f>
        <v>0</v>
      </c>
      <c r="BG976" s="234">
        <f>IF(N976="zákl. přenesená",J976,0)</f>
        <v>0</v>
      </c>
      <c r="BH976" s="234">
        <f>IF(N976="sníž. přenesená",J976,0)</f>
        <v>0</v>
      </c>
      <c r="BI976" s="234">
        <f>IF(N976="nulová",J976,0)</f>
        <v>0</v>
      </c>
      <c r="BJ976" s="19" t="s">
        <v>82</v>
      </c>
      <c r="BK976" s="234">
        <f>ROUND(I976*H976,2)</f>
        <v>0</v>
      </c>
      <c r="BL976" s="19" t="s">
        <v>374</v>
      </c>
      <c r="BM976" s="233" t="s">
        <v>1568</v>
      </c>
    </row>
    <row r="977" spans="1:51" s="14" customFormat="1" ht="12">
      <c r="A977" s="14"/>
      <c r="B977" s="246"/>
      <c r="C977" s="247"/>
      <c r="D977" s="237" t="s">
        <v>305</v>
      </c>
      <c r="E977" s="248" t="s">
        <v>28</v>
      </c>
      <c r="F977" s="249" t="s">
        <v>1569</v>
      </c>
      <c r="G977" s="247"/>
      <c r="H977" s="250">
        <v>537.238</v>
      </c>
      <c r="I977" s="251"/>
      <c r="J977" s="247"/>
      <c r="K977" s="247"/>
      <c r="L977" s="252"/>
      <c r="M977" s="253"/>
      <c r="N977" s="254"/>
      <c r="O977" s="254"/>
      <c r="P977" s="254"/>
      <c r="Q977" s="254"/>
      <c r="R977" s="254"/>
      <c r="S977" s="254"/>
      <c r="T977" s="255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56" t="s">
        <v>305</v>
      </c>
      <c r="AU977" s="256" t="s">
        <v>84</v>
      </c>
      <c r="AV977" s="14" t="s">
        <v>84</v>
      </c>
      <c r="AW977" s="14" t="s">
        <v>35</v>
      </c>
      <c r="AX977" s="14" t="s">
        <v>82</v>
      </c>
      <c r="AY977" s="256" t="s">
        <v>296</v>
      </c>
    </row>
    <row r="978" spans="1:65" s="2" customFormat="1" ht="16.5" customHeight="1">
      <c r="A978" s="40"/>
      <c r="B978" s="41"/>
      <c r="C978" s="222" t="s">
        <v>1570</v>
      </c>
      <c r="D978" s="222" t="s">
        <v>298</v>
      </c>
      <c r="E978" s="223" t="s">
        <v>1571</v>
      </c>
      <c r="F978" s="224" t="s">
        <v>1572</v>
      </c>
      <c r="G978" s="225" t="s">
        <v>980</v>
      </c>
      <c r="H978" s="226">
        <v>12</v>
      </c>
      <c r="I978" s="227"/>
      <c r="J978" s="228">
        <f>ROUND(I978*H978,2)</f>
        <v>0</v>
      </c>
      <c r="K978" s="224" t="s">
        <v>28</v>
      </c>
      <c r="L978" s="46"/>
      <c r="M978" s="229" t="s">
        <v>28</v>
      </c>
      <c r="N978" s="230" t="s">
        <v>45</v>
      </c>
      <c r="O978" s="86"/>
      <c r="P978" s="231">
        <f>O978*H978</f>
        <v>0</v>
      </c>
      <c r="Q978" s="231">
        <v>0</v>
      </c>
      <c r="R978" s="231">
        <f>Q978*H978</f>
        <v>0</v>
      </c>
      <c r="S978" s="231">
        <v>0</v>
      </c>
      <c r="T978" s="232">
        <f>S978*H978</f>
        <v>0</v>
      </c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R978" s="233" t="s">
        <v>374</v>
      </c>
      <c r="AT978" s="233" t="s">
        <v>298</v>
      </c>
      <c r="AU978" s="233" t="s">
        <v>84</v>
      </c>
      <c r="AY978" s="19" t="s">
        <v>296</v>
      </c>
      <c r="BE978" s="234">
        <f>IF(N978="základní",J978,0)</f>
        <v>0</v>
      </c>
      <c r="BF978" s="234">
        <f>IF(N978="snížená",J978,0)</f>
        <v>0</v>
      </c>
      <c r="BG978" s="234">
        <f>IF(N978="zákl. přenesená",J978,0)</f>
        <v>0</v>
      </c>
      <c r="BH978" s="234">
        <f>IF(N978="sníž. přenesená",J978,0)</f>
        <v>0</v>
      </c>
      <c r="BI978" s="234">
        <f>IF(N978="nulová",J978,0)</f>
        <v>0</v>
      </c>
      <c r="BJ978" s="19" t="s">
        <v>82</v>
      </c>
      <c r="BK978" s="234">
        <f>ROUND(I978*H978,2)</f>
        <v>0</v>
      </c>
      <c r="BL978" s="19" t="s">
        <v>374</v>
      </c>
      <c r="BM978" s="233" t="s">
        <v>1573</v>
      </c>
    </row>
    <row r="979" spans="1:51" s="13" customFormat="1" ht="12">
      <c r="A979" s="13"/>
      <c r="B979" s="235"/>
      <c r="C979" s="236"/>
      <c r="D979" s="237" t="s">
        <v>305</v>
      </c>
      <c r="E979" s="238" t="s">
        <v>28</v>
      </c>
      <c r="F979" s="239" t="s">
        <v>946</v>
      </c>
      <c r="G979" s="236"/>
      <c r="H979" s="238" t="s">
        <v>28</v>
      </c>
      <c r="I979" s="240"/>
      <c r="J979" s="236"/>
      <c r="K979" s="236"/>
      <c r="L979" s="241"/>
      <c r="M979" s="242"/>
      <c r="N979" s="243"/>
      <c r="O979" s="243"/>
      <c r="P979" s="243"/>
      <c r="Q979" s="243"/>
      <c r="R979" s="243"/>
      <c r="S979" s="243"/>
      <c r="T979" s="244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5" t="s">
        <v>305</v>
      </c>
      <c r="AU979" s="245" t="s">
        <v>84</v>
      </c>
      <c r="AV979" s="13" t="s">
        <v>82</v>
      </c>
      <c r="AW979" s="13" t="s">
        <v>35</v>
      </c>
      <c r="AX979" s="13" t="s">
        <v>74</v>
      </c>
      <c r="AY979" s="245" t="s">
        <v>296</v>
      </c>
    </row>
    <row r="980" spans="1:51" s="13" customFormat="1" ht="12">
      <c r="A980" s="13"/>
      <c r="B980" s="235"/>
      <c r="C980" s="236"/>
      <c r="D980" s="237" t="s">
        <v>305</v>
      </c>
      <c r="E980" s="238" t="s">
        <v>28</v>
      </c>
      <c r="F980" s="239" t="s">
        <v>1422</v>
      </c>
      <c r="G980" s="236"/>
      <c r="H980" s="238" t="s">
        <v>28</v>
      </c>
      <c r="I980" s="240"/>
      <c r="J980" s="236"/>
      <c r="K980" s="236"/>
      <c r="L980" s="241"/>
      <c r="M980" s="242"/>
      <c r="N980" s="243"/>
      <c r="O980" s="243"/>
      <c r="P980" s="243"/>
      <c r="Q980" s="243"/>
      <c r="R980" s="243"/>
      <c r="S980" s="243"/>
      <c r="T980" s="244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5" t="s">
        <v>305</v>
      </c>
      <c r="AU980" s="245" t="s">
        <v>84</v>
      </c>
      <c r="AV980" s="13" t="s">
        <v>82</v>
      </c>
      <c r="AW980" s="13" t="s">
        <v>35</v>
      </c>
      <c r="AX980" s="13" t="s">
        <v>74</v>
      </c>
      <c r="AY980" s="245" t="s">
        <v>296</v>
      </c>
    </row>
    <row r="981" spans="1:51" s="13" customFormat="1" ht="12">
      <c r="A981" s="13"/>
      <c r="B981" s="235"/>
      <c r="C981" s="236"/>
      <c r="D981" s="237" t="s">
        <v>305</v>
      </c>
      <c r="E981" s="238" t="s">
        <v>28</v>
      </c>
      <c r="F981" s="239" t="s">
        <v>1574</v>
      </c>
      <c r="G981" s="236"/>
      <c r="H981" s="238" t="s">
        <v>28</v>
      </c>
      <c r="I981" s="240"/>
      <c r="J981" s="236"/>
      <c r="K981" s="236"/>
      <c r="L981" s="241"/>
      <c r="M981" s="242"/>
      <c r="N981" s="243"/>
      <c r="O981" s="243"/>
      <c r="P981" s="243"/>
      <c r="Q981" s="243"/>
      <c r="R981" s="243"/>
      <c r="S981" s="243"/>
      <c r="T981" s="244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5" t="s">
        <v>305</v>
      </c>
      <c r="AU981" s="245" t="s">
        <v>84</v>
      </c>
      <c r="AV981" s="13" t="s">
        <v>82</v>
      </c>
      <c r="AW981" s="13" t="s">
        <v>35</v>
      </c>
      <c r="AX981" s="13" t="s">
        <v>74</v>
      </c>
      <c r="AY981" s="245" t="s">
        <v>296</v>
      </c>
    </row>
    <row r="982" spans="1:51" s="14" customFormat="1" ht="12">
      <c r="A982" s="14"/>
      <c r="B982" s="246"/>
      <c r="C982" s="247"/>
      <c r="D982" s="237" t="s">
        <v>305</v>
      </c>
      <c r="E982" s="248" t="s">
        <v>28</v>
      </c>
      <c r="F982" s="249" t="s">
        <v>355</v>
      </c>
      <c r="G982" s="247"/>
      <c r="H982" s="250">
        <v>12</v>
      </c>
      <c r="I982" s="251"/>
      <c r="J982" s="247"/>
      <c r="K982" s="247"/>
      <c r="L982" s="252"/>
      <c r="M982" s="253"/>
      <c r="N982" s="254"/>
      <c r="O982" s="254"/>
      <c r="P982" s="254"/>
      <c r="Q982" s="254"/>
      <c r="R982" s="254"/>
      <c r="S982" s="254"/>
      <c r="T982" s="255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6" t="s">
        <v>305</v>
      </c>
      <c r="AU982" s="256" t="s">
        <v>84</v>
      </c>
      <c r="AV982" s="14" t="s">
        <v>84</v>
      </c>
      <c r="AW982" s="14" t="s">
        <v>35</v>
      </c>
      <c r="AX982" s="14" t="s">
        <v>82</v>
      </c>
      <c r="AY982" s="256" t="s">
        <v>296</v>
      </c>
    </row>
    <row r="983" spans="1:65" s="2" customFormat="1" ht="16.5" customHeight="1">
      <c r="A983" s="40"/>
      <c r="B983" s="41"/>
      <c r="C983" s="222" t="s">
        <v>1575</v>
      </c>
      <c r="D983" s="222" t="s">
        <v>298</v>
      </c>
      <c r="E983" s="223" t="s">
        <v>1576</v>
      </c>
      <c r="F983" s="224" t="s">
        <v>1577</v>
      </c>
      <c r="G983" s="225" t="s">
        <v>424</v>
      </c>
      <c r="H983" s="226">
        <v>91.6</v>
      </c>
      <c r="I983" s="227"/>
      <c r="J983" s="228">
        <f>ROUND(I983*H983,2)</f>
        <v>0</v>
      </c>
      <c r="K983" s="224" t="s">
        <v>28</v>
      </c>
      <c r="L983" s="46"/>
      <c r="M983" s="229" t="s">
        <v>28</v>
      </c>
      <c r="N983" s="230" t="s">
        <v>45</v>
      </c>
      <c r="O983" s="86"/>
      <c r="P983" s="231">
        <f>O983*H983</f>
        <v>0</v>
      </c>
      <c r="Q983" s="231">
        <v>0</v>
      </c>
      <c r="R983" s="231">
        <f>Q983*H983</f>
        <v>0</v>
      </c>
      <c r="S983" s="231">
        <v>0</v>
      </c>
      <c r="T983" s="232">
        <f>S983*H983</f>
        <v>0</v>
      </c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R983" s="233" t="s">
        <v>374</v>
      </c>
      <c r="AT983" s="233" t="s">
        <v>298</v>
      </c>
      <c r="AU983" s="233" t="s">
        <v>84</v>
      </c>
      <c r="AY983" s="19" t="s">
        <v>296</v>
      </c>
      <c r="BE983" s="234">
        <f>IF(N983="základní",J983,0)</f>
        <v>0</v>
      </c>
      <c r="BF983" s="234">
        <f>IF(N983="snížená",J983,0)</f>
        <v>0</v>
      </c>
      <c r="BG983" s="234">
        <f>IF(N983="zákl. přenesená",J983,0)</f>
        <v>0</v>
      </c>
      <c r="BH983" s="234">
        <f>IF(N983="sníž. přenesená",J983,0)</f>
        <v>0</v>
      </c>
      <c r="BI983" s="234">
        <f>IF(N983="nulová",J983,0)</f>
        <v>0</v>
      </c>
      <c r="BJ983" s="19" t="s">
        <v>82</v>
      </c>
      <c r="BK983" s="234">
        <f>ROUND(I983*H983,2)</f>
        <v>0</v>
      </c>
      <c r="BL983" s="19" t="s">
        <v>374</v>
      </c>
      <c r="BM983" s="233" t="s">
        <v>1578</v>
      </c>
    </row>
    <row r="984" spans="1:51" s="13" customFormat="1" ht="12">
      <c r="A984" s="13"/>
      <c r="B984" s="235"/>
      <c r="C984" s="236"/>
      <c r="D984" s="237" t="s">
        <v>305</v>
      </c>
      <c r="E984" s="238" t="s">
        <v>28</v>
      </c>
      <c r="F984" s="239" t="s">
        <v>946</v>
      </c>
      <c r="G984" s="236"/>
      <c r="H984" s="238" t="s">
        <v>28</v>
      </c>
      <c r="I984" s="240"/>
      <c r="J984" s="236"/>
      <c r="K984" s="236"/>
      <c r="L984" s="241"/>
      <c r="M984" s="242"/>
      <c r="N984" s="243"/>
      <c r="O984" s="243"/>
      <c r="P984" s="243"/>
      <c r="Q984" s="243"/>
      <c r="R984" s="243"/>
      <c r="S984" s="243"/>
      <c r="T984" s="244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5" t="s">
        <v>305</v>
      </c>
      <c r="AU984" s="245" t="s">
        <v>84</v>
      </c>
      <c r="AV984" s="13" t="s">
        <v>82</v>
      </c>
      <c r="AW984" s="13" t="s">
        <v>35</v>
      </c>
      <c r="AX984" s="13" t="s">
        <v>74</v>
      </c>
      <c r="AY984" s="245" t="s">
        <v>296</v>
      </c>
    </row>
    <row r="985" spans="1:51" s="14" customFormat="1" ht="12">
      <c r="A985" s="14"/>
      <c r="B985" s="246"/>
      <c r="C985" s="247"/>
      <c r="D985" s="237" t="s">
        <v>305</v>
      </c>
      <c r="E985" s="248" t="s">
        <v>28</v>
      </c>
      <c r="F985" s="249" t="s">
        <v>1472</v>
      </c>
      <c r="G985" s="247"/>
      <c r="H985" s="250">
        <v>91.6</v>
      </c>
      <c r="I985" s="251"/>
      <c r="J985" s="247"/>
      <c r="K985" s="247"/>
      <c r="L985" s="252"/>
      <c r="M985" s="253"/>
      <c r="N985" s="254"/>
      <c r="O985" s="254"/>
      <c r="P985" s="254"/>
      <c r="Q985" s="254"/>
      <c r="R985" s="254"/>
      <c r="S985" s="254"/>
      <c r="T985" s="255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6" t="s">
        <v>305</v>
      </c>
      <c r="AU985" s="256" t="s">
        <v>84</v>
      </c>
      <c r="AV985" s="14" t="s">
        <v>84</v>
      </c>
      <c r="AW985" s="14" t="s">
        <v>35</v>
      </c>
      <c r="AX985" s="14" t="s">
        <v>82</v>
      </c>
      <c r="AY985" s="256" t="s">
        <v>296</v>
      </c>
    </row>
    <row r="986" spans="1:65" s="2" customFormat="1" ht="16.5" customHeight="1">
      <c r="A986" s="40"/>
      <c r="B986" s="41"/>
      <c r="C986" s="279" t="s">
        <v>1579</v>
      </c>
      <c r="D986" s="279" t="s">
        <v>405</v>
      </c>
      <c r="E986" s="280" t="s">
        <v>1580</v>
      </c>
      <c r="F986" s="281" t="s">
        <v>1581</v>
      </c>
      <c r="G986" s="282" t="s">
        <v>424</v>
      </c>
      <c r="H986" s="283">
        <v>100.76</v>
      </c>
      <c r="I986" s="284"/>
      <c r="J986" s="285">
        <f>ROUND(I986*H986,2)</f>
        <v>0</v>
      </c>
      <c r="K986" s="281" t="s">
        <v>28</v>
      </c>
      <c r="L986" s="286"/>
      <c r="M986" s="287" t="s">
        <v>28</v>
      </c>
      <c r="N986" s="288" t="s">
        <v>45</v>
      </c>
      <c r="O986" s="86"/>
      <c r="P986" s="231">
        <f>O986*H986</f>
        <v>0</v>
      </c>
      <c r="Q986" s="231">
        <v>0.0005</v>
      </c>
      <c r="R986" s="231">
        <f>Q986*H986</f>
        <v>0.05038</v>
      </c>
      <c r="S986" s="231">
        <v>0</v>
      </c>
      <c r="T986" s="232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33" t="s">
        <v>461</v>
      </c>
      <c r="AT986" s="233" t="s">
        <v>405</v>
      </c>
      <c r="AU986" s="233" t="s">
        <v>84</v>
      </c>
      <c r="AY986" s="19" t="s">
        <v>296</v>
      </c>
      <c r="BE986" s="234">
        <f>IF(N986="základní",J986,0)</f>
        <v>0</v>
      </c>
      <c r="BF986" s="234">
        <f>IF(N986="snížená",J986,0)</f>
        <v>0</v>
      </c>
      <c r="BG986" s="234">
        <f>IF(N986="zákl. přenesená",J986,0)</f>
        <v>0</v>
      </c>
      <c r="BH986" s="234">
        <f>IF(N986="sníž. přenesená",J986,0)</f>
        <v>0</v>
      </c>
      <c r="BI986" s="234">
        <f>IF(N986="nulová",J986,0)</f>
        <v>0</v>
      </c>
      <c r="BJ986" s="19" t="s">
        <v>82</v>
      </c>
      <c r="BK986" s="234">
        <f>ROUND(I986*H986,2)</f>
        <v>0</v>
      </c>
      <c r="BL986" s="19" t="s">
        <v>374</v>
      </c>
      <c r="BM986" s="233" t="s">
        <v>1582</v>
      </c>
    </row>
    <row r="987" spans="1:51" s="13" customFormat="1" ht="12">
      <c r="A987" s="13"/>
      <c r="B987" s="235"/>
      <c r="C987" s="236"/>
      <c r="D987" s="237" t="s">
        <v>305</v>
      </c>
      <c r="E987" s="238" t="s">
        <v>28</v>
      </c>
      <c r="F987" s="239" t="s">
        <v>946</v>
      </c>
      <c r="G987" s="236"/>
      <c r="H987" s="238" t="s">
        <v>28</v>
      </c>
      <c r="I987" s="240"/>
      <c r="J987" s="236"/>
      <c r="K987" s="236"/>
      <c r="L987" s="241"/>
      <c r="M987" s="242"/>
      <c r="N987" s="243"/>
      <c r="O987" s="243"/>
      <c r="P987" s="243"/>
      <c r="Q987" s="243"/>
      <c r="R987" s="243"/>
      <c r="S987" s="243"/>
      <c r="T987" s="244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5" t="s">
        <v>305</v>
      </c>
      <c r="AU987" s="245" t="s">
        <v>84</v>
      </c>
      <c r="AV987" s="13" t="s">
        <v>82</v>
      </c>
      <c r="AW987" s="13" t="s">
        <v>35</v>
      </c>
      <c r="AX987" s="13" t="s">
        <v>74</v>
      </c>
      <c r="AY987" s="245" t="s">
        <v>296</v>
      </c>
    </row>
    <row r="988" spans="1:51" s="14" customFormat="1" ht="12">
      <c r="A988" s="14"/>
      <c r="B988" s="246"/>
      <c r="C988" s="247"/>
      <c r="D988" s="237" t="s">
        <v>305</v>
      </c>
      <c r="E988" s="248" t="s">
        <v>28</v>
      </c>
      <c r="F988" s="249" t="s">
        <v>1583</v>
      </c>
      <c r="G988" s="247"/>
      <c r="H988" s="250">
        <v>100.76</v>
      </c>
      <c r="I988" s="251"/>
      <c r="J988" s="247"/>
      <c r="K988" s="247"/>
      <c r="L988" s="252"/>
      <c r="M988" s="253"/>
      <c r="N988" s="254"/>
      <c r="O988" s="254"/>
      <c r="P988" s="254"/>
      <c r="Q988" s="254"/>
      <c r="R988" s="254"/>
      <c r="S988" s="254"/>
      <c r="T988" s="255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56" t="s">
        <v>305</v>
      </c>
      <c r="AU988" s="256" t="s">
        <v>84</v>
      </c>
      <c r="AV988" s="14" t="s">
        <v>84</v>
      </c>
      <c r="AW988" s="14" t="s">
        <v>35</v>
      </c>
      <c r="AX988" s="14" t="s">
        <v>82</v>
      </c>
      <c r="AY988" s="256" t="s">
        <v>296</v>
      </c>
    </row>
    <row r="989" spans="1:65" s="2" customFormat="1" ht="24" customHeight="1">
      <c r="A989" s="40"/>
      <c r="B989" s="41"/>
      <c r="C989" s="222" t="s">
        <v>1584</v>
      </c>
      <c r="D989" s="222" t="s">
        <v>298</v>
      </c>
      <c r="E989" s="223" t="s">
        <v>1585</v>
      </c>
      <c r="F989" s="224" t="s">
        <v>1586</v>
      </c>
      <c r="G989" s="225" t="s">
        <v>408</v>
      </c>
      <c r="H989" s="226">
        <v>26.973</v>
      </c>
      <c r="I989" s="227"/>
      <c r="J989" s="228">
        <f>ROUND(I989*H989,2)</f>
        <v>0</v>
      </c>
      <c r="K989" s="224" t="s">
        <v>302</v>
      </c>
      <c r="L989" s="46"/>
      <c r="M989" s="229" t="s">
        <v>28</v>
      </c>
      <c r="N989" s="230" t="s">
        <v>45</v>
      </c>
      <c r="O989" s="86"/>
      <c r="P989" s="231">
        <f>O989*H989</f>
        <v>0</v>
      </c>
      <c r="Q989" s="231">
        <v>0</v>
      </c>
      <c r="R989" s="231">
        <f>Q989*H989</f>
        <v>0</v>
      </c>
      <c r="S989" s="231">
        <v>0</v>
      </c>
      <c r="T989" s="232">
        <f>S989*H989</f>
        <v>0</v>
      </c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R989" s="233" t="s">
        <v>374</v>
      </c>
      <c r="AT989" s="233" t="s">
        <v>298</v>
      </c>
      <c r="AU989" s="233" t="s">
        <v>84</v>
      </c>
      <c r="AY989" s="19" t="s">
        <v>296</v>
      </c>
      <c r="BE989" s="234">
        <f>IF(N989="základní",J989,0)</f>
        <v>0</v>
      </c>
      <c r="BF989" s="234">
        <f>IF(N989="snížená",J989,0)</f>
        <v>0</v>
      </c>
      <c r="BG989" s="234">
        <f>IF(N989="zákl. přenesená",J989,0)</f>
        <v>0</v>
      </c>
      <c r="BH989" s="234">
        <f>IF(N989="sníž. přenesená",J989,0)</f>
        <v>0</v>
      </c>
      <c r="BI989" s="234">
        <f>IF(N989="nulová",J989,0)</f>
        <v>0</v>
      </c>
      <c r="BJ989" s="19" t="s">
        <v>82</v>
      </c>
      <c r="BK989" s="234">
        <f>ROUND(I989*H989,2)</f>
        <v>0</v>
      </c>
      <c r="BL989" s="19" t="s">
        <v>374</v>
      </c>
      <c r="BM989" s="233" t="s">
        <v>1587</v>
      </c>
    </row>
    <row r="990" spans="1:63" s="12" customFormat="1" ht="22.8" customHeight="1">
      <c r="A990" s="12"/>
      <c r="B990" s="206"/>
      <c r="C990" s="207"/>
      <c r="D990" s="208" t="s">
        <v>73</v>
      </c>
      <c r="E990" s="220" t="s">
        <v>1588</v>
      </c>
      <c r="F990" s="220" t="s">
        <v>1589</v>
      </c>
      <c r="G990" s="207"/>
      <c r="H990" s="207"/>
      <c r="I990" s="210"/>
      <c r="J990" s="221">
        <f>BK990</f>
        <v>0</v>
      </c>
      <c r="K990" s="207"/>
      <c r="L990" s="212"/>
      <c r="M990" s="213"/>
      <c r="N990" s="214"/>
      <c r="O990" s="214"/>
      <c r="P990" s="215">
        <f>SUM(P991:P1100)</f>
        <v>0</v>
      </c>
      <c r="Q990" s="214"/>
      <c r="R990" s="215">
        <f>SUM(R991:R1100)</f>
        <v>1.95145</v>
      </c>
      <c r="S990" s="214"/>
      <c r="T990" s="216">
        <f>SUM(T991:T1100)</f>
        <v>0</v>
      </c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R990" s="217" t="s">
        <v>84</v>
      </c>
      <c r="AT990" s="218" t="s">
        <v>73</v>
      </c>
      <c r="AU990" s="218" t="s">
        <v>82</v>
      </c>
      <c r="AY990" s="217" t="s">
        <v>296</v>
      </c>
      <c r="BK990" s="219">
        <f>SUM(BK991:BK1100)</f>
        <v>0</v>
      </c>
    </row>
    <row r="991" spans="1:65" s="2" customFormat="1" ht="24" customHeight="1">
      <c r="A991" s="40"/>
      <c r="B991" s="41"/>
      <c r="C991" s="222" t="s">
        <v>1590</v>
      </c>
      <c r="D991" s="222" t="s">
        <v>298</v>
      </c>
      <c r="E991" s="223" t="s">
        <v>1591</v>
      </c>
      <c r="F991" s="224" t="s">
        <v>1592</v>
      </c>
      <c r="G991" s="225" t="s">
        <v>491</v>
      </c>
      <c r="H991" s="226">
        <v>1</v>
      </c>
      <c r="I991" s="227"/>
      <c r="J991" s="228">
        <f>ROUND(I991*H991,2)</f>
        <v>0</v>
      </c>
      <c r="K991" s="224" t="s">
        <v>302</v>
      </c>
      <c r="L991" s="46"/>
      <c r="M991" s="229" t="s">
        <v>28</v>
      </c>
      <c r="N991" s="230" t="s">
        <v>45</v>
      </c>
      <c r="O991" s="86"/>
      <c r="P991" s="231">
        <f>O991*H991</f>
        <v>0</v>
      </c>
      <c r="Q991" s="231">
        <v>0</v>
      </c>
      <c r="R991" s="231">
        <f>Q991*H991</f>
        <v>0</v>
      </c>
      <c r="S991" s="231">
        <v>0</v>
      </c>
      <c r="T991" s="232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33" t="s">
        <v>374</v>
      </c>
      <c r="AT991" s="233" t="s">
        <v>298</v>
      </c>
      <c r="AU991" s="233" t="s">
        <v>84</v>
      </c>
      <c r="AY991" s="19" t="s">
        <v>296</v>
      </c>
      <c r="BE991" s="234">
        <f>IF(N991="základní",J991,0)</f>
        <v>0</v>
      </c>
      <c r="BF991" s="234">
        <f>IF(N991="snížená",J991,0)</f>
        <v>0</v>
      </c>
      <c r="BG991" s="234">
        <f>IF(N991="zákl. přenesená",J991,0)</f>
        <v>0</v>
      </c>
      <c r="BH991" s="234">
        <f>IF(N991="sníž. přenesená",J991,0)</f>
        <v>0</v>
      </c>
      <c r="BI991" s="234">
        <f>IF(N991="nulová",J991,0)</f>
        <v>0</v>
      </c>
      <c r="BJ991" s="19" t="s">
        <v>82</v>
      </c>
      <c r="BK991" s="234">
        <f>ROUND(I991*H991,2)</f>
        <v>0</v>
      </c>
      <c r="BL991" s="19" t="s">
        <v>374</v>
      </c>
      <c r="BM991" s="233" t="s">
        <v>1593</v>
      </c>
    </row>
    <row r="992" spans="1:51" s="13" customFormat="1" ht="12">
      <c r="A992" s="13"/>
      <c r="B992" s="235"/>
      <c r="C992" s="236"/>
      <c r="D992" s="237" t="s">
        <v>305</v>
      </c>
      <c r="E992" s="238" t="s">
        <v>28</v>
      </c>
      <c r="F992" s="239" t="s">
        <v>523</v>
      </c>
      <c r="G992" s="236"/>
      <c r="H992" s="238" t="s">
        <v>28</v>
      </c>
      <c r="I992" s="240"/>
      <c r="J992" s="236"/>
      <c r="K992" s="236"/>
      <c r="L992" s="241"/>
      <c r="M992" s="242"/>
      <c r="N992" s="243"/>
      <c r="O992" s="243"/>
      <c r="P992" s="243"/>
      <c r="Q992" s="243"/>
      <c r="R992" s="243"/>
      <c r="S992" s="243"/>
      <c r="T992" s="244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5" t="s">
        <v>305</v>
      </c>
      <c r="AU992" s="245" t="s">
        <v>84</v>
      </c>
      <c r="AV992" s="13" t="s">
        <v>82</v>
      </c>
      <c r="AW992" s="13" t="s">
        <v>35</v>
      </c>
      <c r="AX992" s="13" t="s">
        <v>74</v>
      </c>
      <c r="AY992" s="245" t="s">
        <v>296</v>
      </c>
    </row>
    <row r="993" spans="1:51" s="13" customFormat="1" ht="12">
      <c r="A993" s="13"/>
      <c r="B993" s="235"/>
      <c r="C993" s="236"/>
      <c r="D993" s="237" t="s">
        <v>305</v>
      </c>
      <c r="E993" s="238" t="s">
        <v>28</v>
      </c>
      <c r="F993" s="239" t="s">
        <v>947</v>
      </c>
      <c r="G993" s="236"/>
      <c r="H993" s="238" t="s">
        <v>28</v>
      </c>
      <c r="I993" s="240"/>
      <c r="J993" s="236"/>
      <c r="K993" s="236"/>
      <c r="L993" s="241"/>
      <c r="M993" s="242"/>
      <c r="N993" s="243"/>
      <c r="O993" s="243"/>
      <c r="P993" s="243"/>
      <c r="Q993" s="243"/>
      <c r="R993" s="243"/>
      <c r="S993" s="243"/>
      <c r="T993" s="244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5" t="s">
        <v>305</v>
      </c>
      <c r="AU993" s="245" t="s">
        <v>84</v>
      </c>
      <c r="AV993" s="13" t="s">
        <v>82</v>
      </c>
      <c r="AW993" s="13" t="s">
        <v>35</v>
      </c>
      <c r="AX993" s="13" t="s">
        <v>74</v>
      </c>
      <c r="AY993" s="245" t="s">
        <v>296</v>
      </c>
    </row>
    <row r="994" spans="1:51" s="14" customFormat="1" ht="12">
      <c r="A994" s="14"/>
      <c r="B994" s="246"/>
      <c r="C994" s="247"/>
      <c r="D994" s="237" t="s">
        <v>305</v>
      </c>
      <c r="E994" s="248" t="s">
        <v>28</v>
      </c>
      <c r="F994" s="249" t="s">
        <v>82</v>
      </c>
      <c r="G994" s="247"/>
      <c r="H994" s="250">
        <v>1</v>
      </c>
      <c r="I994" s="251"/>
      <c r="J994" s="247"/>
      <c r="K994" s="247"/>
      <c r="L994" s="252"/>
      <c r="M994" s="253"/>
      <c r="N994" s="254"/>
      <c r="O994" s="254"/>
      <c r="P994" s="254"/>
      <c r="Q994" s="254"/>
      <c r="R994" s="254"/>
      <c r="S994" s="254"/>
      <c r="T994" s="255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6" t="s">
        <v>305</v>
      </c>
      <c r="AU994" s="256" t="s">
        <v>84</v>
      </c>
      <c r="AV994" s="14" t="s">
        <v>84</v>
      </c>
      <c r="AW994" s="14" t="s">
        <v>35</v>
      </c>
      <c r="AX994" s="14" t="s">
        <v>82</v>
      </c>
      <c r="AY994" s="256" t="s">
        <v>296</v>
      </c>
    </row>
    <row r="995" spans="1:65" s="2" customFormat="1" ht="24" customHeight="1">
      <c r="A995" s="40"/>
      <c r="B995" s="41"/>
      <c r="C995" s="222" t="s">
        <v>1594</v>
      </c>
      <c r="D995" s="222" t="s">
        <v>298</v>
      </c>
      <c r="E995" s="223" t="s">
        <v>1595</v>
      </c>
      <c r="F995" s="224" t="s">
        <v>1596</v>
      </c>
      <c r="G995" s="225" t="s">
        <v>491</v>
      </c>
      <c r="H995" s="226">
        <v>13</v>
      </c>
      <c r="I995" s="227"/>
      <c r="J995" s="228">
        <f>ROUND(I995*H995,2)</f>
        <v>0</v>
      </c>
      <c r="K995" s="224" t="s">
        <v>302</v>
      </c>
      <c r="L995" s="46"/>
      <c r="M995" s="229" t="s">
        <v>28</v>
      </c>
      <c r="N995" s="230" t="s">
        <v>45</v>
      </c>
      <c r="O995" s="86"/>
      <c r="P995" s="231">
        <f>O995*H995</f>
        <v>0</v>
      </c>
      <c r="Q995" s="231">
        <v>0</v>
      </c>
      <c r="R995" s="231">
        <f>Q995*H995</f>
        <v>0</v>
      </c>
      <c r="S995" s="231">
        <v>0</v>
      </c>
      <c r="T995" s="232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33" t="s">
        <v>374</v>
      </c>
      <c r="AT995" s="233" t="s">
        <v>298</v>
      </c>
      <c r="AU995" s="233" t="s">
        <v>84</v>
      </c>
      <c r="AY995" s="19" t="s">
        <v>296</v>
      </c>
      <c r="BE995" s="234">
        <f>IF(N995="základní",J995,0)</f>
        <v>0</v>
      </c>
      <c r="BF995" s="234">
        <f>IF(N995="snížená",J995,0)</f>
        <v>0</v>
      </c>
      <c r="BG995" s="234">
        <f>IF(N995="zákl. přenesená",J995,0)</f>
        <v>0</v>
      </c>
      <c r="BH995" s="234">
        <f>IF(N995="sníž. přenesená",J995,0)</f>
        <v>0</v>
      </c>
      <c r="BI995" s="234">
        <f>IF(N995="nulová",J995,0)</f>
        <v>0</v>
      </c>
      <c r="BJ995" s="19" t="s">
        <v>82</v>
      </c>
      <c r="BK995" s="234">
        <f>ROUND(I995*H995,2)</f>
        <v>0</v>
      </c>
      <c r="BL995" s="19" t="s">
        <v>374</v>
      </c>
      <c r="BM995" s="233" t="s">
        <v>1597</v>
      </c>
    </row>
    <row r="996" spans="1:51" s="13" customFormat="1" ht="12">
      <c r="A996" s="13"/>
      <c r="B996" s="235"/>
      <c r="C996" s="236"/>
      <c r="D996" s="237" t="s">
        <v>305</v>
      </c>
      <c r="E996" s="238" t="s">
        <v>28</v>
      </c>
      <c r="F996" s="239" t="s">
        <v>523</v>
      </c>
      <c r="G996" s="236"/>
      <c r="H996" s="238" t="s">
        <v>28</v>
      </c>
      <c r="I996" s="240"/>
      <c r="J996" s="236"/>
      <c r="K996" s="236"/>
      <c r="L996" s="241"/>
      <c r="M996" s="242"/>
      <c r="N996" s="243"/>
      <c r="O996" s="243"/>
      <c r="P996" s="243"/>
      <c r="Q996" s="243"/>
      <c r="R996" s="243"/>
      <c r="S996" s="243"/>
      <c r="T996" s="244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5" t="s">
        <v>305</v>
      </c>
      <c r="AU996" s="245" t="s">
        <v>84</v>
      </c>
      <c r="AV996" s="13" t="s">
        <v>82</v>
      </c>
      <c r="AW996" s="13" t="s">
        <v>35</v>
      </c>
      <c r="AX996" s="13" t="s">
        <v>74</v>
      </c>
      <c r="AY996" s="245" t="s">
        <v>296</v>
      </c>
    </row>
    <row r="997" spans="1:51" s="13" customFormat="1" ht="12">
      <c r="A997" s="13"/>
      <c r="B997" s="235"/>
      <c r="C997" s="236"/>
      <c r="D997" s="237" t="s">
        <v>305</v>
      </c>
      <c r="E997" s="238" t="s">
        <v>28</v>
      </c>
      <c r="F997" s="239" t="s">
        <v>947</v>
      </c>
      <c r="G997" s="236"/>
      <c r="H997" s="238" t="s">
        <v>28</v>
      </c>
      <c r="I997" s="240"/>
      <c r="J997" s="236"/>
      <c r="K997" s="236"/>
      <c r="L997" s="241"/>
      <c r="M997" s="242"/>
      <c r="N997" s="243"/>
      <c r="O997" s="243"/>
      <c r="P997" s="243"/>
      <c r="Q997" s="243"/>
      <c r="R997" s="243"/>
      <c r="S997" s="243"/>
      <c r="T997" s="244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5" t="s">
        <v>305</v>
      </c>
      <c r="AU997" s="245" t="s">
        <v>84</v>
      </c>
      <c r="AV997" s="13" t="s">
        <v>82</v>
      </c>
      <c r="AW997" s="13" t="s">
        <v>35</v>
      </c>
      <c r="AX997" s="13" t="s">
        <v>74</v>
      </c>
      <c r="AY997" s="245" t="s">
        <v>296</v>
      </c>
    </row>
    <row r="998" spans="1:51" s="14" customFormat="1" ht="12">
      <c r="A998" s="14"/>
      <c r="B998" s="246"/>
      <c r="C998" s="247"/>
      <c r="D998" s="237" t="s">
        <v>305</v>
      </c>
      <c r="E998" s="248" t="s">
        <v>28</v>
      </c>
      <c r="F998" s="249" t="s">
        <v>359</v>
      </c>
      <c r="G998" s="247"/>
      <c r="H998" s="250">
        <v>13</v>
      </c>
      <c r="I998" s="251"/>
      <c r="J998" s="247"/>
      <c r="K998" s="247"/>
      <c r="L998" s="252"/>
      <c r="M998" s="253"/>
      <c r="N998" s="254"/>
      <c r="O998" s="254"/>
      <c r="P998" s="254"/>
      <c r="Q998" s="254"/>
      <c r="R998" s="254"/>
      <c r="S998" s="254"/>
      <c r="T998" s="255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56" t="s">
        <v>305</v>
      </c>
      <c r="AU998" s="256" t="s">
        <v>84</v>
      </c>
      <c r="AV998" s="14" t="s">
        <v>84</v>
      </c>
      <c r="AW998" s="14" t="s">
        <v>35</v>
      </c>
      <c r="AX998" s="14" t="s">
        <v>82</v>
      </c>
      <c r="AY998" s="256" t="s">
        <v>296</v>
      </c>
    </row>
    <row r="999" spans="1:65" s="2" customFormat="1" ht="24" customHeight="1">
      <c r="A999" s="40"/>
      <c r="B999" s="41"/>
      <c r="C999" s="222" t="s">
        <v>1598</v>
      </c>
      <c r="D999" s="222" t="s">
        <v>298</v>
      </c>
      <c r="E999" s="223" t="s">
        <v>1599</v>
      </c>
      <c r="F999" s="224" t="s">
        <v>1600</v>
      </c>
      <c r="G999" s="225" t="s">
        <v>491</v>
      </c>
      <c r="H999" s="226">
        <v>3</v>
      </c>
      <c r="I999" s="227"/>
      <c r="J999" s="228">
        <f>ROUND(I999*H999,2)</f>
        <v>0</v>
      </c>
      <c r="K999" s="224" t="s">
        <v>302</v>
      </c>
      <c r="L999" s="46"/>
      <c r="M999" s="229" t="s">
        <v>28</v>
      </c>
      <c r="N999" s="230" t="s">
        <v>45</v>
      </c>
      <c r="O999" s="86"/>
      <c r="P999" s="231">
        <f>O999*H999</f>
        <v>0</v>
      </c>
      <c r="Q999" s="231">
        <v>0</v>
      </c>
      <c r="R999" s="231">
        <f>Q999*H999</f>
        <v>0</v>
      </c>
      <c r="S999" s="231">
        <v>0</v>
      </c>
      <c r="T999" s="232">
        <f>S999*H999</f>
        <v>0</v>
      </c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R999" s="233" t="s">
        <v>374</v>
      </c>
      <c r="AT999" s="233" t="s">
        <v>298</v>
      </c>
      <c r="AU999" s="233" t="s">
        <v>84</v>
      </c>
      <c r="AY999" s="19" t="s">
        <v>296</v>
      </c>
      <c r="BE999" s="234">
        <f>IF(N999="základní",J999,0)</f>
        <v>0</v>
      </c>
      <c r="BF999" s="234">
        <f>IF(N999="snížená",J999,0)</f>
        <v>0</v>
      </c>
      <c r="BG999" s="234">
        <f>IF(N999="zákl. přenesená",J999,0)</f>
        <v>0</v>
      </c>
      <c r="BH999" s="234">
        <f>IF(N999="sníž. přenesená",J999,0)</f>
        <v>0</v>
      </c>
      <c r="BI999" s="234">
        <f>IF(N999="nulová",J999,0)</f>
        <v>0</v>
      </c>
      <c r="BJ999" s="19" t="s">
        <v>82</v>
      </c>
      <c r="BK999" s="234">
        <f>ROUND(I999*H999,2)</f>
        <v>0</v>
      </c>
      <c r="BL999" s="19" t="s">
        <v>374</v>
      </c>
      <c r="BM999" s="233" t="s">
        <v>1601</v>
      </c>
    </row>
    <row r="1000" spans="1:51" s="13" customFormat="1" ht="12">
      <c r="A1000" s="13"/>
      <c r="B1000" s="235"/>
      <c r="C1000" s="236"/>
      <c r="D1000" s="237" t="s">
        <v>305</v>
      </c>
      <c r="E1000" s="238" t="s">
        <v>28</v>
      </c>
      <c r="F1000" s="239" t="s">
        <v>523</v>
      </c>
      <c r="G1000" s="236"/>
      <c r="H1000" s="238" t="s">
        <v>28</v>
      </c>
      <c r="I1000" s="240"/>
      <c r="J1000" s="236"/>
      <c r="K1000" s="236"/>
      <c r="L1000" s="241"/>
      <c r="M1000" s="242"/>
      <c r="N1000" s="243"/>
      <c r="O1000" s="243"/>
      <c r="P1000" s="243"/>
      <c r="Q1000" s="243"/>
      <c r="R1000" s="243"/>
      <c r="S1000" s="243"/>
      <c r="T1000" s="244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5" t="s">
        <v>305</v>
      </c>
      <c r="AU1000" s="245" t="s">
        <v>84</v>
      </c>
      <c r="AV1000" s="13" t="s">
        <v>82</v>
      </c>
      <c r="AW1000" s="13" t="s">
        <v>35</v>
      </c>
      <c r="AX1000" s="13" t="s">
        <v>74</v>
      </c>
      <c r="AY1000" s="245" t="s">
        <v>296</v>
      </c>
    </row>
    <row r="1001" spans="1:51" s="13" customFormat="1" ht="12">
      <c r="A1001" s="13"/>
      <c r="B1001" s="235"/>
      <c r="C1001" s="236"/>
      <c r="D1001" s="237" t="s">
        <v>305</v>
      </c>
      <c r="E1001" s="238" t="s">
        <v>28</v>
      </c>
      <c r="F1001" s="239" t="s">
        <v>947</v>
      </c>
      <c r="G1001" s="236"/>
      <c r="H1001" s="238" t="s">
        <v>28</v>
      </c>
      <c r="I1001" s="240"/>
      <c r="J1001" s="236"/>
      <c r="K1001" s="236"/>
      <c r="L1001" s="241"/>
      <c r="M1001" s="242"/>
      <c r="N1001" s="243"/>
      <c r="O1001" s="243"/>
      <c r="P1001" s="243"/>
      <c r="Q1001" s="243"/>
      <c r="R1001" s="243"/>
      <c r="S1001" s="243"/>
      <c r="T1001" s="244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45" t="s">
        <v>305</v>
      </c>
      <c r="AU1001" s="245" t="s">
        <v>84</v>
      </c>
      <c r="AV1001" s="13" t="s">
        <v>82</v>
      </c>
      <c r="AW1001" s="13" t="s">
        <v>35</v>
      </c>
      <c r="AX1001" s="13" t="s">
        <v>74</v>
      </c>
      <c r="AY1001" s="245" t="s">
        <v>296</v>
      </c>
    </row>
    <row r="1002" spans="1:51" s="14" customFormat="1" ht="12">
      <c r="A1002" s="14"/>
      <c r="B1002" s="246"/>
      <c r="C1002" s="247"/>
      <c r="D1002" s="237" t="s">
        <v>305</v>
      </c>
      <c r="E1002" s="248" t="s">
        <v>28</v>
      </c>
      <c r="F1002" s="249" t="s">
        <v>314</v>
      </c>
      <c r="G1002" s="247"/>
      <c r="H1002" s="250">
        <v>3</v>
      </c>
      <c r="I1002" s="251"/>
      <c r="J1002" s="247"/>
      <c r="K1002" s="247"/>
      <c r="L1002" s="252"/>
      <c r="M1002" s="253"/>
      <c r="N1002" s="254"/>
      <c r="O1002" s="254"/>
      <c r="P1002" s="254"/>
      <c r="Q1002" s="254"/>
      <c r="R1002" s="254"/>
      <c r="S1002" s="254"/>
      <c r="T1002" s="255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56" t="s">
        <v>305</v>
      </c>
      <c r="AU1002" s="256" t="s">
        <v>84</v>
      </c>
      <c r="AV1002" s="14" t="s">
        <v>84</v>
      </c>
      <c r="AW1002" s="14" t="s">
        <v>35</v>
      </c>
      <c r="AX1002" s="14" t="s">
        <v>82</v>
      </c>
      <c r="AY1002" s="256" t="s">
        <v>296</v>
      </c>
    </row>
    <row r="1003" spans="1:65" s="2" customFormat="1" ht="16.5" customHeight="1">
      <c r="A1003" s="40"/>
      <c r="B1003" s="41"/>
      <c r="C1003" s="279" t="s">
        <v>1602</v>
      </c>
      <c r="D1003" s="279" t="s">
        <v>405</v>
      </c>
      <c r="E1003" s="280" t="s">
        <v>1603</v>
      </c>
      <c r="F1003" s="281" t="s">
        <v>1604</v>
      </c>
      <c r="G1003" s="282" t="s">
        <v>491</v>
      </c>
      <c r="H1003" s="283">
        <v>1</v>
      </c>
      <c r="I1003" s="284"/>
      <c r="J1003" s="285">
        <f>ROUND(I1003*H1003,2)</f>
        <v>0</v>
      </c>
      <c r="K1003" s="281" t="s">
        <v>28</v>
      </c>
      <c r="L1003" s="286"/>
      <c r="M1003" s="287" t="s">
        <v>28</v>
      </c>
      <c r="N1003" s="288" t="s">
        <v>45</v>
      </c>
      <c r="O1003" s="86"/>
      <c r="P1003" s="231">
        <f>O1003*H1003</f>
        <v>0</v>
      </c>
      <c r="Q1003" s="231">
        <v>0.0165</v>
      </c>
      <c r="R1003" s="231">
        <f>Q1003*H1003</f>
        <v>0.0165</v>
      </c>
      <c r="S1003" s="231">
        <v>0</v>
      </c>
      <c r="T1003" s="232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33" t="s">
        <v>461</v>
      </c>
      <c r="AT1003" s="233" t="s">
        <v>405</v>
      </c>
      <c r="AU1003" s="233" t="s">
        <v>84</v>
      </c>
      <c r="AY1003" s="19" t="s">
        <v>296</v>
      </c>
      <c r="BE1003" s="234">
        <f>IF(N1003="základní",J1003,0)</f>
        <v>0</v>
      </c>
      <c r="BF1003" s="234">
        <f>IF(N1003="snížená",J1003,0)</f>
        <v>0</v>
      </c>
      <c r="BG1003" s="234">
        <f>IF(N1003="zákl. přenesená",J1003,0)</f>
        <v>0</v>
      </c>
      <c r="BH1003" s="234">
        <f>IF(N1003="sníž. přenesená",J1003,0)</f>
        <v>0</v>
      </c>
      <c r="BI1003" s="234">
        <f>IF(N1003="nulová",J1003,0)</f>
        <v>0</v>
      </c>
      <c r="BJ1003" s="19" t="s">
        <v>82</v>
      </c>
      <c r="BK1003" s="234">
        <f>ROUND(I1003*H1003,2)</f>
        <v>0</v>
      </c>
      <c r="BL1003" s="19" t="s">
        <v>374</v>
      </c>
      <c r="BM1003" s="233" t="s">
        <v>1605</v>
      </c>
    </row>
    <row r="1004" spans="1:51" s="13" customFormat="1" ht="12">
      <c r="A1004" s="13"/>
      <c r="B1004" s="235"/>
      <c r="C1004" s="236"/>
      <c r="D1004" s="237" t="s">
        <v>305</v>
      </c>
      <c r="E1004" s="238" t="s">
        <v>28</v>
      </c>
      <c r="F1004" s="239" t="s">
        <v>523</v>
      </c>
      <c r="G1004" s="236"/>
      <c r="H1004" s="238" t="s">
        <v>28</v>
      </c>
      <c r="I1004" s="240"/>
      <c r="J1004" s="236"/>
      <c r="K1004" s="236"/>
      <c r="L1004" s="241"/>
      <c r="M1004" s="242"/>
      <c r="N1004" s="243"/>
      <c r="O1004" s="243"/>
      <c r="P1004" s="243"/>
      <c r="Q1004" s="243"/>
      <c r="R1004" s="243"/>
      <c r="S1004" s="243"/>
      <c r="T1004" s="244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5" t="s">
        <v>305</v>
      </c>
      <c r="AU1004" s="245" t="s">
        <v>84</v>
      </c>
      <c r="AV1004" s="13" t="s">
        <v>82</v>
      </c>
      <c r="AW1004" s="13" t="s">
        <v>35</v>
      </c>
      <c r="AX1004" s="13" t="s">
        <v>74</v>
      </c>
      <c r="AY1004" s="245" t="s">
        <v>296</v>
      </c>
    </row>
    <row r="1005" spans="1:51" s="13" customFormat="1" ht="12">
      <c r="A1005" s="13"/>
      <c r="B1005" s="235"/>
      <c r="C1005" s="236"/>
      <c r="D1005" s="237" t="s">
        <v>305</v>
      </c>
      <c r="E1005" s="238" t="s">
        <v>28</v>
      </c>
      <c r="F1005" s="239" t="s">
        <v>947</v>
      </c>
      <c r="G1005" s="236"/>
      <c r="H1005" s="238" t="s">
        <v>28</v>
      </c>
      <c r="I1005" s="240"/>
      <c r="J1005" s="236"/>
      <c r="K1005" s="236"/>
      <c r="L1005" s="241"/>
      <c r="M1005" s="242"/>
      <c r="N1005" s="243"/>
      <c r="O1005" s="243"/>
      <c r="P1005" s="243"/>
      <c r="Q1005" s="243"/>
      <c r="R1005" s="243"/>
      <c r="S1005" s="243"/>
      <c r="T1005" s="244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5" t="s">
        <v>305</v>
      </c>
      <c r="AU1005" s="245" t="s">
        <v>84</v>
      </c>
      <c r="AV1005" s="13" t="s">
        <v>82</v>
      </c>
      <c r="AW1005" s="13" t="s">
        <v>35</v>
      </c>
      <c r="AX1005" s="13" t="s">
        <v>74</v>
      </c>
      <c r="AY1005" s="245" t="s">
        <v>296</v>
      </c>
    </row>
    <row r="1006" spans="1:51" s="14" customFormat="1" ht="12">
      <c r="A1006" s="14"/>
      <c r="B1006" s="246"/>
      <c r="C1006" s="247"/>
      <c r="D1006" s="237" t="s">
        <v>305</v>
      </c>
      <c r="E1006" s="248" t="s">
        <v>28</v>
      </c>
      <c r="F1006" s="249" t="s">
        <v>82</v>
      </c>
      <c r="G1006" s="247"/>
      <c r="H1006" s="250">
        <v>1</v>
      </c>
      <c r="I1006" s="251"/>
      <c r="J1006" s="247"/>
      <c r="K1006" s="247"/>
      <c r="L1006" s="252"/>
      <c r="M1006" s="253"/>
      <c r="N1006" s="254"/>
      <c r="O1006" s="254"/>
      <c r="P1006" s="254"/>
      <c r="Q1006" s="254"/>
      <c r="R1006" s="254"/>
      <c r="S1006" s="254"/>
      <c r="T1006" s="255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6" t="s">
        <v>305</v>
      </c>
      <c r="AU1006" s="256" t="s">
        <v>84</v>
      </c>
      <c r="AV1006" s="14" t="s">
        <v>84</v>
      </c>
      <c r="AW1006" s="14" t="s">
        <v>35</v>
      </c>
      <c r="AX1006" s="14" t="s">
        <v>82</v>
      </c>
      <c r="AY1006" s="256" t="s">
        <v>296</v>
      </c>
    </row>
    <row r="1007" spans="1:65" s="2" customFormat="1" ht="16.5" customHeight="1">
      <c r="A1007" s="40"/>
      <c r="B1007" s="41"/>
      <c r="C1007" s="279" t="s">
        <v>1606</v>
      </c>
      <c r="D1007" s="279" t="s">
        <v>405</v>
      </c>
      <c r="E1007" s="280" t="s">
        <v>1607</v>
      </c>
      <c r="F1007" s="281" t="s">
        <v>1608</v>
      </c>
      <c r="G1007" s="282" t="s">
        <v>491</v>
      </c>
      <c r="H1007" s="283">
        <v>4</v>
      </c>
      <c r="I1007" s="284"/>
      <c r="J1007" s="285">
        <f>ROUND(I1007*H1007,2)</f>
        <v>0</v>
      </c>
      <c r="K1007" s="281" t="s">
        <v>28</v>
      </c>
      <c r="L1007" s="286"/>
      <c r="M1007" s="287" t="s">
        <v>28</v>
      </c>
      <c r="N1007" s="288" t="s">
        <v>45</v>
      </c>
      <c r="O1007" s="86"/>
      <c r="P1007" s="231">
        <f>O1007*H1007</f>
        <v>0</v>
      </c>
      <c r="Q1007" s="231">
        <v>0.0215</v>
      </c>
      <c r="R1007" s="231">
        <f>Q1007*H1007</f>
        <v>0.086</v>
      </c>
      <c r="S1007" s="231">
        <v>0</v>
      </c>
      <c r="T1007" s="232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33" t="s">
        <v>461</v>
      </c>
      <c r="AT1007" s="233" t="s">
        <v>405</v>
      </c>
      <c r="AU1007" s="233" t="s">
        <v>84</v>
      </c>
      <c r="AY1007" s="19" t="s">
        <v>296</v>
      </c>
      <c r="BE1007" s="234">
        <f>IF(N1007="základní",J1007,0)</f>
        <v>0</v>
      </c>
      <c r="BF1007" s="234">
        <f>IF(N1007="snížená",J1007,0)</f>
        <v>0</v>
      </c>
      <c r="BG1007" s="234">
        <f>IF(N1007="zákl. přenesená",J1007,0)</f>
        <v>0</v>
      </c>
      <c r="BH1007" s="234">
        <f>IF(N1007="sníž. přenesená",J1007,0)</f>
        <v>0</v>
      </c>
      <c r="BI1007" s="234">
        <f>IF(N1007="nulová",J1007,0)</f>
        <v>0</v>
      </c>
      <c r="BJ1007" s="19" t="s">
        <v>82</v>
      </c>
      <c r="BK1007" s="234">
        <f>ROUND(I1007*H1007,2)</f>
        <v>0</v>
      </c>
      <c r="BL1007" s="19" t="s">
        <v>374</v>
      </c>
      <c r="BM1007" s="233" t="s">
        <v>1609</v>
      </c>
    </row>
    <row r="1008" spans="1:51" s="13" customFormat="1" ht="12">
      <c r="A1008" s="13"/>
      <c r="B1008" s="235"/>
      <c r="C1008" s="236"/>
      <c r="D1008" s="237" t="s">
        <v>305</v>
      </c>
      <c r="E1008" s="238" t="s">
        <v>28</v>
      </c>
      <c r="F1008" s="239" t="s">
        <v>523</v>
      </c>
      <c r="G1008" s="236"/>
      <c r="H1008" s="238" t="s">
        <v>28</v>
      </c>
      <c r="I1008" s="240"/>
      <c r="J1008" s="236"/>
      <c r="K1008" s="236"/>
      <c r="L1008" s="241"/>
      <c r="M1008" s="242"/>
      <c r="N1008" s="243"/>
      <c r="O1008" s="243"/>
      <c r="P1008" s="243"/>
      <c r="Q1008" s="243"/>
      <c r="R1008" s="243"/>
      <c r="S1008" s="243"/>
      <c r="T1008" s="244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5" t="s">
        <v>305</v>
      </c>
      <c r="AU1008" s="245" t="s">
        <v>84</v>
      </c>
      <c r="AV1008" s="13" t="s">
        <v>82</v>
      </c>
      <c r="AW1008" s="13" t="s">
        <v>35</v>
      </c>
      <c r="AX1008" s="13" t="s">
        <v>74</v>
      </c>
      <c r="AY1008" s="245" t="s">
        <v>296</v>
      </c>
    </row>
    <row r="1009" spans="1:51" s="13" customFormat="1" ht="12">
      <c r="A1009" s="13"/>
      <c r="B1009" s="235"/>
      <c r="C1009" s="236"/>
      <c r="D1009" s="237" t="s">
        <v>305</v>
      </c>
      <c r="E1009" s="238" t="s">
        <v>28</v>
      </c>
      <c r="F1009" s="239" t="s">
        <v>947</v>
      </c>
      <c r="G1009" s="236"/>
      <c r="H1009" s="238" t="s">
        <v>28</v>
      </c>
      <c r="I1009" s="240"/>
      <c r="J1009" s="236"/>
      <c r="K1009" s="236"/>
      <c r="L1009" s="241"/>
      <c r="M1009" s="242"/>
      <c r="N1009" s="243"/>
      <c r="O1009" s="243"/>
      <c r="P1009" s="243"/>
      <c r="Q1009" s="243"/>
      <c r="R1009" s="243"/>
      <c r="S1009" s="243"/>
      <c r="T1009" s="244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5" t="s">
        <v>305</v>
      </c>
      <c r="AU1009" s="245" t="s">
        <v>84</v>
      </c>
      <c r="AV1009" s="13" t="s">
        <v>82</v>
      </c>
      <c r="AW1009" s="13" t="s">
        <v>35</v>
      </c>
      <c r="AX1009" s="13" t="s">
        <v>74</v>
      </c>
      <c r="AY1009" s="245" t="s">
        <v>296</v>
      </c>
    </row>
    <row r="1010" spans="1:51" s="14" customFormat="1" ht="12">
      <c r="A1010" s="14"/>
      <c r="B1010" s="246"/>
      <c r="C1010" s="247"/>
      <c r="D1010" s="237" t="s">
        <v>305</v>
      </c>
      <c r="E1010" s="248" t="s">
        <v>28</v>
      </c>
      <c r="F1010" s="249" t="s">
        <v>303</v>
      </c>
      <c r="G1010" s="247"/>
      <c r="H1010" s="250">
        <v>4</v>
      </c>
      <c r="I1010" s="251"/>
      <c r="J1010" s="247"/>
      <c r="K1010" s="247"/>
      <c r="L1010" s="252"/>
      <c r="M1010" s="253"/>
      <c r="N1010" s="254"/>
      <c r="O1010" s="254"/>
      <c r="P1010" s="254"/>
      <c r="Q1010" s="254"/>
      <c r="R1010" s="254"/>
      <c r="S1010" s="254"/>
      <c r="T1010" s="255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56" t="s">
        <v>305</v>
      </c>
      <c r="AU1010" s="256" t="s">
        <v>84</v>
      </c>
      <c r="AV1010" s="14" t="s">
        <v>84</v>
      </c>
      <c r="AW1010" s="14" t="s">
        <v>35</v>
      </c>
      <c r="AX1010" s="14" t="s">
        <v>82</v>
      </c>
      <c r="AY1010" s="256" t="s">
        <v>296</v>
      </c>
    </row>
    <row r="1011" spans="1:65" s="2" customFormat="1" ht="16.5" customHeight="1">
      <c r="A1011" s="40"/>
      <c r="B1011" s="41"/>
      <c r="C1011" s="279" t="s">
        <v>1610</v>
      </c>
      <c r="D1011" s="279" t="s">
        <v>405</v>
      </c>
      <c r="E1011" s="280" t="s">
        <v>1611</v>
      </c>
      <c r="F1011" s="281" t="s">
        <v>1612</v>
      </c>
      <c r="G1011" s="282" t="s">
        <v>491</v>
      </c>
      <c r="H1011" s="283">
        <v>9</v>
      </c>
      <c r="I1011" s="284"/>
      <c r="J1011" s="285">
        <f>ROUND(I1011*H1011,2)</f>
        <v>0</v>
      </c>
      <c r="K1011" s="281" t="s">
        <v>28</v>
      </c>
      <c r="L1011" s="286"/>
      <c r="M1011" s="287" t="s">
        <v>28</v>
      </c>
      <c r="N1011" s="288" t="s">
        <v>45</v>
      </c>
      <c r="O1011" s="86"/>
      <c r="P1011" s="231">
        <f>O1011*H1011</f>
        <v>0</v>
      </c>
      <c r="Q1011" s="231">
        <v>0.0215</v>
      </c>
      <c r="R1011" s="231">
        <f>Q1011*H1011</f>
        <v>0.19349999999999998</v>
      </c>
      <c r="S1011" s="231">
        <v>0</v>
      </c>
      <c r="T1011" s="232">
        <f>S1011*H1011</f>
        <v>0</v>
      </c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R1011" s="233" t="s">
        <v>461</v>
      </c>
      <c r="AT1011" s="233" t="s">
        <v>405</v>
      </c>
      <c r="AU1011" s="233" t="s">
        <v>84</v>
      </c>
      <c r="AY1011" s="19" t="s">
        <v>296</v>
      </c>
      <c r="BE1011" s="234">
        <f>IF(N1011="základní",J1011,0)</f>
        <v>0</v>
      </c>
      <c r="BF1011" s="234">
        <f>IF(N1011="snížená",J1011,0)</f>
        <v>0</v>
      </c>
      <c r="BG1011" s="234">
        <f>IF(N1011="zákl. přenesená",J1011,0)</f>
        <v>0</v>
      </c>
      <c r="BH1011" s="234">
        <f>IF(N1011="sníž. přenesená",J1011,0)</f>
        <v>0</v>
      </c>
      <c r="BI1011" s="234">
        <f>IF(N1011="nulová",J1011,0)</f>
        <v>0</v>
      </c>
      <c r="BJ1011" s="19" t="s">
        <v>82</v>
      </c>
      <c r="BK1011" s="234">
        <f>ROUND(I1011*H1011,2)</f>
        <v>0</v>
      </c>
      <c r="BL1011" s="19" t="s">
        <v>374</v>
      </c>
      <c r="BM1011" s="233" t="s">
        <v>1613</v>
      </c>
    </row>
    <row r="1012" spans="1:51" s="13" customFormat="1" ht="12">
      <c r="A1012" s="13"/>
      <c r="B1012" s="235"/>
      <c r="C1012" s="236"/>
      <c r="D1012" s="237" t="s">
        <v>305</v>
      </c>
      <c r="E1012" s="238" t="s">
        <v>28</v>
      </c>
      <c r="F1012" s="239" t="s">
        <v>523</v>
      </c>
      <c r="G1012" s="236"/>
      <c r="H1012" s="238" t="s">
        <v>28</v>
      </c>
      <c r="I1012" s="240"/>
      <c r="J1012" s="236"/>
      <c r="K1012" s="236"/>
      <c r="L1012" s="241"/>
      <c r="M1012" s="242"/>
      <c r="N1012" s="243"/>
      <c r="O1012" s="243"/>
      <c r="P1012" s="243"/>
      <c r="Q1012" s="243"/>
      <c r="R1012" s="243"/>
      <c r="S1012" s="243"/>
      <c r="T1012" s="244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5" t="s">
        <v>305</v>
      </c>
      <c r="AU1012" s="245" t="s">
        <v>84</v>
      </c>
      <c r="AV1012" s="13" t="s">
        <v>82</v>
      </c>
      <c r="AW1012" s="13" t="s">
        <v>35</v>
      </c>
      <c r="AX1012" s="13" t="s">
        <v>74</v>
      </c>
      <c r="AY1012" s="245" t="s">
        <v>296</v>
      </c>
    </row>
    <row r="1013" spans="1:51" s="13" customFormat="1" ht="12">
      <c r="A1013" s="13"/>
      <c r="B1013" s="235"/>
      <c r="C1013" s="236"/>
      <c r="D1013" s="237" t="s">
        <v>305</v>
      </c>
      <c r="E1013" s="238" t="s">
        <v>28</v>
      </c>
      <c r="F1013" s="239" t="s">
        <v>947</v>
      </c>
      <c r="G1013" s="236"/>
      <c r="H1013" s="238" t="s">
        <v>28</v>
      </c>
      <c r="I1013" s="240"/>
      <c r="J1013" s="236"/>
      <c r="K1013" s="236"/>
      <c r="L1013" s="241"/>
      <c r="M1013" s="242"/>
      <c r="N1013" s="243"/>
      <c r="O1013" s="243"/>
      <c r="P1013" s="243"/>
      <c r="Q1013" s="243"/>
      <c r="R1013" s="243"/>
      <c r="S1013" s="243"/>
      <c r="T1013" s="244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5" t="s">
        <v>305</v>
      </c>
      <c r="AU1013" s="245" t="s">
        <v>84</v>
      </c>
      <c r="AV1013" s="13" t="s">
        <v>82</v>
      </c>
      <c r="AW1013" s="13" t="s">
        <v>35</v>
      </c>
      <c r="AX1013" s="13" t="s">
        <v>74</v>
      </c>
      <c r="AY1013" s="245" t="s">
        <v>296</v>
      </c>
    </row>
    <row r="1014" spans="1:51" s="14" customFormat="1" ht="12">
      <c r="A1014" s="14"/>
      <c r="B1014" s="246"/>
      <c r="C1014" s="247"/>
      <c r="D1014" s="237" t="s">
        <v>305</v>
      </c>
      <c r="E1014" s="248" t="s">
        <v>28</v>
      </c>
      <c r="F1014" s="249" t="s">
        <v>341</v>
      </c>
      <c r="G1014" s="247"/>
      <c r="H1014" s="250">
        <v>9</v>
      </c>
      <c r="I1014" s="251"/>
      <c r="J1014" s="247"/>
      <c r="K1014" s="247"/>
      <c r="L1014" s="252"/>
      <c r="M1014" s="253"/>
      <c r="N1014" s="254"/>
      <c r="O1014" s="254"/>
      <c r="P1014" s="254"/>
      <c r="Q1014" s="254"/>
      <c r="R1014" s="254"/>
      <c r="S1014" s="254"/>
      <c r="T1014" s="255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56" t="s">
        <v>305</v>
      </c>
      <c r="AU1014" s="256" t="s">
        <v>84</v>
      </c>
      <c r="AV1014" s="14" t="s">
        <v>84</v>
      </c>
      <c r="AW1014" s="14" t="s">
        <v>35</v>
      </c>
      <c r="AX1014" s="14" t="s">
        <v>82</v>
      </c>
      <c r="AY1014" s="256" t="s">
        <v>296</v>
      </c>
    </row>
    <row r="1015" spans="1:65" s="2" customFormat="1" ht="16.5" customHeight="1">
      <c r="A1015" s="40"/>
      <c r="B1015" s="41"/>
      <c r="C1015" s="279" t="s">
        <v>1614</v>
      </c>
      <c r="D1015" s="279" t="s">
        <v>405</v>
      </c>
      <c r="E1015" s="280" t="s">
        <v>1615</v>
      </c>
      <c r="F1015" s="281" t="s">
        <v>1616</v>
      </c>
      <c r="G1015" s="282" t="s">
        <v>491</v>
      </c>
      <c r="H1015" s="283">
        <v>3</v>
      </c>
      <c r="I1015" s="284"/>
      <c r="J1015" s="285">
        <f>ROUND(I1015*H1015,2)</f>
        <v>0</v>
      </c>
      <c r="K1015" s="281" t="s">
        <v>28</v>
      </c>
      <c r="L1015" s="286"/>
      <c r="M1015" s="287" t="s">
        <v>28</v>
      </c>
      <c r="N1015" s="288" t="s">
        <v>45</v>
      </c>
      <c r="O1015" s="86"/>
      <c r="P1015" s="231">
        <f>O1015*H1015</f>
        <v>0</v>
      </c>
      <c r="Q1015" s="231">
        <v>0.0415</v>
      </c>
      <c r="R1015" s="231">
        <f>Q1015*H1015</f>
        <v>0.1245</v>
      </c>
      <c r="S1015" s="231">
        <v>0</v>
      </c>
      <c r="T1015" s="232">
        <f>S1015*H1015</f>
        <v>0</v>
      </c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R1015" s="233" t="s">
        <v>461</v>
      </c>
      <c r="AT1015" s="233" t="s">
        <v>405</v>
      </c>
      <c r="AU1015" s="233" t="s">
        <v>84</v>
      </c>
      <c r="AY1015" s="19" t="s">
        <v>296</v>
      </c>
      <c r="BE1015" s="234">
        <f>IF(N1015="základní",J1015,0)</f>
        <v>0</v>
      </c>
      <c r="BF1015" s="234">
        <f>IF(N1015="snížená",J1015,0)</f>
        <v>0</v>
      </c>
      <c r="BG1015" s="234">
        <f>IF(N1015="zákl. přenesená",J1015,0)</f>
        <v>0</v>
      </c>
      <c r="BH1015" s="234">
        <f>IF(N1015="sníž. přenesená",J1015,0)</f>
        <v>0</v>
      </c>
      <c r="BI1015" s="234">
        <f>IF(N1015="nulová",J1015,0)</f>
        <v>0</v>
      </c>
      <c r="BJ1015" s="19" t="s">
        <v>82</v>
      </c>
      <c r="BK1015" s="234">
        <f>ROUND(I1015*H1015,2)</f>
        <v>0</v>
      </c>
      <c r="BL1015" s="19" t="s">
        <v>374</v>
      </c>
      <c r="BM1015" s="233" t="s">
        <v>1617</v>
      </c>
    </row>
    <row r="1016" spans="1:51" s="13" customFormat="1" ht="12">
      <c r="A1016" s="13"/>
      <c r="B1016" s="235"/>
      <c r="C1016" s="236"/>
      <c r="D1016" s="237" t="s">
        <v>305</v>
      </c>
      <c r="E1016" s="238" t="s">
        <v>28</v>
      </c>
      <c r="F1016" s="239" t="s">
        <v>523</v>
      </c>
      <c r="G1016" s="236"/>
      <c r="H1016" s="238" t="s">
        <v>28</v>
      </c>
      <c r="I1016" s="240"/>
      <c r="J1016" s="236"/>
      <c r="K1016" s="236"/>
      <c r="L1016" s="241"/>
      <c r="M1016" s="242"/>
      <c r="N1016" s="243"/>
      <c r="O1016" s="243"/>
      <c r="P1016" s="243"/>
      <c r="Q1016" s="243"/>
      <c r="R1016" s="243"/>
      <c r="S1016" s="243"/>
      <c r="T1016" s="244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45" t="s">
        <v>305</v>
      </c>
      <c r="AU1016" s="245" t="s">
        <v>84</v>
      </c>
      <c r="AV1016" s="13" t="s">
        <v>82</v>
      </c>
      <c r="AW1016" s="13" t="s">
        <v>35</v>
      </c>
      <c r="AX1016" s="13" t="s">
        <v>74</v>
      </c>
      <c r="AY1016" s="245" t="s">
        <v>296</v>
      </c>
    </row>
    <row r="1017" spans="1:51" s="13" customFormat="1" ht="12">
      <c r="A1017" s="13"/>
      <c r="B1017" s="235"/>
      <c r="C1017" s="236"/>
      <c r="D1017" s="237" t="s">
        <v>305</v>
      </c>
      <c r="E1017" s="238" t="s">
        <v>28</v>
      </c>
      <c r="F1017" s="239" t="s">
        <v>947</v>
      </c>
      <c r="G1017" s="236"/>
      <c r="H1017" s="238" t="s">
        <v>28</v>
      </c>
      <c r="I1017" s="240"/>
      <c r="J1017" s="236"/>
      <c r="K1017" s="236"/>
      <c r="L1017" s="241"/>
      <c r="M1017" s="242"/>
      <c r="N1017" s="243"/>
      <c r="O1017" s="243"/>
      <c r="P1017" s="243"/>
      <c r="Q1017" s="243"/>
      <c r="R1017" s="243"/>
      <c r="S1017" s="243"/>
      <c r="T1017" s="244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5" t="s">
        <v>305</v>
      </c>
      <c r="AU1017" s="245" t="s">
        <v>84</v>
      </c>
      <c r="AV1017" s="13" t="s">
        <v>82</v>
      </c>
      <c r="AW1017" s="13" t="s">
        <v>35</v>
      </c>
      <c r="AX1017" s="13" t="s">
        <v>74</v>
      </c>
      <c r="AY1017" s="245" t="s">
        <v>296</v>
      </c>
    </row>
    <row r="1018" spans="1:51" s="14" customFormat="1" ht="12">
      <c r="A1018" s="14"/>
      <c r="B1018" s="246"/>
      <c r="C1018" s="247"/>
      <c r="D1018" s="237" t="s">
        <v>305</v>
      </c>
      <c r="E1018" s="248" t="s">
        <v>28</v>
      </c>
      <c r="F1018" s="249" t="s">
        <v>314</v>
      </c>
      <c r="G1018" s="247"/>
      <c r="H1018" s="250">
        <v>3</v>
      </c>
      <c r="I1018" s="251"/>
      <c r="J1018" s="247"/>
      <c r="K1018" s="247"/>
      <c r="L1018" s="252"/>
      <c r="M1018" s="253"/>
      <c r="N1018" s="254"/>
      <c r="O1018" s="254"/>
      <c r="P1018" s="254"/>
      <c r="Q1018" s="254"/>
      <c r="R1018" s="254"/>
      <c r="S1018" s="254"/>
      <c r="T1018" s="255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56" t="s">
        <v>305</v>
      </c>
      <c r="AU1018" s="256" t="s">
        <v>84</v>
      </c>
      <c r="AV1018" s="14" t="s">
        <v>84</v>
      </c>
      <c r="AW1018" s="14" t="s">
        <v>35</v>
      </c>
      <c r="AX1018" s="14" t="s">
        <v>82</v>
      </c>
      <c r="AY1018" s="256" t="s">
        <v>296</v>
      </c>
    </row>
    <row r="1019" spans="1:65" s="2" customFormat="1" ht="16.5" customHeight="1">
      <c r="A1019" s="40"/>
      <c r="B1019" s="41"/>
      <c r="C1019" s="222" t="s">
        <v>1618</v>
      </c>
      <c r="D1019" s="222" t="s">
        <v>298</v>
      </c>
      <c r="E1019" s="223" t="s">
        <v>1619</v>
      </c>
      <c r="F1019" s="224" t="s">
        <v>1620</v>
      </c>
      <c r="G1019" s="225" t="s">
        <v>491</v>
      </c>
      <c r="H1019" s="226">
        <v>17</v>
      </c>
      <c r="I1019" s="227"/>
      <c r="J1019" s="228">
        <f>ROUND(I1019*H1019,2)</f>
        <v>0</v>
      </c>
      <c r="K1019" s="224" t="s">
        <v>302</v>
      </c>
      <c r="L1019" s="46"/>
      <c r="M1019" s="229" t="s">
        <v>28</v>
      </c>
      <c r="N1019" s="230" t="s">
        <v>45</v>
      </c>
      <c r="O1019" s="86"/>
      <c r="P1019" s="231">
        <f>O1019*H1019</f>
        <v>0</v>
      </c>
      <c r="Q1019" s="231">
        <v>0</v>
      </c>
      <c r="R1019" s="231">
        <f>Q1019*H1019</f>
        <v>0</v>
      </c>
      <c r="S1019" s="231">
        <v>0</v>
      </c>
      <c r="T1019" s="232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33" t="s">
        <v>374</v>
      </c>
      <c r="AT1019" s="233" t="s">
        <v>298</v>
      </c>
      <c r="AU1019" s="233" t="s">
        <v>84</v>
      </c>
      <c r="AY1019" s="19" t="s">
        <v>296</v>
      </c>
      <c r="BE1019" s="234">
        <f>IF(N1019="základní",J1019,0)</f>
        <v>0</v>
      </c>
      <c r="BF1019" s="234">
        <f>IF(N1019="snížená",J1019,0)</f>
        <v>0</v>
      </c>
      <c r="BG1019" s="234">
        <f>IF(N1019="zákl. přenesená",J1019,0)</f>
        <v>0</v>
      </c>
      <c r="BH1019" s="234">
        <f>IF(N1019="sníž. přenesená",J1019,0)</f>
        <v>0</v>
      </c>
      <c r="BI1019" s="234">
        <f>IF(N1019="nulová",J1019,0)</f>
        <v>0</v>
      </c>
      <c r="BJ1019" s="19" t="s">
        <v>82</v>
      </c>
      <c r="BK1019" s="234">
        <f>ROUND(I1019*H1019,2)</f>
        <v>0</v>
      </c>
      <c r="BL1019" s="19" t="s">
        <v>374</v>
      </c>
      <c r="BM1019" s="233" t="s">
        <v>1621</v>
      </c>
    </row>
    <row r="1020" spans="1:51" s="13" customFormat="1" ht="12">
      <c r="A1020" s="13"/>
      <c r="B1020" s="235"/>
      <c r="C1020" s="236"/>
      <c r="D1020" s="237" t="s">
        <v>305</v>
      </c>
      <c r="E1020" s="238" t="s">
        <v>28</v>
      </c>
      <c r="F1020" s="239" t="s">
        <v>523</v>
      </c>
      <c r="G1020" s="236"/>
      <c r="H1020" s="238" t="s">
        <v>28</v>
      </c>
      <c r="I1020" s="240"/>
      <c r="J1020" s="236"/>
      <c r="K1020" s="236"/>
      <c r="L1020" s="241"/>
      <c r="M1020" s="242"/>
      <c r="N1020" s="243"/>
      <c r="O1020" s="243"/>
      <c r="P1020" s="243"/>
      <c r="Q1020" s="243"/>
      <c r="R1020" s="243"/>
      <c r="S1020" s="243"/>
      <c r="T1020" s="244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45" t="s">
        <v>305</v>
      </c>
      <c r="AU1020" s="245" t="s">
        <v>84</v>
      </c>
      <c r="AV1020" s="13" t="s">
        <v>82</v>
      </c>
      <c r="AW1020" s="13" t="s">
        <v>35</v>
      </c>
      <c r="AX1020" s="13" t="s">
        <v>74</v>
      </c>
      <c r="AY1020" s="245" t="s">
        <v>296</v>
      </c>
    </row>
    <row r="1021" spans="1:51" s="13" customFormat="1" ht="12">
      <c r="A1021" s="13"/>
      <c r="B1021" s="235"/>
      <c r="C1021" s="236"/>
      <c r="D1021" s="237" t="s">
        <v>305</v>
      </c>
      <c r="E1021" s="238" t="s">
        <v>28</v>
      </c>
      <c r="F1021" s="239" t="s">
        <v>947</v>
      </c>
      <c r="G1021" s="236"/>
      <c r="H1021" s="238" t="s">
        <v>28</v>
      </c>
      <c r="I1021" s="240"/>
      <c r="J1021" s="236"/>
      <c r="K1021" s="236"/>
      <c r="L1021" s="241"/>
      <c r="M1021" s="242"/>
      <c r="N1021" s="243"/>
      <c r="O1021" s="243"/>
      <c r="P1021" s="243"/>
      <c r="Q1021" s="243"/>
      <c r="R1021" s="243"/>
      <c r="S1021" s="243"/>
      <c r="T1021" s="244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5" t="s">
        <v>305</v>
      </c>
      <c r="AU1021" s="245" t="s">
        <v>84</v>
      </c>
      <c r="AV1021" s="13" t="s">
        <v>82</v>
      </c>
      <c r="AW1021" s="13" t="s">
        <v>35</v>
      </c>
      <c r="AX1021" s="13" t="s">
        <v>74</v>
      </c>
      <c r="AY1021" s="245" t="s">
        <v>296</v>
      </c>
    </row>
    <row r="1022" spans="1:51" s="14" customFormat="1" ht="12">
      <c r="A1022" s="14"/>
      <c r="B1022" s="246"/>
      <c r="C1022" s="247"/>
      <c r="D1022" s="237" t="s">
        <v>305</v>
      </c>
      <c r="E1022" s="248" t="s">
        <v>28</v>
      </c>
      <c r="F1022" s="249" t="s">
        <v>378</v>
      </c>
      <c r="G1022" s="247"/>
      <c r="H1022" s="250">
        <v>17</v>
      </c>
      <c r="I1022" s="251"/>
      <c r="J1022" s="247"/>
      <c r="K1022" s="247"/>
      <c r="L1022" s="252"/>
      <c r="M1022" s="253"/>
      <c r="N1022" s="254"/>
      <c r="O1022" s="254"/>
      <c r="P1022" s="254"/>
      <c r="Q1022" s="254"/>
      <c r="R1022" s="254"/>
      <c r="S1022" s="254"/>
      <c r="T1022" s="255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56" t="s">
        <v>305</v>
      </c>
      <c r="AU1022" s="256" t="s">
        <v>84</v>
      </c>
      <c r="AV1022" s="14" t="s">
        <v>84</v>
      </c>
      <c r="AW1022" s="14" t="s">
        <v>35</v>
      </c>
      <c r="AX1022" s="14" t="s">
        <v>82</v>
      </c>
      <c r="AY1022" s="256" t="s">
        <v>296</v>
      </c>
    </row>
    <row r="1023" spans="1:65" s="2" customFormat="1" ht="16.5" customHeight="1">
      <c r="A1023" s="40"/>
      <c r="B1023" s="41"/>
      <c r="C1023" s="279" t="s">
        <v>1622</v>
      </c>
      <c r="D1023" s="279" t="s">
        <v>405</v>
      </c>
      <c r="E1023" s="280" t="s">
        <v>1623</v>
      </c>
      <c r="F1023" s="281" t="s">
        <v>1624</v>
      </c>
      <c r="G1023" s="282" t="s">
        <v>491</v>
      </c>
      <c r="H1023" s="283">
        <v>17</v>
      </c>
      <c r="I1023" s="284"/>
      <c r="J1023" s="285">
        <f>ROUND(I1023*H1023,2)</f>
        <v>0</v>
      </c>
      <c r="K1023" s="281" t="s">
        <v>28</v>
      </c>
      <c r="L1023" s="286"/>
      <c r="M1023" s="287" t="s">
        <v>28</v>
      </c>
      <c r="N1023" s="288" t="s">
        <v>45</v>
      </c>
      <c r="O1023" s="86"/>
      <c r="P1023" s="231">
        <f>O1023*H1023</f>
        <v>0</v>
      </c>
      <c r="Q1023" s="231">
        <v>0.00015</v>
      </c>
      <c r="R1023" s="231">
        <f>Q1023*H1023</f>
        <v>0.0025499999999999997</v>
      </c>
      <c r="S1023" s="231">
        <v>0</v>
      </c>
      <c r="T1023" s="232">
        <f>S1023*H1023</f>
        <v>0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33" t="s">
        <v>461</v>
      </c>
      <c r="AT1023" s="233" t="s">
        <v>405</v>
      </c>
      <c r="AU1023" s="233" t="s">
        <v>84</v>
      </c>
      <c r="AY1023" s="19" t="s">
        <v>296</v>
      </c>
      <c r="BE1023" s="234">
        <f>IF(N1023="základní",J1023,0)</f>
        <v>0</v>
      </c>
      <c r="BF1023" s="234">
        <f>IF(N1023="snížená",J1023,0)</f>
        <v>0</v>
      </c>
      <c r="BG1023" s="234">
        <f>IF(N1023="zákl. přenesená",J1023,0)</f>
        <v>0</v>
      </c>
      <c r="BH1023" s="234">
        <f>IF(N1023="sníž. přenesená",J1023,0)</f>
        <v>0</v>
      </c>
      <c r="BI1023" s="234">
        <f>IF(N1023="nulová",J1023,0)</f>
        <v>0</v>
      </c>
      <c r="BJ1023" s="19" t="s">
        <v>82</v>
      </c>
      <c r="BK1023" s="234">
        <f>ROUND(I1023*H1023,2)</f>
        <v>0</v>
      </c>
      <c r="BL1023" s="19" t="s">
        <v>374</v>
      </c>
      <c r="BM1023" s="233" t="s">
        <v>1625</v>
      </c>
    </row>
    <row r="1024" spans="1:51" s="13" customFormat="1" ht="12">
      <c r="A1024" s="13"/>
      <c r="B1024" s="235"/>
      <c r="C1024" s="236"/>
      <c r="D1024" s="237" t="s">
        <v>305</v>
      </c>
      <c r="E1024" s="238" t="s">
        <v>28</v>
      </c>
      <c r="F1024" s="239" t="s">
        <v>523</v>
      </c>
      <c r="G1024" s="236"/>
      <c r="H1024" s="238" t="s">
        <v>28</v>
      </c>
      <c r="I1024" s="240"/>
      <c r="J1024" s="236"/>
      <c r="K1024" s="236"/>
      <c r="L1024" s="241"/>
      <c r="M1024" s="242"/>
      <c r="N1024" s="243"/>
      <c r="O1024" s="243"/>
      <c r="P1024" s="243"/>
      <c r="Q1024" s="243"/>
      <c r="R1024" s="243"/>
      <c r="S1024" s="243"/>
      <c r="T1024" s="244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5" t="s">
        <v>305</v>
      </c>
      <c r="AU1024" s="245" t="s">
        <v>84</v>
      </c>
      <c r="AV1024" s="13" t="s">
        <v>82</v>
      </c>
      <c r="AW1024" s="13" t="s">
        <v>35</v>
      </c>
      <c r="AX1024" s="13" t="s">
        <v>74</v>
      </c>
      <c r="AY1024" s="245" t="s">
        <v>296</v>
      </c>
    </row>
    <row r="1025" spans="1:51" s="13" customFormat="1" ht="12">
      <c r="A1025" s="13"/>
      <c r="B1025" s="235"/>
      <c r="C1025" s="236"/>
      <c r="D1025" s="237" t="s">
        <v>305</v>
      </c>
      <c r="E1025" s="238" t="s">
        <v>28</v>
      </c>
      <c r="F1025" s="239" t="s">
        <v>947</v>
      </c>
      <c r="G1025" s="236"/>
      <c r="H1025" s="238" t="s">
        <v>28</v>
      </c>
      <c r="I1025" s="240"/>
      <c r="J1025" s="236"/>
      <c r="K1025" s="236"/>
      <c r="L1025" s="241"/>
      <c r="M1025" s="242"/>
      <c r="N1025" s="243"/>
      <c r="O1025" s="243"/>
      <c r="P1025" s="243"/>
      <c r="Q1025" s="243"/>
      <c r="R1025" s="243"/>
      <c r="S1025" s="243"/>
      <c r="T1025" s="244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5" t="s">
        <v>305</v>
      </c>
      <c r="AU1025" s="245" t="s">
        <v>84</v>
      </c>
      <c r="AV1025" s="13" t="s">
        <v>82</v>
      </c>
      <c r="AW1025" s="13" t="s">
        <v>35</v>
      </c>
      <c r="AX1025" s="13" t="s">
        <v>74</v>
      </c>
      <c r="AY1025" s="245" t="s">
        <v>296</v>
      </c>
    </row>
    <row r="1026" spans="1:51" s="14" customFormat="1" ht="12">
      <c r="A1026" s="14"/>
      <c r="B1026" s="246"/>
      <c r="C1026" s="247"/>
      <c r="D1026" s="237" t="s">
        <v>305</v>
      </c>
      <c r="E1026" s="248" t="s">
        <v>28</v>
      </c>
      <c r="F1026" s="249" t="s">
        <v>378</v>
      </c>
      <c r="G1026" s="247"/>
      <c r="H1026" s="250">
        <v>17</v>
      </c>
      <c r="I1026" s="251"/>
      <c r="J1026" s="247"/>
      <c r="K1026" s="247"/>
      <c r="L1026" s="252"/>
      <c r="M1026" s="253"/>
      <c r="N1026" s="254"/>
      <c r="O1026" s="254"/>
      <c r="P1026" s="254"/>
      <c r="Q1026" s="254"/>
      <c r="R1026" s="254"/>
      <c r="S1026" s="254"/>
      <c r="T1026" s="255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56" t="s">
        <v>305</v>
      </c>
      <c r="AU1026" s="256" t="s">
        <v>84</v>
      </c>
      <c r="AV1026" s="14" t="s">
        <v>84</v>
      </c>
      <c r="AW1026" s="14" t="s">
        <v>35</v>
      </c>
      <c r="AX1026" s="14" t="s">
        <v>82</v>
      </c>
      <c r="AY1026" s="256" t="s">
        <v>296</v>
      </c>
    </row>
    <row r="1027" spans="1:65" s="2" customFormat="1" ht="16.5" customHeight="1">
      <c r="A1027" s="40"/>
      <c r="B1027" s="41"/>
      <c r="C1027" s="222" t="s">
        <v>1626</v>
      </c>
      <c r="D1027" s="222" t="s">
        <v>298</v>
      </c>
      <c r="E1027" s="223" t="s">
        <v>1627</v>
      </c>
      <c r="F1027" s="224" t="s">
        <v>1628</v>
      </c>
      <c r="G1027" s="225" t="s">
        <v>491</v>
      </c>
      <c r="H1027" s="226">
        <v>17</v>
      </c>
      <c r="I1027" s="227"/>
      <c r="J1027" s="228">
        <f>ROUND(I1027*H1027,2)</f>
        <v>0</v>
      </c>
      <c r="K1027" s="224" t="s">
        <v>302</v>
      </c>
      <c r="L1027" s="46"/>
      <c r="M1027" s="229" t="s">
        <v>28</v>
      </c>
      <c r="N1027" s="230" t="s">
        <v>45</v>
      </c>
      <c r="O1027" s="86"/>
      <c r="P1027" s="231">
        <f>O1027*H1027</f>
        <v>0</v>
      </c>
      <c r="Q1027" s="231">
        <v>0</v>
      </c>
      <c r="R1027" s="231">
        <f>Q1027*H1027</f>
        <v>0</v>
      </c>
      <c r="S1027" s="231">
        <v>0</v>
      </c>
      <c r="T1027" s="232">
        <f>S1027*H1027</f>
        <v>0</v>
      </c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R1027" s="233" t="s">
        <v>374</v>
      </c>
      <c r="AT1027" s="233" t="s">
        <v>298</v>
      </c>
      <c r="AU1027" s="233" t="s">
        <v>84</v>
      </c>
      <c r="AY1027" s="19" t="s">
        <v>296</v>
      </c>
      <c r="BE1027" s="234">
        <f>IF(N1027="základní",J1027,0)</f>
        <v>0</v>
      </c>
      <c r="BF1027" s="234">
        <f>IF(N1027="snížená",J1027,0)</f>
        <v>0</v>
      </c>
      <c r="BG1027" s="234">
        <f>IF(N1027="zákl. přenesená",J1027,0)</f>
        <v>0</v>
      </c>
      <c r="BH1027" s="234">
        <f>IF(N1027="sníž. přenesená",J1027,0)</f>
        <v>0</v>
      </c>
      <c r="BI1027" s="234">
        <f>IF(N1027="nulová",J1027,0)</f>
        <v>0</v>
      </c>
      <c r="BJ1027" s="19" t="s">
        <v>82</v>
      </c>
      <c r="BK1027" s="234">
        <f>ROUND(I1027*H1027,2)</f>
        <v>0</v>
      </c>
      <c r="BL1027" s="19" t="s">
        <v>374</v>
      </c>
      <c r="BM1027" s="233" t="s">
        <v>1629</v>
      </c>
    </row>
    <row r="1028" spans="1:51" s="13" customFormat="1" ht="12">
      <c r="A1028" s="13"/>
      <c r="B1028" s="235"/>
      <c r="C1028" s="236"/>
      <c r="D1028" s="237" t="s">
        <v>305</v>
      </c>
      <c r="E1028" s="238" t="s">
        <v>28</v>
      </c>
      <c r="F1028" s="239" t="s">
        <v>523</v>
      </c>
      <c r="G1028" s="236"/>
      <c r="H1028" s="238" t="s">
        <v>28</v>
      </c>
      <c r="I1028" s="240"/>
      <c r="J1028" s="236"/>
      <c r="K1028" s="236"/>
      <c r="L1028" s="241"/>
      <c r="M1028" s="242"/>
      <c r="N1028" s="243"/>
      <c r="O1028" s="243"/>
      <c r="P1028" s="243"/>
      <c r="Q1028" s="243"/>
      <c r="R1028" s="243"/>
      <c r="S1028" s="243"/>
      <c r="T1028" s="244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5" t="s">
        <v>305</v>
      </c>
      <c r="AU1028" s="245" t="s">
        <v>84</v>
      </c>
      <c r="AV1028" s="13" t="s">
        <v>82</v>
      </c>
      <c r="AW1028" s="13" t="s">
        <v>35</v>
      </c>
      <c r="AX1028" s="13" t="s">
        <v>74</v>
      </c>
      <c r="AY1028" s="245" t="s">
        <v>296</v>
      </c>
    </row>
    <row r="1029" spans="1:51" s="13" customFormat="1" ht="12">
      <c r="A1029" s="13"/>
      <c r="B1029" s="235"/>
      <c r="C1029" s="236"/>
      <c r="D1029" s="237" t="s">
        <v>305</v>
      </c>
      <c r="E1029" s="238" t="s">
        <v>28</v>
      </c>
      <c r="F1029" s="239" t="s">
        <v>947</v>
      </c>
      <c r="G1029" s="236"/>
      <c r="H1029" s="238" t="s">
        <v>28</v>
      </c>
      <c r="I1029" s="240"/>
      <c r="J1029" s="236"/>
      <c r="K1029" s="236"/>
      <c r="L1029" s="241"/>
      <c r="M1029" s="242"/>
      <c r="N1029" s="243"/>
      <c r="O1029" s="243"/>
      <c r="P1029" s="243"/>
      <c r="Q1029" s="243"/>
      <c r="R1029" s="243"/>
      <c r="S1029" s="243"/>
      <c r="T1029" s="244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5" t="s">
        <v>305</v>
      </c>
      <c r="AU1029" s="245" t="s">
        <v>84</v>
      </c>
      <c r="AV1029" s="13" t="s">
        <v>82</v>
      </c>
      <c r="AW1029" s="13" t="s">
        <v>35</v>
      </c>
      <c r="AX1029" s="13" t="s">
        <v>74</v>
      </c>
      <c r="AY1029" s="245" t="s">
        <v>296</v>
      </c>
    </row>
    <row r="1030" spans="1:51" s="14" customFormat="1" ht="12">
      <c r="A1030" s="14"/>
      <c r="B1030" s="246"/>
      <c r="C1030" s="247"/>
      <c r="D1030" s="237" t="s">
        <v>305</v>
      </c>
      <c r="E1030" s="248" t="s">
        <v>28</v>
      </c>
      <c r="F1030" s="249" t="s">
        <v>378</v>
      </c>
      <c r="G1030" s="247"/>
      <c r="H1030" s="250">
        <v>17</v>
      </c>
      <c r="I1030" s="251"/>
      <c r="J1030" s="247"/>
      <c r="K1030" s="247"/>
      <c r="L1030" s="252"/>
      <c r="M1030" s="253"/>
      <c r="N1030" s="254"/>
      <c r="O1030" s="254"/>
      <c r="P1030" s="254"/>
      <c r="Q1030" s="254"/>
      <c r="R1030" s="254"/>
      <c r="S1030" s="254"/>
      <c r="T1030" s="255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56" t="s">
        <v>305</v>
      </c>
      <c r="AU1030" s="256" t="s">
        <v>84</v>
      </c>
      <c r="AV1030" s="14" t="s">
        <v>84</v>
      </c>
      <c r="AW1030" s="14" t="s">
        <v>35</v>
      </c>
      <c r="AX1030" s="14" t="s">
        <v>82</v>
      </c>
      <c r="AY1030" s="256" t="s">
        <v>296</v>
      </c>
    </row>
    <row r="1031" spans="1:65" s="2" customFormat="1" ht="16.5" customHeight="1">
      <c r="A1031" s="40"/>
      <c r="B1031" s="41"/>
      <c r="C1031" s="279" t="s">
        <v>1630</v>
      </c>
      <c r="D1031" s="279" t="s">
        <v>405</v>
      </c>
      <c r="E1031" s="280" t="s">
        <v>1631</v>
      </c>
      <c r="F1031" s="281" t="s">
        <v>1632</v>
      </c>
      <c r="G1031" s="282" t="s">
        <v>491</v>
      </c>
      <c r="H1031" s="283">
        <v>17</v>
      </c>
      <c r="I1031" s="284"/>
      <c r="J1031" s="285">
        <f>ROUND(I1031*H1031,2)</f>
        <v>0</v>
      </c>
      <c r="K1031" s="281" t="s">
        <v>28</v>
      </c>
      <c r="L1031" s="286"/>
      <c r="M1031" s="287" t="s">
        <v>28</v>
      </c>
      <c r="N1031" s="288" t="s">
        <v>45</v>
      </c>
      <c r="O1031" s="86"/>
      <c r="P1031" s="231">
        <f>O1031*H1031</f>
        <v>0</v>
      </c>
      <c r="Q1031" s="231">
        <v>0.0012</v>
      </c>
      <c r="R1031" s="231">
        <f>Q1031*H1031</f>
        <v>0.020399999999999998</v>
      </c>
      <c r="S1031" s="231">
        <v>0</v>
      </c>
      <c r="T1031" s="232">
        <f>S1031*H1031</f>
        <v>0</v>
      </c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R1031" s="233" t="s">
        <v>461</v>
      </c>
      <c r="AT1031" s="233" t="s">
        <v>405</v>
      </c>
      <c r="AU1031" s="233" t="s">
        <v>84</v>
      </c>
      <c r="AY1031" s="19" t="s">
        <v>296</v>
      </c>
      <c r="BE1031" s="234">
        <f>IF(N1031="základní",J1031,0)</f>
        <v>0</v>
      </c>
      <c r="BF1031" s="234">
        <f>IF(N1031="snížená",J1031,0)</f>
        <v>0</v>
      </c>
      <c r="BG1031" s="234">
        <f>IF(N1031="zákl. přenesená",J1031,0)</f>
        <v>0</v>
      </c>
      <c r="BH1031" s="234">
        <f>IF(N1031="sníž. přenesená",J1031,0)</f>
        <v>0</v>
      </c>
      <c r="BI1031" s="234">
        <f>IF(N1031="nulová",J1031,0)</f>
        <v>0</v>
      </c>
      <c r="BJ1031" s="19" t="s">
        <v>82</v>
      </c>
      <c r="BK1031" s="234">
        <f>ROUND(I1031*H1031,2)</f>
        <v>0</v>
      </c>
      <c r="BL1031" s="19" t="s">
        <v>374</v>
      </c>
      <c r="BM1031" s="233" t="s">
        <v>1633</v>
      </c>
    </row>
    <row r="1032" spans="1:51" s="13" customFormat="1" ht="12">
      <c r="A1032" s="13"/>
      <c r="B1032" s="235"/>
      <c r="C1032" s="236"/>
      <c r="D1032" s="237" t="s">
        <v>305</v>
      </c>
      <c r="E1032" s="238" t="s">
        <v>28</v>
      </c>
      <c r="F1032" s="239" t="s">
        <v>523</v>
      </c>
      <c r="G1032" s="236"/>
      <c r="H1032" s="238" t="s">
        <v>28</v>
      </c>
      <c r="I1032" s="240"/>
      <c r="J1032" s="236"/>
      <c r="K1032" s="236"/>
      <c r="L1032" s="241"/>
      <c r="M1032" s="242"/>
      <c r="N1032" s="243"/>
      <c r="O1032" s="243"/>
      <c r="P1032" s="243"/>
      <c r="Q1032" s="243"/>
      <c r="R1032" s="243"/>
      <c r="S1032" s="243"/>
      <c r="T1032" s="244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5" t="s">
        <v>305</v>
      </c>
      <c r="AU1032" s="245" t="s">
        <v>84</v>
      </c>
      <c r="AV1032" s="13" t="s">
        <v>82</v>
      </c>
      <c r="AW1032" s="13" t="s">
        <v>35</v>
      </c>
      <c r="AX1032" s="13" t="s">
        <v>74</v>
      </c>
      <c r="AY1032" s="245" t="s">
        <v>296</v>
      </c>
    </row>
    <row r="1033" spans="1:51" s="13" customFormat="1" ht="12">
      <c r="A1033" s="13"/>
      <c r="B1033" s="235"/>
      <c r="C1033" s="236"/>
      <c r="D1033" s="237" t="s">
        <v>305</v>
      </c>
      <c r="E1033" s="238" t="s">
        <v>28</v>
      </c>
      <c r="F1033" s="239" t="s">
        <v>947</v>
      </c>
      <c r="G1033" s="236"/>
      <c r="H1033" s="238" t="s">
        <v>28</v>
      </c>
      <c r="I1033" s="240"/>
      <c r="J1033" s="236"/>
      <c r="K1033" s="236"/>
      <c r="L1033" s="241"/>
      <c r="M1033" s="242"/>
      <c r="N1033" s="243"/>
      <c r="O1033" s="243"/>
      <c r="P1033" s="243"/>
      <c r="Q1033" s="243"/>
      <c r="R1033" s="243"/>
      <c r="S1033" s="243"/>
      <c r="T1033" s="244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45" t="s">
        <v>305</v>
      </c>
      <c r="AU1033" s="245" t="s">
        <v>84</v>
      </c>
      <c r="AV1033" s="13" t="s">
        <v>82</v>
      </c>
      <c r="AW1033" s="13" t="s">
        <v>35</v>
      </c>
      <c r="AX1033" s="13" t="s">
        <v>74</v>
      </c>
      <c r="AY1033" s="245" t="s">
        <v>296</v>
      </c>
    </row>
    <row r="1034" spans="1:51" s="14" customFormat="1" ht="12">
      <c r="A1034" s="14"/>
      <c r="B1034" s="246"/>
      <c r="C1034" s="247"/>
      <c r="D1034" s="237" t="s">
        <v>305</v>
      </c>
      <c r="E1034" s="248" t="s">
        <v>28</v>
      </c>
      <c r="F1034" s="249" t="s">
        <v>378</v>
      </c>
      <c r="G1034" s="247"/>
      <c r="H1034" s="250">
        <v>17</v>
      </c>
      <c r="I1034" s="251"/>
      <c r="J1034" s="247"/>
      <c r="K1034" s="247"/>
      <c r="L1034" s="252"/>
      <c r="M1034" s="253"/>
      <c r="N1034" s="254"/>
      <c r="O1034" s="254"/>
      <c r="P1034" s="254"/>
      <c r="Q1034" s="254"/>
      <c r="R1034" s="254"/>
      <c r="S1034" s="254"/>
      <c r="T1034" s="255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56" t="s">
        <v>305</v>
      </c>
      <c r="AU1034" s="256" t="s">
        <v>84</v>
      </c>
      <c r="AV1034" s="14" t="s">
        <v>84</v>
      </c>
      <c r="AW1034" s="14" t="s">
        <v>35</v>
      </c>
      <c r="AX1034" s="14" t="s">
        <v>82</v>
      </c>
      <c r="AY1034" s="256" t="s">
        <v>296</v>
      </c>
    </row>
    <row r="1035" spans="1:65" s="2" customFormat="1" ht="16.5" customHeight="1">
      <c r="A1035" s="40"/>
      <c r="B1035" s="41"/>
      <c r="C1035" s="222" t="s">
        <v>1634</v>
      </c>
      <c r="D1035" s="222" t="s">
        <v>298</v>
      </c>
      <c r="E1035" s="223" t="s">
        <v>1635</v>
      </c>
      <c r="F1035" s="224" t="s">
        <v>1636</v>
      </c>
      <c r="G1035" s="225" t="s">
        <v>980</v>
      </c>
      <c r="H1035" s="226">
        <v>4</v>
      </c>
      <c r="I1035" s="227"/>
      <c r="J1035" s="228">
        <f>ROUND(I1035*H1035,2)</f>
        <v>0</v>
      </c>
      <c r="K1035" s="224" t="s">
        <v>28</v>
      </c>
      <c r="L1035" s="46"/>
      <c r="M1035" s="229" t="s">
        <v>28</v>
      </c>
      <c r="N1035" s="230" t="s">
        <v>45</v>
      </c>
      <c r="O1035" s="86"/>
      <c r="P1035" s="231">
        <f>O1035*H1035</f>
        <v>0</v>
      </c>
      <c r="Q1035" s="231">
        <v>0</v>
      </c>
      <c r="R1035" s="231">
        <f>Q1035*H1035</f>
        <v>0</v>
      </c>
      <c r="S1035" s="231">
        <v>0</v>
      </c>
      <c r="T1035" s="232">
        <f>S1035*H1035</f>
        <v>0</v>
      </c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R1035" s="233" t="s">
        <v>374</v>
      </c>
      <c r="AT1035" s="233" t="s">
        <v>298</v>
      </c>
      <c r="AU1035" s="233" t="s">
        <v>84</v>
      </c>
      <c r="AY1035" s="19" t="s">
        <v>296</v>
      </c>
      <c r="BE1035" s="234">
        <f>IF(N1035="základní",J1035,0)</f>
        <v>0</v>
      </c>
      <c r="BF1035" s="234">
        <f>IF(N1035="snížená",J1035,0)</f>
        <v>0</v>
      </c>
      <c r="BG1035" s="234">
        <f>IF(N1035="zákl. přenesená",J1035,0)</f>
        <v>0</v>
      </c>
      <c r="BH1035" s="234">
        <f>IF(N1035="sníž. přenesená",J1035,0)</f>
        <v>0</v>
      </c>
      <c r="BI1035" s="234">
        <f>IF(N1035="nulová",J1035,0)</f>
        <v>0</v>
      </c>
      <c r="BJ1035" s="19" t="s">
        <v>82</v>
      </c>
      <c r="BK1035" s="234">
        <f>ROUND(I1035*H1035,2)</f>
        <v>0</v>
      </c>
      <c r="BL1035" s="19" t="s">
        <v>374</v>
      </c>
      <c r="BM1035" s="233" t="s">
        <v>1637</v>
      </c>
    </row>
    <row r="1036" spans="1:51" s="13" customFormat="1" ht="12">
      <c r="A1036" s="13"/>
      <c r="B1036" s="235"/>
      <c r="C1036" s="236"/>
      <c r="D1036" s="237" t="s">
        <v>305</v>
      </c>
      <c r="E1036" s="238" t="s">
        <v>28</v>
      </c>
      <c r="F1036" s="239" t="s">
        <v>523</v>
      </c>
      <c r="G1036" s="236"/>
      <c r="H1036" s="238" t="s">
        <v>28</v>
      </c>
      <c r="I1036" s="240"/>
      <c r="J1036" s="236"/>
      <c r="K1036" s="236"/>
      <c r="L1036" s="241"/>
      <c r="M1036" s="242"/>
      <c r="N1036" s="243"/>
      <c r="O1036" s="243"/>
      <c r="P1036" s="243"/>
      <c r="Q1036" s="243"/>
      <c r="R1036" s="243"/>
      <c r="S1036" s="243"/>
      <c r="T1036" s="244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5" t="s">
        <v>305</v>
      </c>
      <c r="AU1036" s="245" t="s">
        <v>84</v>
      </c>
      <c r="AV1036" s="13" t="s">
        <v>82</v>
      </c>
      <c r="AW1036" s="13" t="s">
        <v>35</v>
      </c>
      <c r="AX1036" s="13" t="s">
        <v>74</v>
      </c>
      <c r="AY1036" s="245" t="s">
        <v>296</v>
      </c>
    </row>
    <row r="1037" spans="1:51" s="13" customFormat="1" ht="12">
      <c r="A1037" s="13"/>
      <c r="B1037" s="235"/>
      <c r="C1037" s="236"/>
      <c r="D1037" s="237" t="s">
        <v>305</v>
      </c>
      <c r="E1037" s="238" t="s">
        <v>28</v>
      </c>
      <c r="F1037" s="239" t="s">
        <v>947</v>
      </c>
      <c r="G1037" s="236"/>
      <c r="H1037" s="238" t="s">
        <v>28</v>
      </c>
      <c r="I1037" s="240"/>
      <c r="J1037" s="236"/>
      <c r="K1037" s="236"/>
      <c r="L1037" s="241"/>
      <c r="M1037" s="242"/>
      <c r="N1037" s="243"/>
      <c r="O1037" s="243"/>
      <c r="P1037" s="243"/>
      <c r="Q1037" s="243"/>
      <c r="R1037" s="243"/>
      <c r="S1037" s="243"/>
      <c r="T1037" s="244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5" t="s">
        <v>305</v>
      </c>
      <c r="AU1037" s="245" t="s">
        <v>84</v>
      </c>
      <c r="AV1037" s="13" t="s">
        <v>82</v>
      </c>
      <c r="AW1037" s="13" t="s">
        <v>35</v>
      </c>
      <c r="AX1037" s="13" t="s">
        <v>74</v>
      </c>
      <c r="AY1037" s="245" t="s">
        <v>296</v>
      </c>
    </row>
    <row r="1038" spans="1:51" s="14" customFormat="1" ht="12">
      <c r="A1038" s="14"/>
      <c r="B1038" s="246"/>
      <c r="C1038" s="247"/>
      <c r="D1038" s="237" t="s">
        <v>305</v>
      </c>
      <c r="E1038" s="248" t="s">
        <v>28</v>
      </c>
      <c r="F1038" s="249" t="s">
        <v>303</v>
      </c>
      <c r="G1038" s="247"/>
      <c r="H1038" s="250">
        <v>4</v>
      </c>
      <c r="I1038" s="251"/>
      <c r="J1038" s="247"/>
      <c r="K1038" s="247"/>
      <c r="L1038" s="252"/>
      <c r="M1038" s="253"/>
      <c r="N1038" s="254"/>
      <c r="O1038" s="254"/>
      <c r="P1038" s="254"/>
      <c r="Q1038" s="254"/>
      <c r="R1038" s="254"/>
      <c r="S1038" s="254"/>
      <c r="T1038" s="255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56" t="s">
        <v>305</v>
      </c>
      <c r="AU1038" s="256" t="s">
        <v>84</v>
      </c>
      <c r="AV1038" s="14" t="s">
        <v>84</v>
      </c>
      <c r="AW1038" s="14" t="s">
        <v>35</v>
      </c>
      <c r="AX1038" s="14" t="s">
        <v>82</v>
      </c>
      <c r="AY1038" s="256" t="s">
        <v>296</v>
      </c>
    </row>
    <row r="1039" spans="1:65" s="2" customFormat="1" ht="16.5" customHeight="1">
      <c r="A1039" s="40"/>
      <c r="B1039" s="41"/>
      <c r="C1039" s="222" t="s">
        <v>1638</v>
      </c>
      <c r="D1039" s="222" t="s">
        <v>298</v>
      </c>
      <c r="E1039" s="223" t="s">
        <v>1639</v>
      </c>
      <c r="F1039" s="224" t="s">
        <v>1640</v>
      </c>
      <c r="G1039" s="225" t="s">
        <v>980</v>
      </c>
      <c r="H1039" s="226">
        <v>9</v>
      </c>
      <c r="I1039" s="227"/>
      <c r="J1039" s="228">
        <f>ROUND(I1039*H1039,2)</f>
        <v>0</v>
      </c>
      <c r="K1039" s="224" t="s">
        <v>28</v>
      </c>
      <c r="L1039" s="46"/>
      <c r="M1039" s="229" t="s">
        <v>28</v>
      </c>
      <c r="N1039" s="230" t="s">
        <v>45</v>
      </c>
      <c r="O1039" s="86"/>
      <c r="P1039" s="231">
        <f>O1039*H1039</f>
        <v>0</v>
      </c>
      <c r="Q1039" s="231">
        <v>0</v>
      </c>
      <c r="R1039" s="231">
        <f>Q1039*H1039</f>
        <v>0</v>
      </c>
      <c r="S1039" s="231">
        <v>0</v>
      </c>
      <c r="T1039" s="232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33" t="s">
        <v>374</v>
      </c>
      <c r="AT1039" s="233" t="s">
        <v>298</v>
      </c>
      <c r="AU1039" s="233" t="s">
        <v>84</v>
      </c>
      <c r="AY1039" s="19" t="s">
        <v>296</v>
      </c>
      <c r="BE1039" s="234">
        <f>IF(N1039="základní",J1039,0)</f>
        <v>0</v>
      </c>
      <c r="BF1039" s="234">
        <f>IF(N1039="snížená",J1039,0)</f>
        <v>0</v>
      </c>
      <c r="BG1039" s="234">
        <f>IF(N1039="zákl. přenesená",J1039,0)</f>
        <v>0</v>
      </c>
      <c r="BH1039" s="234">
        <f>IF(N1039="sníž. přenesená",J1039,0)</f>
        <v>0</v>
      </c>
      <c r="BI1039" s="234">
        <f>IF(N1039="nulová",J1039,0)</f>
        <v>0</v>
      </c>
      <c r="BJ1039" s="19" t="s">
        <v>82</v>
      </c>
      <c r="BK1039" s="234">
        <f>ROUND(I1039*H1039,2)</f>
        <v>0</v>
      </c>
      <c r="BL1039" s="19" t="s">
        <v>374</v>
      </c>
      <c r="BM1039" s="233" t="s">
        <v>1641</v>
      </c>
    </row>
    <row r="1040" spans="1:51" s="13" customFormat="1" ht="12">
      <c r="A1040" s="13"/>
      <c r="B1040" s="235"/>
      <c r="C1040" s="236"/>
      <c r="D1040" s="237" t="s">
        <v>305</v>
      </c>
      <c r="E1040" s="238" t="s">
        <v>28</v>
      </c>
      <c r="F1040" s="239" t="s">
        <v>523</v>
      </c>
      <c r="G1040" s="236"/>
      <c r="H1040" s="238" t="s">
        <v>28</v>
      </c>
      <c r="I1040" s="240"/>
      <c r="J1040" s="236"/>
      <c r="K1040" s="236"/>
      <c r="L1040" s="241"/>
      <c r="M1040" s="242"/>
      <c r="N1040" s="243"/>
      <c r="O1040" s="243"/>
      <c r="P1040" s="243"/>
      <c r="Q1040" s="243"/>
      <c r="R1040" s="243"/>
      <c r="S1040" s="243"/>
      <c r="T1040" s="244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5" t="s">
        <v>305</v>
      </c>
      <c r="AU1040" s="245" t="s">
        <v>84</v>
      </c>
      <c r="AV1040" s="13" t="s">
        <v>82</v>
      </c>
      <c r="AW1040" s="13" t="s">
        <v>35</v>
      </c>
      <c r="AX1040" s="13" t="s">
        <v>74</v>
      </c>
      <c r="AY1040" s="245" t="s">
        <v>296</v>
      </c>
    </row>
    <row r="1041" spans="1:51" s="13" customFormat="1" ht="12">
      <c r="A1041" s="13"/>
      <c r="B1041" s="235"/>
      <c r="C1041" s="236"/>
      <c r="D1041" s="237" t="s">
        <v>305</v>
      </c>
      <c r="E1041" s="238" t="s">
        <v>28</v>
      </c>
      <c r="F1041" s="239" t="s">
        <v>947</v>
      </c>
      <c r="G1041" s="236"/>
      <c r="H1041" s="238" t="s">
        <v>28</v>
      </c>
      <c r="I1041" s="240"/>
      <c r="J1041" s="236"/>
      <c r="K1041" s="236"/>
      <c r="L1041" s="241"/>
      <c r="M1041" s="242"/>
      <c r="N1041" s="243"/>
      <c r="O1041" s="243"/>
      <c r="P1041" s="243"/>
      <c r="Q1041" s="243"/>
      <c r="R1041" s="243"/>
      <c r="S1041" s="243"/>
      <c r="T1041" s="244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45" t="s">
        <v>305</v>
      </c>
      <c r="AU1041" s="245" t="s">
        <v>84</v>
      </c>
      <c r="AV1041" s="13" t="s">
        <v>82</v>
      </c>
      <c r="AW1041" s="13" t="s">
        <v>35</v>
      </c>
      <c r="AX1041" s="13" t="s">
        <v>74</v>
      </c>
      <c r="AY1041" s="245" t="s">
        <v>296</v>
      </c>
    </row>
    <row r="1042" spans="1:51" s="14" customFormat="1" ht="12">
      <c r="A1042" s="14"/>
      <c r="B1042" s="246"/>
      <c r="C1042" s="247"/>
      <c r="D1042" s="237" t="s">
        <v>305</v>
      </c>
      <c r="E1042" s="248" t="s">
        <v>28</v>
      </c>
      <c r="F1042" s="249" t="s">
        <v>341</v>
      </c>
      <c r="G1042" s="247"/>
      <c r="H1042" s="250">
        <v>9</v>
      </c>
      <c r="I1042" s="251"/>
      <c r="J1042" s="247"/>
      <c r="K1042" s="247"/>
      <c r="L1042" s="252"/>
      <c r="M1042" s="253"/>
      <c r="N1042" s="254"/>
      <c r="O1042" s="254"/>
      <c r="P1042" s="254"/>
      <c r="Q1042" s="254"/>
      <c r="R1042" s="254"/>
      <c r="S1042" s="254"/>
      <c r="T1042" s="255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56" t="s">
        <v>305</v>
      </c>
      <c r="AU1042" s="256" t="s">
        <v>84</v>
      </c>
      <c r="AV1042" s="14" t="s">
        <v>84</v>
      </c>
      <c r="AW1042" s="14" t="s">
        <v>35</v>
      </c>
      <c r="AX1042" s="14" t="s">
        <v>82</v>
      </c>
      <c r="AY1042" s="256" t="s">
        <v>296</v>
      </c>
    </row>
    <row r="1043" spans="1:65" s="2" customFormat="1" ht="16.5" customHeight="1">
      <c r="A1043" s="40"/>
      <c r="B1043" s="41"/>
      <c r="C1043" s="222" t="s">
        <v>1642</v>
      </c>
      <c r="D1043" s="222" t="s">
        <v>298</v>
      </c>
      <c r="E1043" s="223" t="s">
        <v>1643</v>
      </c>
      <c r="F1043" s="224" t="s">
        <v>1644</v>
      </c>
      <c r="G1043" s="225" t="s">
        <v>980</v>
      </c>
      <c r="H1043" s="226">
        <v>3</v>
      </c>
      <c r="I1043" s="227"/>
      <c r="J1043" s="228">
        <f>ROUND(I1043*H1043,2)</f>
        <v>0</v>
      </c>
      <c r="K1043" s="224" t="s">
        <v>28</v>
      </c>
      <c r="L1043" s="46"/>
      <c r="M1043" s="229" t="s">
        <v>28</v>
      </c>
      <c r="N1043" s="230" t="s">
        <v>45</v>
      </c>
      <c r="O1043" s="86"/>
      <c r="P1043" s="231">
        <f>O1043*H1043</f>
        <v>0</v>
      </c>
      <c r="Q1043" s="231">
        <v>0</v>
      </c>
      <c r="R1043" s="231">
        <f>Q1043*H1043</f>
        <v>0</v>
      </c>
      <c r="S1043" s="231">
        <v>0</v>
      </c>
      <c r="T1043" s="232">
        <f>S1043*H1043</f>
        <v>0</v>
      </c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R1043" s="233" t="s">
        <v>374</v>
      </c>
      <c r="AT1043" s="233" t="s">
        <v>298</v>
      </c>
      <c r="AU1043" s="233" t="s">
        <v>84</v>
      </c>
      <c r="AY1043" s="19" t="s">
        <v>296</v>
      </c>
      <c r="BE1043" s="234">
        <f>IF(N1043="základní",J1043,0)</f>
        <v>0</v>
      </c>
      <c r="BF1043" s="234">
        <f>IF(N1043="snížená",J1043,0)</f>
        <v>0</v>
      </c>
      <c r="BG1043" s="234">
        <f>IF(N1043="zákl. přenesená",J1043,0)</f>
        <v>0</v>
      </c>
      <c r="BH1043" s="234">
        <f>IF(N1043="sníž. přenesená",J1043,0)</f>
        <v>0</v>
      </c>
      <c r="BI1043" s="234">
        <f>IF(N1043="nulová",J1043,0)</f>
        <v>0</v>
      </c>
      <c r="BJ1043" s="19" t="s">
        <v>82</v>
      </c>
      <c r="BK1043" s="234">
        <f>ROUND(I1043*H1043,2)</f>
        <v>0</v>
      </c>
      <c r="BL1043" s="19" t="s">
        <v>374</v>
      </c>
      <c r="BM1043" s="233" t="s">
        <v>1645</v>
      </c>
    </row>
    <row r="1044" spans="1:51" s="13" customFormat="1" ht="12">
      <c r="A1044" s="13"/>
      <c r="B1044" s="235"/>
      <c r="C1044" s="236"/>
      <c r="D1044" s="237" t="s">
        <v>305</v>
      </c>
      <c r="E1044" s="238" t="s">
        <v>28</v>
      </c>
      <c r="F1044" s="239" t="s">
        <v>523</v>
      </c>
      <c r="G1044" s="236"/>
      <c r="H1044" s="238" t="s">
        <v>28</v>
      </c>
      <c r="I1044" s="240"/>
      <c r="J1044" s="236"/>
      <c r="K1044" s="236"/>
      <c r="L1044" s="241"/>
      <c r="M1044" s="242"/>
      <c r="N1044" s="243"/>
      <c r="O1044" s="243"/>
      <c r="P1044" s="243"/>
      <c r="Q1044" s="243"/>
      <c r="R1044" s="243"/>
      <c r="S1044" s="243"/>
      <c r="T1044" s="244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5" t="s">
        <v>305</v>
      </c>
      <c r="AU1044" s="245" t="s">
        <v>84</v>
      </c>
      <c r="AV1044" s="13" t="s">
        <v>82</v>
      </c>
      <c r="AW1044" s="13" t="s">
        <v>35</v>
      </c>
      <c r="AX1044" s="13" t="s">
        <v>74</v>
      </c>
      <c r="AY1044" s="245" t="s">
        <v>296</v>
      </c>
    </row>
    <row r="1045" spans="1:51" s="13" customFormat="1" ht="12">
      <c r="A1045" s="13"/>
      <c r="B1045" s="235"/>
      <c r="C1045" s="236"/>
      <c r="D1045" s="237" t="s">
        <v>305</v>
      </c>
      <c r="E1045" s="238" t="s">
        <v>28</v>
      </c>
      <c r="F1045" s="239" t="s">
        <v>947</v>
      </c>
      <c r="G1045" s="236"/>
      <c r="H1045" s="238" t="s">
        <v>28</v>
      </c>
      <c r="I1045" s="240"/>
      <c r="J1045" s="236"/>
      <c r="K1045" s="236"/>
      <c r="L1045" s="241"/>
      <c r="M1045" s="242"/>
      <c r="N1045" s="243"/>
      <c r="O1045" s="243"/>
      <c r="P1045" s="243"/>
      <c r="Q1045" s="243"/>
      <c r="R1045" s="243"/>
      <c r="S1045" s="243"/>
      <c r="T1045" s="244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5" t="s">
        <v>305</v>
      </c>
      <c r="AU1045" s="245" t="s">
        <v>84</v>
      </c>
      <c r="AV1045" s="13" t="s">
        <v>82</v>
      </c>
      <c r="AW1045" s="13" t="s">
        <v>35</v>
      </c>
      <c r="AX1045" s="13" t="s">
        <v>74</v>
      </c>
      <c r="AY1045" s="245" t="s">
        <v>296</v>
      </c>
    </row>
    <row r="1046" spans="1:51" s="14" customFormat="1" ht="12">
      <c r="A1046" s="14"/>
      <c r="B1046" s="246"/>
      <c r="C1046" s="247"/>
      <c r="D1046" s="237" t="s">
        <v>305</v>
      </c>
      <c r="E1046" s="248" t="s">
        <v>28</v>
      </c>
      <c r="F1046" s="249" t="s">
        <v>314</v>
      </c>
      <c r="G1046" s="247"/>
      <c r="H1046" s="250">
        <v>3</v>
      </c>
      <c r="I1046" s="251"/>
      <c r="J1046" s="247"/>
      <c r="K1046" s="247"/>
      <c r="L1046" s="252"/>
      <c r="M1046" s="253"/>
      <c r="N1046" s="254"/>
      <c r="O1046" s="254"/>
      <c r="P1046" s="254"/>
      <c r="Q1046" s="254"/>
      <c r="R1046" s="254"/>
      <c r="S1046" s="254"/>
      <c r="T1046" s="255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56" t="s">
        <v>305</v>
      </c>
      <c r="AU1046" s="256" t="s">
        <v>84</v>
      </c>
      <c r="AV1046" s="14" t="s">
        <v>84</v>
      </c>
      <c r="AW1046" s="14" t="s">
        <v>35</v>
      </c>
      <c r="AX1046" s="14" t="s">
        <v>82</v>
      </c>
      <c r="AY1046" s="256" t="s">
        <v>296</v>
      </c>
    </row>
    <row r="1047" spans="1:65" s="2" customFormat="1" ht="16.5" customHeight="1">
      <c r="A1047" s="40"/>
      <c r="B1047" s="41"/>
      <c r="C1047" s="222" t="s">
        <v>1646</v>
      </c>
      <c r="D1047" s="222" t="s">
        <v>298</v>
      </c>
      <c r="E1047" s="223" t="s">
        <v>1647</v>
      </c>
      <c r="F1047" s="224" t="s">
        <v>1648</v>
      </c>
      <c r="G1047" s="225" t="s">
        <v>980</v>
      </c>
      <c r="H1047" s="226">
        <v>20</v>
      </c>
      <c r="I1047" s="227"/>
      <c r="J1047" s="228">
        <f>ROUND(I1047*H1047,2)</f>
        <v>0</v>
      </c>
      <c r="K1047" s="224" t="s">
        <v>28</v>
      </c>
      <c r="L1047" s="46"/>
      <c r="M1047" s="229" t="s">
        <v>28</v>
      </c>
      <c r="N1047" s="230" t="s">
        <v>45</v>
      </c>
      <c r="O1047" s="86"/>
      <c r="P1047" s="231">
        <f>O1047*H1047</f>
        <v>0</v>
      </c>
      <c r="Q1047" s="231">
        <v>0</v>
      </c>
      <c r="R1047" s="231">
        <f>Q1047*H1047</f>
        <v>0</v>
      </c>
      <c r="S1047" s="231">
        <v>0</v>
      </c>
      <c r="T1047" s="232">
        <f>S1047*H1047</f>
        <v>0</v>
      </c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R1047" s="233" t="s">
        <v>374</v>
      </c>
      <c r="AT1047" s="233" t="s">
        <v>298</v>
      </c>
      <c r="AU1047" s="233" t="s">
        <v>84</v>
      </c>
      <c r="AY1047" s="19" t="s">
        <v>296</v>
      </c>
      <c r="BE1047" s="234">
        <f>IF(N1047="základní",J1047,0)</f>
        <v>0</v>
      </c>
      <c r="BF1047" s="234">
        <f>IF(N1047="snížená",J1047,0)</f>
        <v>0</v>
      </c>
      <c r="BG1047" s="234">
        <f>IF(N1047="zákl. přenesená",J1047,0)</f>
        <v>0</v>
      </c>
      <c r="BH1047" s="234">
        <f>IF(N1047="sníž. přenesená",J1047,0)</f>
        <v>0</v>
      </c>
      <c r="BI1047" s="234">
        <f>IF(N1047="nulová",J1047,0)</f>
        <v>0</v>
      </c>
      <c r="BJ1047" s="19" t="s">
        <v>82</v>
      </c>
      <c r="BK1047" s="234">
        <f>ROUND(I1047*H1047,2)</f>
        <v>0</v>
      </c>
      <c r="BL1047" s="19" t="s">
        <v>374</v>
      </c>
      <c r="BM1047" s="233" t="s">
        <v>1649</v>
      </c>
    </row>
    <row r="1048" spans="1:51" s="13" customFormat="1" ht="12">
      <c r="A1048" s="13"/>
      <c r="B1048" s="235"/>
      <c r="C1048" s="236"/>
      <c r="D1048" s="237" t="s">
        <v>305</v>
      </c>
      <c r="E1048" s="238" t="s">
        <v>28</v>
      </c>
      <c r="F1048" s="239" t="s">
        <v>523</v>
      </c>
      <c r="G1048" s="236"/>
      <c r="H1048" s="238" t="s">
        <v>28</v>
      </c>
      <c r="I1048" s="240"/>
      <c r="J1048" s="236"/>
      <c r="K1048" s="236"/>
      <c r="L1048" s="241"/>
      <c r="M1048" s="242"/>
      <c r="N1048" s="243"/>
      <c r="O1048" s="243"/>
      <c r="P1048" s="243"/>
      <c r="Q1048" s="243"/>
      <c r="R1048" s="243"/>
      <c r="S1048" s="243"/>
      <c r="T1048" s="244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5" t="s">
        <v>305</v>
      </c>
      <c r="AU1048" s="245" t="s">
        <v>84</v>
      </c>
      <c r="AV1048" s="13" t="s">
        <v>82</v>
      </c>
      <c r="AW1048" s="13" t="s">
        <v>35</v>
      </c>
      <c r="AX1048" s="13" t="s">
        <v>74</v>
      </c>
      <c r="AY1048" s="245" t="s">
        <v>296</v>
      </c>
    </row>
    <row r="1049" spans="1:51" s="13" customFormat="1" ht="12">
      <c r="A1049" s="13"/>
      <c r="B1049" s="235"/>
      <c r="C1049" s="236"/>
      <c r="D1049" s="237" t="s">
        <v>305</v>
      </c>
      <c r="E1049" s="238" t="s">
        <v>28</v>
      </c>
      <c r="F1049" s="239" t="s">
        <v>947</v>
      </c>
      <c r="G1049" s="236"/>
      <c r="H1049" s="238" t="s">
        <v>28</v>
      </c>
      <c r="I1049" s="240"/>
      <c r="J1049" s="236"/>
      <c r="K1049" s="236"/>
      <c r="L1049" s="241"/>
      <c r="M1049" s="242"/>
      <c r="N1049" s="243"/>
      <c r="O1049" s="243"/>
      <c r="P1049" s="243"/>
      <c r="Q1049" s="243"/>
      <c r="R1049" s="243"/>
      <c r="S1049" s="243"/>
      <c r="T1049" s="244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45" t="s">
        <v>305</v>
      </c>
      <c r="AU1049" s="245" t="s">
        <v>84</v>
      </c>
      <c r="AV1049" s="13" t="s">
        <v>82</v>
      </c>
      <c r="AW1049" s="13" t="s">
        <v>35</v>
      </c>
      <c r="AX1049" s="13" t="s">
        <v>74</v>
      </c>
      <c r="AY1049" s="245" t="s">
        <v>296</v>
      </c>
    </row>
    <row r="1050" spans="1:51" s="14" customFormat="1" ht="12">
      <c r="A1050" s="14"/>
      <c r="B1050" s="246"/>
      <c r="C1050" s="247"/>
      <c r="D1050" s="237" t="s">
        <v>305</v>
      </c>
      <c r="E1050" s="248" t="s">
        <v>28</v>
      </c>
      <c r="F1050" s="249" t="s">
        <v>1650</v>
      </c>
      <c r="G1050" s="247"/>
      <c r="H1050" s="250">
        <v>20</v>
      </c>
      <c r="I1050" s="251"/>
      <c r="J1050" s="247"/>
      <c r="K1050" s="247"/>
      <c r="L1050" s="252"/>
      <c r="M1050" s="253"/>
      <c r="N1050" s="254"/>
      <c r="O1050" s="254"/>
      <c r="P1050" s="254"/>
      <c r="Q1050" s="254"/>
      <c r="R1050" s="254"/>
      <c r="S1050" s="254"/>
      <c r="T1050" s="255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56" t="s">
        <v>305</v>
      </c>
      <c r="AU1050" s="256" t="s">
        <v>84</v>
      </c>
      <c r="AV1050" s="14" t="s">
        <v>84</v>
      </c>
      <c r="AW1050" s="14" t="s">
        <v>35</v>
      </c>
      <c r="AX1050" s="14" t="s">
        <v>82</v>
      </c>
      <c r="AY1050" s="256" t="s">
        <v>296</v>
      </c>
    </row>
    <row r="1051" spans="1:65" s="2" customFormat="1" ht="24" customHeight="1">
      <c r="A1051" s="40"/>
      <c r="B1051" s="41"/>
      <c r="C1051" s="222" t="s">
        <v>1651</v>
      </c>
      <c r="D1051" s="222" t="s">
        <v>298</v>
      </c>
      <c r="E1051" s="223" t="s">
        <v>1652</v>
      </c>
      <c r="F1051" s="224" t="s">
        <v>1653</v>
      </c>
      <c r="G1051" s="225" t="s">
        <v>980</v>
      </c>
      <c r="H1051" s="226">
        <v>6</v>
      </c>
      <c r="I1051" s="227"/>
      <c r="J1051" s="228">
        <f>ROUND(I1051*H1051,2)</f>
        <v>0</v>
      </c>
      <c r="K1051" s="224" t="s">
        <v>28</v>
      </c>
      <c r="L1051" s="46"/>
      <c r="M1051" s="229" t="s">
        <v>28</v>
      </c>
      <c r="N1051" s="230" t="s">
        <v>45</v>
      </c>
      <c r="O1051" s="86"/>
      <c r="P1051" s="231">
        <f>O1051*H1051</f>
        <v>0</v>
      </c>
      <c r="Q1051" s="231">
        <v>0.134</v>
      </c>
      <c r="R1051" s="231">
        <f>Q1051*H1051</f>
        <v>0.804</v>
      </c>
      <c r="S1051" s="231">
        <v>0</v>
      </c>
      <c r="T1051" s="232">
        <f>S1051*H1051</f>
        <v>0</v>
      </c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R1051" s="233" t="s">
        <v>374</v>
      </c>
      <c r="AT1051" s="233" t="s">
        <v>298</v>
      </c>
      <c r="AU1051" s="233" t="s">
        <v>84</v>
      </c>
      <c r="AY1051" s="19" t="s">
        <v>296</v>
      </c>
      <c r="BE1051" s="234">
        <f>IF(N1051="základní",J1051,0)</f>
        <v>0</v>
      </c>
      <c r="BF1051" s="234">
        <f>IF(N1051="snížená",J1051,0)</f>
        <v>0</v>
      </c>
      <c r="BG1051" s="234">
        <f>IF(N1051="zákl. přenesená",J1051,0)</f>
        <v>0</v>
      </c>
      <c r="BH1051" s="234">
        <f>IF(N1051="sníž. přenesená",J1051,0)</f>
        <v>0</v>
      </c>
      <c r="BI1051" s="234">
        <f>IF(N1051="nulová",J1051,0)</f>
        <v>0</v>
      </c>
      <c r="BJ1051" s="19" t="s">
        <v>82</v>
      </c>
      <c r="BK1051" s="234">
        <f>ROUND(I1051*H1051,2)</f>
        <v>0</v>
      </c>
      <c r="BL1051" s="19" t="s">
        <v>374</v>
      </c>
      <c r="BM1051" s="233" t="s">
        <v>1654</v>
      </c>
    </row>
    <row r="1052" spans="1:51" s="13" customFormat="1" ht="12">
      <c r="A1052" s="13"/>
      <c r="B1052" s="235"/>
      <c r="C1052" s="236"/>
      <c r="D1052" s="237" t="s">
        <v>305</v>
      </c>
      <c r="E1052" s="238" t="s">
        <v>28</v>
      </c>
      <c r="F1052" s="239" t="s">
        <v>1655</v>
      </c>
      <c r="G1052" s="236"/>
      <c r="H1052" s="238" t="s">
        <v>28</v>
      </c>
      <c r="I1052" s="240"/>
      <c r="J1052" s="236"/>
      <c r="K1052" s="236"/>
      <c r="L1052" s="241"/>
      <c r="M1052" s="242"/>
      <c r="N1052" s="243"/>
      <c r="O1052" s="243"/>
      <c r="P1052" s="243"/>
      <c r="Q1052" s="243"/>
      <c r="R1052" s="243"/>
      <c r="S1052" s="243"/>
      <c r="T1052" s="244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5" t="s">
        <v>305</v>
      </c>
      <c r="AU1052" s="245" t="s">
        <v>84</v>
      </c>
      <c r="AV1052" s="13" t="s">
        <v>82</v>
      </c>
      <c r="AW1052" s="13" t="s">
        <v>35</v>
      </c>
      <c r="AX1052" s="13" t="s">
        <v>74</v>
      </c>
      <c r="AY1052" s="245" t="s">
        <v>296</v>
      </c>
    </row>
    <row r="1053" spans="1:51" s="14" customFormat="1" ht="12">
      <c r="A1053" s="14"/>
      <c r="B1053" s="246"/>
      <c r="C1053" s="247"/>
      <c r="D1053" s="237" t="s">
        <v>305</v>
      </c>
      <c r="E1053" s="248" t="s">
        <v>28</v>
      </c>
      <c r="F1053" s="249" t="s">
        <v>329</v>
      </c>
      <c r="G1053" s="247"/>
      <c r="H1053" s="250">
        <v>6</v>
      </c>
      <c r="I1053" s="251"/>
      <c r="J1053" s="247"/>
      <c r="K1053" s="247"/>
      <c r="L1053" s="252"/>
      <c r="M1053" s="253"/>
      <c r="N1053" s="254"/>
      <c r="O1053" s="254"/>
      <c r="P1053" s="254"/>
      <c r="Q1053" s="254"/>
      <c r="R1053" s="254"/>
      <c r="S1053" s="254"/>
      <c r="T1053" s="255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56" t="s">
        <v>305</v>
      </c>
      <c r="AU1053" s="256" t="s">
        <v>84</v>
      </c>
      <c r="AV1053" s="14" t="s">
        <v>84</v>
      </c>
      <c r="AW1053" s="14" t="s">
        <v>35</v>
      </c>
      <c r="AX1053" s="14" t="s">
        <v>82</v>
      </c>
      <c r="AY1053" s="256" t="s">
        <v>296</v>
      </c>
    </row>
    <row r="1054" spans="1:65" s="2" customFormat="1" ht="24" customHeight="1">
      <c r="A1054" s="40"/>
      <c r="B1054" s="41"/>
      <c r="C1054" s="222" t="s">
        <v>1656</v>
      </c>
      <c r="D1054" s="222" t="s">
        <v>298</v>
      </c>
      <c r="E1054" s="223" t="s">
        <v>1657</v>
      </c>
      <c r="F1054" s="224" t="s">
        <v>1658</v>
      </c>
      <c r="G1054" s="225" t="s">
        <v>980</v>
      </c>
      <c r="H1054" s="226">
        <v>1</v>
      </c>
      <c r="I1054" s="227"/>
      <c r="J1054" s="228">
        <f>ROUND(I1054*H1054,2)</f>
        <v>0</v>
      </c>
      <c r="K1054" s="224" t="s">
        <v>28</v>
      </c>
      <c r="L1054" s="46"/>
      <c r="M1054" s="229" t="s">
        <v>28</v>
      </c>
      <c r="N1054" s="230" t="s">
        <v>45</v>
      </c>
      <c r="O1054" s="86"/>
      <c r="P1054" s="231">
        <f>O1054*H1054</f>
        <v>0</v>
      </c>
      <c r="Q1054" s="231">
        <v>0.202</v>
      </c>
      <c r="R1054" s="231">
        <f>Q1054*H1054</f>
        <v>0.202</v>
      </c>
      <c r="S1054" s="231">
        <v>0</v>
      </c>
      <c r="T1054" s="232">
        <f>S1054*H1054</f>
        <v>0</v>
      </c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R1054" s="233" t="s">
        <v>374</v>
      </c>
      <c r="AT1054" s="233" t="s">
        <v>298</v>
      </c>
      <c r="AU1054" s="233" t="s">
        <v>84</v>
      </c>
      <c r="AY1054" s="19" t="s">
        <v>296</v>
      </c>
      <c r="BE1054" s="234">
        <f>IF(N1054="základní",J1054,0)</f>
        <v>0</v>
      </c>
      <c r="BF1054" s="234">
        <f>IF(N1054="snížená",J1054,0)</f>
        <v>0</v>
      </c>
      <c r="BG1054" s="234">
        <f>IF(N1054="zákl. přenesená",J1054,0)</f>
        <v>0</v>
      </c>
      <c r="BH1054" s="234">
        <f>IF(N1054="sníž. přenesená",J1054,0)</f>
        <v>0</v>
      </c>
      <c r="BI1054" s="234">
        <f>IF(N1054="nulová",J1054,0)</f>
        <v>0</v>
      </c>
      <c r="BJ1054" s="19" t="s">
        <v>82</v>
      </c>
      <c r="BK1054" s="234">
        <f>ROUND(I1054*H1054,2)</f>
        <v>0</v>
      </c>
      <c r="BL1054" s="19" t="s">
        <v>374</v>
      </c>
      <c r="BM1054" s="233" t="s">
        <v>1659</v>
      </c>
    </row>
    <row r="1055" spans="1:51" s="13" customFormat="1" ht="12">
      <c r="A1055" s="13"/>
      <c r="B1055" s="235"/>
      <c r="C1055" s="236"/>
      <c r="D1055" s="237" t="s">
        <v>305</v>
      </c>
      <c r="E1055" s="238" t="s">
        <v>28</v>
      </c>
      <c r="F1055" s="239" t="s">
        <v>1655</v>
      </c>
      <c r="G1055" s="236"/>
      <c r="H1055" s="238" t="s">
        <v>28</v>
      </c>
      <c r="I1055" s="240"/>
      <c r="J1055" s="236"/>
      <c r="K1055" s="236"/>
      <c r="L1055" s="241"/>
      <c r="M1055" s="242"/>
      <c r="N1055" s="243"/>
      <c r="O1055" s="243"/>
      <c r="P1055" s="243"/>
      <c r="Q1055" s="243"/>
      <c r="R1055" s="243"/>
      <c r="S1055" s="243"/>
      <c r="T1055" s="244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5" t="s">
        <v>305</v>
      </c>
      <c r="AU1055" s="245" t="s">
        <v>84</v>
      </c>
      <c r="AV1055" s="13" t="s">
        <v>82</v>
      </c>
      <c r="AW1055" s="13" t="s">
        <v>35</v>
      </c>
      <c r="AX1055" s="13" t="s">
        <v>74</v>
      </c>
      <c r="AY1055" s="245" t="s">
        <v>296</v>
      </c>
    </row>
    <row r="1056" spans="1:51" s="14" customFormat="1" ht="12">
      <c r="A1056" s="14"/>
      <c r="B1056" s="246"/>
      <c r="C1056" s="247"/>
      <c r="D1056" s="237" t="s">
        <v>305</v>
      </c>
      <c r="E1056" s="248" t="s">
        <v>28</v>
      </c>
      <c r="F1056" s="249" t="s">
        <v>82</v>
      </c>
      <c r="G1056" s="247"/>
      <c r="H1056" s="250">
        <v>1</v>
      </c>
      <c r="I1056" s="251"/>
      <c r="J1056" s="247"/>
      <c r="K1056" s="247"/>
      <c r="L1056" s="252"/>
      <c r="M1056" s="253"/>
      <c r="N1056" s="254"/>
      <c r="O1056" s="254"/>
      <c r="P1056" s="254"/>
      <c r="Q1056" s="254"/>
      <c r="R1056" s="254"/>
      <c r="S1056" s="254"/>
      <c r="T1056" s="255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56" t="s">
        <v>305</v>
      </c>
      <c r="AU1056" s="256" t="s">
        <v>84</v>
      </c>
      <c r="AV1056" s="14" t="s">
        <v>84</v>
      </c>
      <c r="AW1056" s="14" t="s">
        <v>35</v>
      </c>
      <c r="AX1056" s="14" t="s">
        <v>82</v>
      </c>
      <c r="AY1056" s="256" t="s">
        <v>296</v>
      </c>
    </row>
    <row r="1057" spans="1:65" s="2" customFormat="1" ht="24" customHeight="1">
      <c r="A1057" s="40"/>
      <c r="B1057" s="41"/>
      <c r="C1057" s="222" t="s">
        <v>1660</v>
      </c>
      <c r="D1057" s="222" t="s">
        <v>298</v>
      </c>
      <c r="E1057" s="223" t="s">
        <v>1661</v>
      </c>
      <c r="F1057" s="224" t="s">
        <v>1662</v>
      </c>
      <c r="G1057" s="225" t="s">
        <v>980</v>
      </c>
      <c r="H1057" s="226">
        <v>6</v>
      </c>
      <c r="I1057" s="227"/>
      <c r="J1057" s="228">
        <f>ROUND(I1057*H1057,2)</f>
        <v>0</v>
      </c>
      <c r="K1057" s="224" t="s">
        <v>28</v>
      </c>
      <c r="L1057" s="46"/>
      <c r="M1057" s="229" t="s">
        <v>28</v>
      </c>
      <c r="N1057" s="230" t="s">
        <v>45</v>
      </c>
      <c r="O1057" s="86"/>
      <c r="P1057" s="231">
        <f>O1057*H1057</f>
        <v>0</v>
      </c>
      <c r="Q1057" s="231">
        <v>0.034</v>
      </c>
      <c r="R1057" s="231">
        <f>Q1057*H1057</f>
        <v>0.20400000000000001</v>
      </c>
      <c r="S1057" s="231">
        <v>0</v>
      </c>
      <c r="T1057" s="232">
        <f>S1057*H1057</f>
        <v>0</v>
      </c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R1057" s="233" t="s">
        <v>374</v>
      </c>
      <c r="AT1057" s="233" t="s">
        <v>298</v>
      </c>
      <c r="AU1057" s="233" t="s">
        <v>84</v>
      </c>
      <c r="AY1057" s="19" t="s">
        <v>296</v>
      </c>
      <c r="BE1057" s="234">
        <f>IF(N1057="základní",J1057,0)</f>
        <v>0</v>
      </c>
      <c r="BF1057" s="234">
        <f>IF(N1057="snížená",J1057,0)</f>
        <v>0</v>
      </c>
      <c r="BG1057" s="234">
        <f>IF(N1057="zákl. přenesená",J1057,0)</f>
        <v>0</v>
      </c>
      <c r="BH1057" s="234">
        <f>IF(N1057="sníž. přenesená",J1057,0)</f>
        <v>0</v>
      </c>
      <c r="BI1057" s="234">
        <f>IF(N1057="nulová",J1057,0)</f>
        <v>0</v>
      </c>
      <c r="BJ1057" s="19" t="s">
        <v>82</v>
      </c>
      <c r="BK1057" s="234">
        <f>ROUND(I1057*H1057,2)</f>
        <v>0</v>
      </c>
      <c r="BL1057" s="19" t="s">
        <v>374</v>
      </c>
      <c r="BM1057" s="233" t="s">
        <v>1663</v>
      </c>
    </row>
    <row r="1058" spans="1:51" s="13" customFormat="1" ht="12">
      <c r="A1058" s="13"/>
      <c r="B1058" s="235"/>
      <c r="C1058" s="236"/>
      <c r="D1058" s="237" t="s">
        <v>305</v>
      </c>
      <c r="E1058" s="238" t="s">
        <v>28</v>
      </c>
      <c r="F1058" s="239" t="s">
        <v>1655</v>
      </c>
      <c r="G1058" s="236"/>
      <c r="H1058" s="238" t="s">
        <v>28</v>
      </c>
      <c r="I1058" s="240"/>
      <c r="J1058" s="236"/>
      <c r="K1058" s="236"/>
      <c r="L1058" s="241"/>
      <c r="M1058" s="242"/>
      <c r="N1058" s="243"/>
      <c r="O1058" s="243"/>
      <c r="P1058" s="243"/>
      <c r="Q1058" s="243"/>
      <c r="R1058" s="243"/>
      <c r="S1058" s="243"/>
      <c r="T1058" s="244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45" t="s">
        <v>305</v>
      </c>
      <c r="AU1058" s="245" t="s">
        <v>84</v>
      </c>
      <c r="AV1058" s="13" t="s">
        <v>82</v>
      </c>
      <c r="AW1058" s="13" t="s">
        <v>35</v>
      </c>
      <c r="AX1058" s="13" t="s">
        <v>74</v>
      </c>
      <c r="AY1058" s="245" t="s">
        <v>296</v>
      </c>
    </row>
    <row r="1059" spans="1:51" s="14" customFormat="1" ht="12">
      <c r="A1059" s="14"/>
      <c r="B1059" s="246"/>
      <c r="C1059" s="247"/>
      <c r="D1059" s="237" t="s">
        <v>305</v>
      </c>
      <c r="E1059" s="248" t="s">
        <v>28</v>
      </c>
      <c r="F1059" s="249" t="s">
        <v>329</v>
      </c>
      <c r="G1059" s="247"/>
      <c r="H1059" s="250">
        <v>6</v>
      </c>
      <c r="I1059" s="251"/>
      <c r="J1059" s="247"/>
      <c r="K1059" s="247"/>
      <c r="L1059" s="252"/>
      <c r="M1059" s="253"/>
      <c r="N1059" s="254"/>
      <c r="O1059" s="254"/>
      <c r="P1059" s="254"/>
      <c r="Q1059" s="254"/>
      <c r="R1059" s="254"/>
      <c r="S1059" s="254"/>
      <c r="T1059" s="255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56" t="s">
        <v>305</v>
      </c>
      <c r="AU1059" s="256" t="s">
        <v>84</v>
      </c>
      <c r="AV1059" s="14" t="s">
        <v>84</v>
      </c>
      <c r="AW1059" s="14" t="s">
        <v>35</v>
      </c>
      <c r="AX1059" s="14" t="s">
        <v>82</v>
      </c>
      <c r="AY1059" s="256" t="s">
        <v>296</v>
      </c>
    </row>
    <row r="1060" spans="1:65" s="2" customFormat="1" ht="24" customHeight="1">
      <c r="A1060" s="40"/>
      <c r="B1060" s="41"/>
      <c r="C1060" s="222" t="s">
        <v>1664</v>
      </c>
      <c r="D1060" s="222" t="s">
        <v>298</v>
      </c>
      <c r="E1060" s="223" t="s">
        <v>1665</v>
      </c>
      <c r="F1060" s="224" t="s">
        <v>1666</v>
      </c>
      <c r="G1060" s="225" t="s">
        <v>980</v>
      </c>
      <c r="H1060" s="226">
        <v>2</v>
      </c>
      <c r="I1060" s="227"/>
      <c r="J1060" s="228">
        <f>ROUND(I1060*H1060,2)</f>
        <v>0</v>
      </c>
      <c r="K1060" s="224" t="s">
        <v>28</v>
      </c>
      <c r="L1060" s="46"/>
      <c r="M1060" s="229" t="s">
        <v>28</v>
      </c>
      <c r="N1060" s="230" t="s">
        <v>45</v>
      </c>
      <c r="O1060" s="86"/>
      <c r="P1060" s="231">
        <f>O1060*H1060</f>
        <v>0</v>
      </c>
      <c r="Q1060" s="231">
        <v>0.023</v>
      </c>
      <c r="R1060" s="231">
        <f>Q1060*H1060</f>
        <v>0.046</v>
      </c>
      <c r="S1060" s="231">
        <v>0</v>
      </c>
      <c r="T1060" s="232">
        <f>S1060*H1060</f>
        <v>0</v>
      </c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R1060" s="233" t="s">
        <v>374</v>
      </c>
      <c r="AT1060" s="233" t="s">
        <v>298</v>
      </c>
      <c r="AU1060" s="233" t="s">
        <v>84</v>
      </c>
      <c r="AY1060" s="19" t="s">
        <v>296</v>
      </c>
      <c r="BE1060" s="234">
        <f>IF(N1060="základní",J1060,0)</f>
        <v>0</v>
      </c>
      <c r="BF1060" s="234">
        <f>IF(N1060="snížená",J1060,0)</f>
        <v>0</v>
      </c>
      <c r="BG1060" s="234">
        <f>IF(N1060="zákl. přenesená",J1060,0)</f>
        <v>0</v>
      </c>
      <c r="BH1060" s="234">
        <f>IF(N1060="sníž. přenesená",J1060,0)</f>
        <v>0</v>
      </c>
      <c r="BI1060" s="234">
        <f>IF(N1060="nulová",J1060,0)</f>
        <v>0</v>
      </c>
      <c r="BJ1060" s="19" t="s">
        <v>82</v>
      </c>
      <c r="BK1060" s="234">
        <f>ROUND(I1060*H1060,2)</f>
        <v>0</v>
      </c>
      <c r="BL1060" s="19" t="s">
        <v>374</v>
      </c>
      <c r="BM1060" s="233" t="s">
        <v>1667</v>
      </c>
    </row>
    <row r="1061" spans="1:51" s="13" customFormat="1" ht="12">
      <c r="A1061" s="13"/>
      <c r="B1061" s="235"/>
      <c r="C1061" s="236"/>
      <c r="D1061" s="237" t="s">
        <v>305</v>
      </c>
      <c r="E1061" s="238" t="s">
        <v>28</v>
      </c>
      <c r="F1061" s="239" t="s">
        <v>1655</v>
      </c>
      <c r="G1061" s="236"/>
      <c r="H1061" s="238" t="s">
        <v>28</v>
      </c>
      <c r="I1061" s="240"/>
      <c r="J1061" s="236"/>
      <c r="K1061" s="236"/>
      <c r="L1061" s="241"/>
      <c r="M1061" s="242"/>
      <c r="N1061" s="243"/>
      <c r="O1061" s="243"/>
      <c r="P1061" s="243"/>
      <c r="Q1061" s="243"/>
      <c r="R1061" s="243"/>
      <c r="S1061" s="243"/>
      <c r="T1061" s="244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45" t="s">
        <v>305</v>
      </c>
      <c r="AU1061" s="245" t="s">
        <v>84</v>
      </c>
      <c r="AV1061" s="13" t="s">
        <v>82</v>
      </c>
      <c r="AW1061" s="13" t="s">
        <v>35</v>
      </c>
      <c r="AX1061" s="13" t="s">
        <v>74</v>
      </c>
      <c r="AY1061" s="245" t="s">
        <v>296</v>
      </c>
    </row>
    <row r="1062" spans="1:51" s="14" customFormat="1" ht="12">
      <c r="A1062" s="14"/>
      <c r="B1062" s="246"/>
      <c r="C1062" s="247"/>
      <c r="D1062" s="237" t="s">
        <v>305</v>
      </c>
      <c r="E1062" s="248" t="s">
        <v>28</v>
      </c>
      <c r="F1062" s="249" t="s">
        <v>84</v>
      </c>
      <c r="G1062" s="247"/>
      <c r="H1062" s="250">
        <v>2</v>
      </c>
      <c r="I1062" s="251"/>
      <c r="J1062" s="247"/>
      <c r="K1062" s="247"/>
      <c r="L1062" s="252"/>
      <c r="M1062" s="253"/>
      <c r="N1062" s="254"/>
      <c r="O1062" s="254"/>
      <c r="P1062" s="254"/>
      <c r="Q1062" s="254"/>
      <c r="R1062" s="254"/>
      <c r="S1062" s="254"/>
      <c r="T1062" s="255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56" t="s">
        <v>305</v>
      </c>
      <c r="AU1062" s="256" t="s">
        <v>84</v>
      </c>
      <c r="AV1062" s="14" t="s">
        <v>84</v>
      </c>
      <c r="AW1062" s="14" t="s">
        <v>35</v>
      </c>
      <c r="AX1062" s="14" t="s">
        <v>82</v>
      </c>
      <c r="AY1062" s="256" t="s">
        <v>296</v>
      </c>
    </row>
    <row r="1063" spans="1:65" s="2" customFormat="1" ht="24" customHeight="1">
      <c r="A1063" s="40"/>
      <c r="B1063" s="41"/>
      <c r="C1063" s="222" t="s">
        <v>1668</v>
      </c>
      <c r="D1063" s="222" t="s">
        <v>298</v>
      </c>
      <c r="E1063" s="223" t="s">
        <v>1669</v>
      </c>
      <c r="F1063" s="224" t="s">
        <v>1670</v>
      </c>
      <c r="G1063" s="225" t="s">
        <v>980</v>
      </c>
      <c r="H1063" s="226">
        <v>1</v>
      </c>
      <c r="I1063" s="227"/>
      <c r="J1063" s="228">
        <f>ROUND(I1063*H1063,2)</f>
        <v>0</v>
      </c>
      <c r="K1063" s="224" t="s">
        <v>28</v>
      </c>
      <c r="L1063" s="46"/>
      <c r="M1063" s="229" t="s">
        <v>28</v>
      </c>
      <c r="N1063" s="230" t="s">
        <v>45</v>
      </c>
      <c r="O1063" s="86"/>
      <c r="P1063" s="231">
        <f>O1063*H1063</f>
        <v>0</v>
      </c>
      <c r="Q1063" s="231">
        <v>0.109</v>
      </c>
      <c r="R1063" s="231">
        <f>Q1063*H1063</f>
        <v>0.109</v>
      </c>
      <c r="S1063" s="231">
        <v>0</v>
      </c>
      <c r="T1063" s="232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33" t="s">
        <v>374</v>
      </c>
      <c r="AT1063" s="233" t="s">
        <v>298</v>
      </c>
      <c r="AU1063" s="233" t="s">
        <v>84</v>
      </c>
      <c r="AY1063" s="19" t="s">
        <v>296</v>
      </c>
      <c r="BE1063" s="234">
        <f>IF(N1063="základní",J1063,0)</f>
        <v>0</v>
      </c>
      <c r="BF1063" s="234">
        <f>IF(N1063="snížená",J1063,0)</f>
        <v>0</v>
      </c>
      <c r="BG1063" s="234">
        <f>IF(N1063="zákl. přenesená",J1063,0)</f>
        <v>0</v>
      </c>
      <c r="BH1063" s="234">
        <f>IF(N1063="sníž. přenesená",J1063,0)</f>
        <v>0</v>
      </c>
      <c r="BI1063" s="234">
        <f>IF(N1063="nulová",J1063,0)</f>
        <v>0</v>
      </c>
      <c r="BJ1063" s="19" t="s">
        <v>82</v>
      </c>
      <c r="BK1063" s="234">
        <f>ROUND(I1063*H1063,2)</f>
        <v>0</v>
      </c>
      <c r="BL1063" s="19" t="s">
        <v>374</v>
      </c>
      <c r="BM1063" s="233" t="s">
        <v>1671</v>
      </c>
    </row>
    <row r="1064" spans="1:51" s="13" customFormat="1" ht="12">
      <c r="A1064" s="13"/>
      <c r="B1064" s="235"/>
      <c r="C1064" s="236"/>
      <c r="D1064" s="237" t="s">
        <v>305</v>
      </c>
      <c r="E1064" s="238" t="s">
        <v>28</v>
      </c>
      <c r="F1064" s="239" t="s">
        <v>1655</v>
      </c>
      <c r="G1064" s="236"/>
      <c r="H1064" s="238" t="s">
        <v>28</v>
      </c>
      <c r="I1064" s="240"/>
      <c r="J1064" s="236"/>
      <c r="K1064" s="236"/>
      <c r="L1064" s="241"/>
      <c r="M1064" s="242"/>
      <c r="N1064" s="243"/>
      <c r="O1064" s="243"/>
      <c r="P1064" s="243"/>
      <c r="Q1064" s="243"/>
      <c r="R1064" s="243"/>
      <c r="S1064" s="243"/>
      <c r="T1064" s="244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5" t="s">
        <v>305</v>
      </c>
      <c r="AU1064" s="245" t="s">
        <v>84</v>
      </c>
      <c r="AV1064" s="13" t="s">
        <v>82</v>
      </c>
      <c r="AW1064" s="13" t="s">
        <v>35</v>
      </c>
      <c r="AX1064" s="13" t="s">
        <v>74</v>
      </c>
      <c r="AY1064" s="245" t="s">
        <v>296</v>
      </c>
    </row>
    <row r="1065" spans="1:51" s="14" customFormat="1" ht="12">
      <c r="A1065" s="14"/>
      <c r="B1065" s="246"/>
      <c r="C1065" s="247"/>
      <c r="D1065" s="237" t="s">
        <v>305</v>
      </c>
      <c r="E1065" s="248" t="s">
        <v>28</v>
      </c>
      <c r="F1065" s="249" t="s">
        <v>82</v>
      </c>
      <c r="G1065" s="247"/>
      <c r="H1065" s="250">
        <v>1</v>
      </c>
      <c r="I1065" s="251"/>
      <c r="J1065" s="247"/>
      <c r="K1065" s="247"/>
      <c r="L1065" s="252"/>
      <c r="M1065" s="253"/>
      <c r="N1065" s="254"/>
      <c r="O1065" s="254"/>
      <c r="P1065" s="254"/>
      <c r="Q1065" s="254"/>
      <c r="R1065" s="254"/>
      <c r="S1065" s="254"/>
      <c r="T1065" s="255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56" t="s">
        <v>305</v>
      </c>
      <c r="AU1065" s="256" t="s">
        <v>84</v>
      </c>
      <c r="AV1065" s="14" t="s">
        <v>84</v>
      </c>
      <c r="AW1065" s="14" t="s">
        <v>35</v>
      </c>
      <c r="AX1065" s="14" t="s">
        <v>82</v>
      </c>
      <c r="AY1065" s="256" t="s">
        <v>296</v>
      </c>
    </row>
    <row r="1066" spans="1:65" s="2" customFormat="1" ht="24" customHeight="1">
      <c r="A1066" s="40"/>
      <c r="B1066" s="41"/>
      <c r="C1066" s="222" t="s">
        <v>1672</v>
      </c>
      <c r="D1066" s="222" t="s">
        <v>298</v>
      </c>
      <c r="E1066" s="223" t="s">
        <v>1673</v>
      </c>
      <c r="F1066" s="224" t="s">
        <v>1674</v>
      </c>
      <c r="G1066" s="225" t="s">
        <v>980</v>
      </c>
      <c r="H1066" s="226">
        <v>1</v>
      </c>
      <c r="I1066" s="227"/>
      <c r="J1066" s="228">
        <f>ROUND(I1066*H1066,2)</f>
        <v>0</v>
      </c>
      <c r="K1066" s="224" t="s">
        <v>28</v>
      </c>
      <c r="L1066" s="46"/>
      <c r="M1066" s="229" t="s">
        <v>28</v>
      </c>
      <c r="N1066" s="230" t="s">
        <v>45</v>
      </c>
      <c r="O1066" s="86"/>
      <c r="P1066" s="231">
        <f>O1066*H1066</f>
        <v>0</v>
      </c>
      <c r="Q1066" s="231">
        <v>0.041</v>
      </c>
      <c r="R1066" s="231">
        <f>Q1066*H1066</f>
        <v>0.041</v>
      </c>
      <c r="S1066" s="231">
        <v>0</v>
      </c>
      <c r="T1066" s="232">
        <f>S1066*H1066</f>
        <v>0</v>
      </c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R1066" s="233" t="s">
        <v>374</v>
      </c>
      <c r="AT1066" s="233" t="s">
        <v>298</v>
      </c>
      <c r="AU1066" s="233" t="s">
        <v>84</v>
      </c>
      <c r="AY1066" s="19" t="s">
        <v>296</v>
      </c>
      <c r="BE1066" s="234">
        <f>IF(N1066="základní",J1066,0)</f>
        <v>0</v>
      </c>
      <c r="BF1066" s="234">
        <f>IF(N1066="snížená",J1066,0)</f>
        <v>0</v>
      </c>
      <c r="BG1066" s="234">
        <f>IF(N1066="zákl. přenesená",J1066,0)</f>
        <v>0</v>
      </c>
      <c r="BH1066" s="234">
        <f>IF(N1066="sníž. přenesená",J1066,0)</f>
        <v>0</v>
      </c>
      <c r="BI1066" s="234">
        <f>IF(N1066="nulová",J1066,0)</f>
        <v>0</v>
      </c>
      <c r="BJ1066" s="19" t="s">
        <v>82</v>
      </c>
      <c r="BK1066" s="234">
        <f>ROUND(I1066*H1066,2)</f>
        <v>0</v>
      </c>
      <c r="BL1066" s="19" t="s">
        <v>374</v>
      </c>
      <c r="BM1066" s="233" t="s">
        <v>1675</v>
      </c>
    </row>
    <row r="1067" spans="1:51" s="13" customFormat="1" ht="12">
      <c r="A1067" s="13"/>
      <c r="B1067" s="235"/>
      <c r="C1067" s="236"/>
      <c r="D1067" s="237" t="s">
        <v>305</v>
      </c>
      <c r="E1067" s="238" t="s">
        <v>28</v>
      </c>
      <c r="F1067" s="239" t="s">
        <v>1655</v>
      </c>
      <c r="G1067" s="236"/>
      <c r="H1067" s="238" t="s">
        <v>28</v>
      </c>
      <c r="I1067" s="240"/>
      <c r="J1067" s="236"/>
      <c r="K1067" s="236"/>
      <c r="L1067" s="241"/>
      <c r="M1067" s="242"/>
      <c r="N1067" s="243"/>
      <c r="O1067" s="243"/>
      <c r="P1067" s="243"/>
      <c r="Q1067" s="243"/>
      <c r="R1067" s="243"/>
      <c r="S1067" s="243"/>
      <c r="T1067" s="244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5" t="s">
        <v>305</v>
      </c>
      <c r="AU1067" s="245" t="s">
        <v>84</v>
      </c>
      <c r="AV1067" s="13" t="s">
        <v>82</v>
      </c>
      <c r="AW1067" s="13" t="s">
        <v>35</v>
      </c>
      <c r="AX1067" s="13" t="s">
        <v>74</v>
      </c>
      <c r="AY1067" s="245" t="s">
        <v>296</v>
      </c>
    </row>
    <row r="1068" spans="1:51" s="14" customFormat="1" ht="12">
      <c r="A1068" s="14"/>
      <c r="B1068" s="246"/>
      <c r="C1068" s="247"/>
      <c r="D1068" s="237" t="s">
        <v>305</v>
      </c>
      <c r="E1068" s="248" t="s">
        <v>28</v>
      </c>
      <c r="F1068" s="249" t="s">
        <v>82</v>
      </c>
      <c r="G1068" s="247"/>
      <c r="H1068" s="250">
        <v>1</v>
      </c>
      <c r="I1068" s="251"/>
      <c r="J1068" s="247"/>
      <c r="K1068" s="247"/>
      <c r="L1068" s="252"/>
      <c r="M1068" s="253"/>
      <c r="N1068" s="254"/>
      <c r="O1068" s="254"/>
      <c r="P1068" s="254"/>
      <c r="Q1068" s="254"/>
      <c r="R1068" s="254"/>
      <c r="S1068" s="254"/>
      <c r="T1068" s="255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6" t="s">
        <v>305</v>
      </c>
      <c r="AU1068" s="256" t="s">
        <v>84</v>
      </c>
      <c r="AV1068" s="14" t="s">
        <v>84</v>
      </c>
      <c r="AW1068" s="14" t="s">
        <v>35</v>
      </c>
      <c r="AX1068" s="14" t="s">
        <v>82</v>
      </c>
      <c r="AY1068" s="256" t="s">
        <v>296</v>
      </c>
    </row>
    <row r="1069" spans="1:65" s="2" customFormat="1" ht="24" customHeight="1">
      <c r="A1069" s="40"/>
      <c r="B1069" s="41"/>
      <c r="C1069" s="222" t="s">
        <v>1676</v>
      </c>
      <c r="D1069" s="222" t="s">
        <v>298</v>
      </c>
      <c r="E1069" s="223" t="s">
        <v>1677</v>
      </c>
      <c r="F1069" s="224" t="s">
        <v>1678</v>
      </c>
      <c r="G1069" s="225" t="s">
        <v>980</v>
      </c>
      <c r="H1069" s="226">
        <v>1</v>
      </c>
      <c r="I1069" s="227"/>
      <c r="J1069" s="228">
        <f>ROUND(I1069*H1069,2)</f>
        <v>0</v>
      </c>
      <c r="K1069" s="224" t="s">
        <v>28</v>
      </c>
      <c r="L1069" s="46"/>
      <c r="M1069" s="229" t="s">
        <v>28</v>
      </c>
      <c r="N1069" s="230" t="s">
        <v>45</v>
      </c>
      <c r="O1069" s="86"/>
      <c r="P1069" s="231">
        <f>O1069*H1069</f>
        <v>0</v>
      </c>
      <c r="Q1069" s="231">
        <v>0.102</v>
      </c>
      <c r="R1069" s="231">
        <f>Q1069*H1069</f>
        <v>0.102</v>
      </c>
      <c r="S1069" s="231">
        <v>0</v>
      </c>
      <c r="T1069" s="232">
        <f>S1069*H1069</f>
        <v>0</v>
      </c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R1069" s="233" t="s">
        <v>374</v>
      </c>
      <c r="AT1069" s="233" t="s">
        <v>298</v>
      </c>
      <c r="AU1069" s="233" t="s">
        <v>84</v>
      </c>
      <c r="AY1069" s="19" t="s">
        <v>296</v>
      </c>
      <c r="BE1069" s="234">
        <f>IF(N1069="základní",J1069,0)</f>
        <v>0</v>
      </c>
      <c r="BF1069" s="234">
        <f>IF(N1069="snížená",J1069,0)</f>
        <v>0</v>
      </c>
      <c r="BG1069" s="234">
        <f>IF(N1069="zákl. přenesená",J1069,0)</f>
        <v>0</v>
      </c>
      <c r="BH1069" s="234">
        <f>IF(N1069="sníž. přenesená",J1069,0)</f>
        <v>0</v>
      </c>
      <c r="BI1069" s="234">
        <f>IF(N1069="nulová",J1069,0)</f>
        <v>0</v>
      </c>
      <c r="BJ1069" s="19" t="s">
        <v>82</v>
      </c>
      <c r="BK1069" s="234">
        <f>ROUND(I1069*H1069,2)</f>
        <v>0</v>
      </c>
      <c r="BL1069" s="19" t="s">
        <v>374</v>
      </c>
      <c r="BM1069" s="233" t="s">
        <v>1679</v>
      </c>
    </row>
    <row r="1070" spans="1:51" s="13" customFormat="1" ht="12">
      <c r="A1070" s="13"/>
      <c r="B1070" s="235"/>
      <c r="C1070" s="236"/>
      <c r="D1070" s="237" t="s">
        <v>305</v>
      </c>
      <c r="E1070" s="238" t="s">
        <v>28</v>
      </c>
      <c r="F1070" s="239" t="s">
        <v>523</v>
      </c>
      <c r="G1070" s="236"/>
      <c r="H1070" s="238" t="s">
        <v>28</v>
      </c>
      <c r="I1070" s="240"/>
      <c r="J1070" s="236"/>
      <c r="K1070" s="236"/>
      <c r="L1070" s="241"/>
      <c r="M1070" s="242"/>
      <c r="N1070" s="243"/>
      <c r="O1070" s="243"/>
      <c r="P1070" s="243"/>
      <c r="Q1070" s="243"/>
      <c r="R1070" s="243"/>
      <c r="S1070" s="243"/>
      <c r="T1070" s="244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5" t="s">
        <v>305</v>
      </c>
      <c r="AU1070" s="245" t="s">
        <v>84</v>
      </c>
      <c r="AV1070" s="13" t="s">
        <v>82</v>
      </c>
      <c r="AW1070" s="13" t="s">
        <v>35</v>
      </c>
      <c r="AX1070" s="13" t="s">
        <v>74</v>
      </c>
      <c r="AY1070" s="245" t="s">
        <v>296</v>
      </c>
    </row>
    <row r="1071" spans="1:51" s="13" customFormat="1" ht="12">
      <c r="A1071" s="13"/>
      <c r="B1071" s="235"/>
      <c r="C1071" s="236"/>
      <c r="D1071" s="237" t="s">
        <v>305</v>
      </c>
      <c r="E1071" s="238" t="s">
        <v>28</v>
      </c>
      <c r="F1071" s="239" t="s">
        <v>1655</v>
      </c>
      <c r="G1071" s="236"/>
      <c r="H1071" s="238" t="s">
        <v>28</v>
      </c>
      <c r="I1071" s="240"/>
      <c r="J1071" s="236"/>
      <c r="K1071" s="236"/>
      <c r="L1071" s="241"/>
      <c r="M1071" s="242"/>
      <c r="N1071" s="243"/>
      <c r="O1071" s="243"/>
      <c r="P1071" s="243"/>
      <c r="Q1071" s="243"/>
      <c r="R1071" s="243"/>
      <c r="S1071" s="243"/>
      <c r="T1071" s="244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45" t="s">
        <v>305</v>
      </c>
      <c r="AU1071" s="245" t="s">
        <v>84</v>
      </c>
      <c r="AV1071" s="13" t="s">
        <v>82</v>
      </c>
      <c r="AW1071" s="13" t="s">
        <v>35</v>
      </c>
      <c r="AX1071" s="13" t="s">
        <v>74</v>
      </c>
      <c r="AY1071" s="245" t="s">
        <v>296</v>
      </c>
    </row>
    <row r="1072" spans="1:51" s="14" customFormat="1" ht="12">
      <c r="A1072" s="14"/>
      <c r="B1072" s="246"/>
      <c r="C1072" s="247"/>
      <c r="D1072" s="237" t="s">
        <v>305</v>
      </c>
      <c r="E1072" s="248" t="s">
        <v>28</v>
      </c>
      <c r="F1072" s="249" t="s">
        <v>82</v>
      </c>
      <c r="G1072" s="247"/>
      <c r="H1072" s="250">
        <v>1</v>
      </c>
      <c r="I1072" s="251"/>
      <c r="J1072" s="247"/>
      <c r="K1072" s="247"/>
      <c r="L1072" s="252"/>
      <c r="M1072" s="253"/>
      <c r="N1072" s="254"/>
      <c r="O1072" s="254"/>
      <c r="P1072" s="254"/>
      <c r="Q1072" s="254"/>
      <c r="R1072" s="254"/>
      <c r="S1072" s="254"/>
      <c r="T1072" s="255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56" t="s">
        <v>305</v>
      </c>
      <c r="AU1072" s="256" t="s">
        <v>84</v>
      </c>
      <c r="AV1072" s="14" t="s">
        <v>84</v>
      </c>
      <c r="AW1072" s="14" t="s">
        <v>35</v>
      </c>
      <c r="AX1072" s="14" t="s">
        <v>82</v>
      </c>
      <c r="AY1072" s="256" t="s">
        <v>296</v>
      </c>
    </row>
    <row r="1073" spans="1:65" s="2" customFormat="1" ht="16.5" customHeight="1">
      <c r="A1073" s="40"/>
      <c r="B1073" s="41"/>
      <c r="C1073" s="222" t="s">
        <v>1680</v>
      </c>
      <c r="D1073" s="222" t="s">
        <v>298</v>
      </c>
      <c r="E1073" s="223" t="s">
        <v>1681</v>
      </c>
      <c r="F1073" s="224" t="s">
        <v>1682</v>
      </c>
      <c r="G1073" s="225" t="s">
        <v>980</v>
      </c>
      <c r="H1073" s="226">
        <v>1</v>
      </c>
      <c r="I1073" s="227"/>
      <c r="J1073" s="228">
        <f>ROUND(I1073*H1073,2)</f>
        <v>0</v>
      </c>
      <c r="K1073" s="224" t="s">
        <v>28</v>
      </c>
      <c r="L1073" s="46"/>
      <c r="M1073" s="229" t="s">
        <v>28</v>
      </c>
      <c r="N1073" s="230" t="s">
        <v>45</v>
      </c>
      <c r="O1073" s="86"/>
      <c r="P1073" s="231">
        <f>O1073*H1073</f>
        <v>0</v>
      </c>
      <c r="Q1073" s="231">
        <v>0</v>
      </c>
      <c r="R1073" s="231">
        <f>Q1073*H1073</f>
        <v>0</v>
      </c>
      <c r="S1073" s="231">
        <v>0</v>
      </c>
      <c r="T1073" s="232">
        <f>S1073*H1073</f>
        <v>0</v>
      </c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R1073" s="233" t="s">
        <v>374</v>
      </c>
      <c r="AT1073" s="233" t="s">
        <v>298</v>
      </c>
      <c r="AU1073" s="233" t="s">
        <v>84</v>
      </c>
      <c r="AY1073" s="19" t="s">
        <v>296</v>
      </c>
      <c r="BE1073" s="234">
        <f>IF(N1073="základní",J1073,0)</f>
        <v>0</v>
      </c>
      <c r="BF1073" s="234">
        <f>IF(N1073="snížená",J1073,0)</f>
        <v>0</v>
      </c>
      <c r="BG1073" s="234">
        <f>IF(N1073="zákl. přenesená",J1073,0)</f>
        <v>0</v>
      </c>
      <c r="BH1073" s="234">
        <f>IF(N1073="sníž. přenesená",J1073,0)</f>
        <v>0</v>
      </c>
      <c r="BI1073" s="234">
        <f>IF(N1073="nulová",J1073,0)</f>
        <v>0</v>
      </c>
      <c r="BJ1073" s="19" t="s">
        <v>82</v>
      </c>
      <c r="BK1073" s="234">
        <f>ROUND(I1073*H1073,2)</f>
        <v>0</v>
      </c>
      <c r="BL1073" s="19" t="s">
        <v>374</v>
      </c>
      <c r="BM1073" s="233" t="s">
        <v>1683</v>
      </c>
    </row>
    <row r="1074" spans="1:51" s="13" customFormat="1" ht="12">
      <c r="A1074" s="13"/>
      <c r="B1074" s="235"/>
      <c r="C1074" s="236"/>
      <c r="D1074" s="237" t="s">
        <v>305</v>
      </c>
      <c r="E1074" s="238" t="s">
        <v>28</v>
      </c>
      <c r="F1074" s="239" t="s">
        <v>1684</v>
      </c>
      <c r="G1074" s="236"/>
      <c r="H1074" s="238" t="s">
        <v>28</v>
      </c>
      <c r="I1074" s="240"/>
      <c r="J1074" s="236"/>
      <c r="K1074" s="236"/>
      <c r="L1074" s="241"/>
      <c r="M1074" s="242"/>
      <c r="N1074" s="243"/>
      <c r="O1074" s="243"/>
      <c r="P1074" s="243"/>
      <c r="Q1074" s="243"/>
      <c r="R1074" s="243"/>
      <c r="S1074" s="243"/>
      <c r="T1074" s="244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45" t="s">
        <v>305</v>
      </c>
      <c r="AU1074" s="245" t="s">
        <v>84</v>
      </c>
      <c r="AV1074" s="13" t="s">
        <v>82</v>
      </c>
      <c r="AW1074" s="13" t="s">
        <v>35</v>
      </c>
      <c r="AX1074" s="13" t="s">
        <v>74</v>
      </c>
      <c r="AY1074" s="245" t="s">
        <v>296</v>
      </c>
    </row>
    <row r="1075" spans="1:51" s="14" customFormat="1" ht="12">
      <c r="A1075" s="14"/>
      <c r="B1075" s="246"/>
      <c r="C1075" s="247"/>
      <c r="D1075" s="237" t="s">
        <v>305</v>
      </c>
      <c r="E1075" s="248" t="s">
        <v>28</v>
      </c>
      <c r="F1075" s="249" t="s">
        <v>82</v>
      </c>
      <c r="G1075" s="247"/>
      <c r="H1075" s="250">
        <v>1</v>
      </c>
      <c r="I1075" s="251"/>
      <c r="J1075" s="247"/>
      <c r="K1075" s="247"/>
      <c r="L1075" s="252"/>
      <c r="M1075" s="253"/>
      <c r="N1075" s="254"/>
      <c r="O1075" s="254"/>
      <c r="P1075" s="254"/>
      <c r="Q1075" s="254"/>
      <c r="R1075" s="254"/>
      <c r="S1075" s="254"/>
      <c r="T1075" s="255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56" t="s">
        <v>305</v>
      </c>
      <c r="AU1075" s="256" t="s">
        <v>84</v>
      </c>
      <c r="AV1075" s="14" t="s">
        <v>84</v>
      </c>
      <c r="AW1075" s="14" t="s">
        <v>35</v>
      </c>
      <c r="AX1075" s="14" t="s">
        <v>82</v>
      </c>
      <c r="AY1075" s="256" t="s">
        <v>296</v>
      </c>
    </row>
    <row r="1076" spans="1:65" s="2" customFormat="1" ht="16.5" customHeight="1">
      <c r="A1076" s="40"/>
      <c r="B1076" s="41"/>
      <c r="C1076" s="222" t="s">
        <v>1685</v>
      </c>
      <c r="D1076" s="222" t="s">
        <v>298</v>
      </c>
      <c r="E1076" s="223" t="s">
        <v>1686</v>
      </c>
      <c r="F1076" s="224" t="s">
        <v>1687</v>
      </c>
      <c r="G1076" s="225" t="s">
        <v>980</v>
      </c>
      <c r="H1076" s="226">
        <v>1</v>
      </c>
      <c r="I1076" s="227"/>
      <c r="J1076" s="228">
        <f>ROUND(I1076*H1076,2)</f>
        <v>0</v>
      </c>
      <c r="K1076" s="224" t="s">
        <v>28</v>
      </c>
      <c r="L1076" s="46"/>
      <c r="M1076" s="229" t="s">
        <v>28</v>
      </c>
      <c r="N1076" s="230" t="s">
        <v>45</v>
      </c>
      <c r="O1076" s="86"/>
      <c r="P1076" s="231">
        <f>O1076*H1076</f>
        <v>0</v>
      </c>
      <c r="Q1076" s="231">
        <v>0</v>
      </c>
      <c r="R1076" s="231">
        <f>Q1076*H1076</f>
        <v>0</v>
      </c>
      <c r="S1076" s="231">
        <v>0</v>
      </c>
      <c r="T1076" s="232">
        <f>S1076*H1076</f>
        <v>0</v>
      </c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R1076" s="233" t="s">
        <v>374</v>
      </c>
      <c r="AT1076" s="233" t="s">
        <v>298</v>
      </c>
      <c r="AU1076" s="233" t="s">
        <v>84</v>
      </c>
      <c r="AY1076" s="19" t="s">
        <v>296</v>
      </c>
      <c r="BE1076" s="234">
        <f>IF(N1076="základní",J1076,0)</f>
        <v>0</v>
      </c>
      <c r="BF1076" s="234">
        <f>IF(N1076="snížená",J1076,0)</f>
        <v>0</v>
      </c>
      <c r="BG1076" s="234">
        <f>IF(N1076="zákl. přenesená",J1076,0)</f>
        <v>0</v>
      </c>
      <c r="BH1076" s="234">
        <f>IF(N1076="sníž. přenesená",J1076,0)</f>
        <v>0</v>
      </c>
      <c r="BI1076" s="234">
        <f>IF(N1076="nulová",J1076,0)</f>
        <v>0</v>
      </c>
      <c r="BJ1076" s="19" t="s">
        <v>82</v>
      </c>
      <c r="BK1076" s="234">
        <f>ROUND(I1076*H1076,2)</f>
        <v>0</v>
      </c>
      <c r="BL1076" s="19" t="s">
        <v>374</v>
      </c>
      <c r="BM1076" s="233" t="s">
        <v>1688</v>
      </c>
    </row>
    <row r="1077" spans="1:51" s="13" customFormat="1" ht="12">
      <c r="A1077" s="13"/>
      <c r="B1077" s="235"/>
      <c r="C1077" s="236"/>
      <c r="D1077" s="237" t="s">
        <v>305</v>
      </c>
      <c r="E1077" s="238" t="s">
        <v>28</v>
      </c>
      <c r="F1077" s="239" t="s">
        <v>1684</v>
      </c>
      <c r="G1077" s="236"/>
      <c r="H1077" s="238" t="s">
        <v>28</v>
      </c>
      <c r="I1077" s="240"/>
      <c r="J1077" s="236"/>
      <c r="K1077" s="236"/>
      <c r="L1077" s="241"/>
      <c r="M1077" s="242"/>
      <c r="N1077" s="243"/>
      <c r="O1077" s="243"/>
      <c r="P1077" s="243"/>
      <c r="Q1077" s="243"/>
      <c r="R1077" s="243"/>
      <c r="S1077" s="243"/>
      <c r="T1077" s="244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5" t="s">
        <v>305</v>
      </c>
      <c r="AU1077" s="245" t="s">
        <v>84</v>
      </c>
      <c r="AV1077" s="13" t="s">
        <v>82</v>
      </c>
      <c r="AW1077" s="13" t="s">
        <v>35</v>
      </c>
      <c r="AX1077" s="13" t="s">
        <v>74</v>
      </c>
      <c r="AY1077" s="245" t="s">
        <v>296</v>
      </c>
    </row>
    <row r="1078" spans="1:51" s="14" customFormat="1" ht="12">
      <c r="A1078" s="14"/>
      <c r="B1078" s="246"/>
      <c r="C1078" s="247"/>
      <c r="D1078" s="237" t="s">
        <v>305</v>
      </c>
      <c r="E1078" s="248" t="s">
        <v>28</v>
      </c>
      <c r="F1078" s="249" t="s">
        <v>82</v>
      </c>
      <c r="G1078" s="247"/>
      <c r="H1078" s="250">
        <v>1</v>
      </c>
      <c r="I1078" s="251"/>
      <c r="J1078" s="247"/>
      <c r="K1078" s="247"/>
      <c r="L1078" s="252"/>
      <c r="M1078" s="253"/>
      <c r="N1078" s="254"/>
      <c r="O1078" s="254"/>
      <c r="P1078" s="254"/>
      <c r="Q1078" s="254"/>
      <c r="R1078" s="254"/>
      <c r="S1078" s="254"/>
      <c r="T1078" s="255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56" t="s">
        <v>305</v>
      </c>
      <c r="AU1078" s="256" t="s">
        <v>84</v>
      </c>
      <c r="AV1078" s="14" t="s">
        <v>84</v>
      </c>
      <c r="AW1078" s="14" t="s">
        <v>35</v>
      </c>
      <c r="AX1078" s="14" t="s">
        <v>82</v>
      </c>
      <c r="AY1078" s="256" t="s">
        <v>296</v>
      </c>
    </row>
    <row r="1079" spans="1:65" s="2" customFormat="1" ht="16.5" customHeight="1">
      <c r="A1079" s="40"/>
      <c r="B1079" s="41"/>
      <c r="C1079" s="222" t="s">
        <v>1689</v>
      </c>
      <c r="D1079" s="222" t="s">
        <v>298</v>
      </c>
      <c r="E1079" s="223" t="s">
        <v>1690</v>
      </c>
      <c r="F1079" s="224" t="s">
        <v>1691</v>
      </c>
      <c r="G1079" s="225" t="s">
        <v>980</v>
      </c>
      <c r="H1079" s="226">
        <v>1</v>
      </c>
      <c r="I1079" s="227"/>
      <c r="J1079" s="228">
        <f>ROUND(I1079*H1079,2)</f>
        <v>0</v>
      </c>
      <c r="K1079" s="224" t="s">
        <v>28</v>
      </c>
      <c r="L1079" s="46"/>
      <c r="M1079" s="229" t="s">
        <v>28</v>
      </c>
      <c r="N1079" s="230" t="s">
        <v>45</v>
      </c>
      <c r="O1079" s="86"/>
      <c r="P1079" s="231">
        <f>O1079*H1079</f>
        <v>0</v>
      </c>
      <c r="Q1079" s="231">
        <v>0</v>
      </c>
      <c r="R1079" s="231">
        <f>Q1079*H1079</f>
        <v>0</v>
      </c>
      <c r="S1079" s="231">
        <v>0</v>
      </c>
      <c r="T1079" s="232">
        <f>S1079*H1079</f>
        <v>0</v>
      </c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R1079" s="233" t="s">
        <v>374</v>
      </c>
      <c r="AT1079" s="233" t="s">
        <v>298</v>
      </c>
      <c r="AU1079" s="233" t="s">
        <v>84</v>
      </c>
      <c r="AY1079" s="19" t="s">
        <v>296</v>
      </c>
      <c r="BE1079" s="234">
        <f>IF(N1079="základní",J1079,0)</f>
        <v>0</v>
      </c>
      <c r="BF1079" s="234">
        <f>IF(N1079="snížená",J1079,0)</f>
        <v>0</v>
      </c>
      <c r="BG1079" s="234">
        <f>IF(N1079="zákl. přenesená",J1079,0)</f>
        <v>0</v>
      </c>
      <c r="BH1079" s="234">
        <f>IF(N1079="sníž. přenesená",J1079,0)</f>
        <v>0</v>
      </c>
      <c r="BI1079" s="234">
        <f>IF(N1079="nulová",J1079,0)</f>
        <v>0</v>
      </c>
      <c r="BJ1079" s="19" t="s">
        <v>82</v>
      </c>
      <c r="BK1079" s="234">
        <f>ROUND(I1079*H1079,2)</f>
        <v>0</v>
      </c>
      <c r="BL1079" s="19" t="s">
        <v>374</v>
      </c>
      <c r="BM1079" s="233" t="s">
        <v>1692</v>
      </c>
    </row>
    <row r="1080" spans="1:51" s="13" customFormat="1" ht="12">
      <c r="A1080" s="13"/>
      <c r="B1080" s="235"/>
      <c r="C1080" s="236"/>
      <c r="D1080" s="237" t="s">
        <v>305</v>
      </c>
      <c r="E1080" s="238" t="s">
        <v>28</v>
      </c>
      <c r="F1080" s="239" t="s">
        <v>1684</v>
      </c>
      <c r="G1080" s="236"/>
      <c r="H1080" s="238" t="s">
        <v>28</v>
      </c>
      <c r="I1080" s="240"/>
      <c r="J1080" s="236"/>
      <c r="K1080" s="236"/>
      <c r="L1080" s="241"/>
      <c r="M1080" s="242"/>
      <c r="N1080" s="243"/>
      <c r="O1080" s="243"/>
      <c r="P1080" s="243"/>
      <c r="Q1080" s="243"/>
      <c r="R1080" s="243"/>
      <c r="S1080" s="243"/>
      <c r="T1080" s="244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45" t="s">
        <v>305</v>
      </c>
      <c r="AU1080" s="245" t="s">
        <v>84</v>
      </c>
      <c r="AV1080" s="13" t="s">
        <v>82</v>
      </c>
      <c r="AW1080" s="13" t="s">
        <v>35</v>
      </c>
      <c r="AX1080" s="13" t="s">
        <v>74</v>
      </c>
      <c r="AY1080" s="245" t="s">
        <v>296</v>
      </c>
    </row>
    <row r="1081" spans="1:51" s="14" customFormat="1" ht="12">
      <c r="A1081" s="14"/>
      <c r="B1081" s="246"/>
      <c r="C1081" s="247"/>
      <c r="D1081" s="237" t="s">
        <v>305</v>
      </c>
      <c r="E1081" s="248" t="s">
        <v>28</v>
      </c>
      <c r="F1081" s="249" t="s">
        <v>82</v>
      </c>
      <c r="G1081" s="247"/>
      <c r="H1081" s="250">
        <v>1</v>
      </c>
      <c r="I1081" s="251"/>
      <c r="J1081" s="247"/>
      <c r="K1081" s="247"/>
      <c r="L1081" s="252"/>
      <c r="M1081" s="253"/>
      <c r="N1081" s="254"/>
      <c r="O1081" s="254"/>
      <c r="P1081" s="254"/>
      <c r="Q1081" s="254"/>
      <c r="R1081" s="254"/>
      <c r="S1081" s="254"/>
      <c r="T1081" s="255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56" t="s">
        <v>305</v>
      </c>
      <c r="AU1081" s="256" t="s">
        <v>84</v>
      </c>
      <c r="AV1081" s="14" t="s">
        <v>84</v>
      </c>
      <c r="AW1081" s="14" t="s">
        <v>35</v>
      </c>
      <c r="AX1081" s="14" t="s">
        <v>82</v>
      </c>
      <c r="AY1081" s="256" t="s">
        <v>296</v>
      </c>
    </row>
    <row r="1082" spans="1:65" s="2" customFormat="1" ht="16.5" customHeight="1">
      <c r="A1082" s="40"/>
      <c r="B1082" s="41"/>
      <c r="C1082" s="222" t="s">
        <v>1693</v>
      </c>
      <c r="D1082" s="222" t="s">
        <v>298</v>
      </c>
      <c r="E1082" s="223" t="s">
        <v>1694</v>
      </c>
      <c r="F1082" s="224" t="s">
        <v>1695</v>
      </c>
      <c r="G1082" s="225" t="s">
        <v>980</v>
      </c>
      <c r="H1082" s="226">
        <v>6</v>
      </c>
      <c r="I1082" s="227"/>
      <c r="J1082" s="228">
        <f>ROUND(I1082*H1082,2)</f>
        <v>0</v>
      </c>
      <c r="K1082" s="224" t="s">
        <v>28</v>
      </c>
      <c r="L1082" s="46"/>
      <c r="M1082" s="229" t="s">
        <v>28</v>
      </c>
      <c r="N1082" s="230" t="s">
        <v>45</v>
      </c>
      <c r="O1082" s="86"/>
      <c r="P1082" s="231">
        <f>O1082*H1082</f>
        <v>0</v>
      </c>
      <c r="Q1082" s="231">
        <v>0</v>
      </c>
      <c r="R1082" s="231">
        <f>Q1082*H1082</f>
        <v>0</v>
      </c>
      <c r="S1082" s="231">
        <v>0</v>
      </c>
      <c r="T1082" s="232">
        <f>S1082*H1082</f>
        <v>0</v>
      </c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R1082" s="233" t="s">
        <v>374</v>
      </c>
      <c r="AT1082" s="233" t="s">
        <v>298</v>
      </c>
      <c r="AU1082" s="233" t="s">
        <v>84</v>
      </c>
      <c r="AY1082" s="19" t="s">
        <v>296</v>
      </c>
      <c r="BE1082" s="234">
        <f>IF(N1082="základní",J1082,0)</f>
        <v>0</v>
      </c>
      <c r="BF1082" s="234">
        <f>IF(N1082="snížená",J1082,0)</f>
        <v>0</v>
      </c>
      <c r="BG1082" s="234">
        <f>IF(N1082="zákl. přenesená",J1082,0)</f>
        <v>0</v>
      </c>
      <c r="BH1082" s="234">
        <f>IF(N1082="sníž. přenesená",J1082,0)</f>
        <v>0</v>
      </c>
      <c r="BI1082" s="234">
        <f>IF(N1082="nulová",J1082,0)</f>
        <v>0</v>
      </c>
      <c r="BJ1082" s="19" t="s">
        <v>82</v>
      </c>
      <c r="BK1082" s="234">
        <f>ROUND(I1082*H1082,2)</f>
        <v>0</v>
      </c>
      <c r="BL1082" s="19" t="s">
        <v>374</v>
      </c>
      <c r="BM1082" s="233" t="s">
        <v>1696</v>
      </c>
    </row>
    <row r="1083" spans="1:51" s="13" customFormat="1" ht="12">
      <c r="A1083" s="13"/>
      <c r="B1083" s="235"/>
      <c r="C1083" s="236"/>
      <c r="D1083" s="237" t="s">
        <v>305</v>
      </c>
      <c r="E1083" s="238" t="s">
        <v>28</v>
      </c>
      <c r="F1083" s="239" t="s">
        <v>1684</v>
      </c>
      <c r="G1083" s="236"/>
      <c r="H1083" s="238" t="s">
        <v>28</v>
      </c>
      <c r="I1083" s="240"/>
      <c r="J1083" s="236"/>
      <c r="K1083" s="236"/>
      <c r="L1083" s="241"/>
      <c r="M1083" s="242"/>
      <c r="N1083" s="243"/>
      <c r="O1083" s="243"/>
      <c r="P1083" s="243"/>
      <c r="Q1083" s="243"/>
      <c r="R1083" s="243"/>
      <c r="S1083" s="243"/>
      <c r="T1083" s="244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5" t="s">
        <v>305</v>
      </c>
      <c r="AU1083" s="245" t="s">
        <v>84</v>
      </c>
      <c r="AV1083" s="13" t="s">
        <v>82</v>
      </c>
      <c r="AW1083" s="13" t="s">
        <v>35</v>
      </c>
      <c r="AX1083" s="13" t="s">
        <v>74</v>
      </c>
      <c r="AY1083" s="245" t="s">
        <v>296</v>
      </c>
    </row>
    <row r="1084" spans="1:51" s="14" customFormat="1" ht="12">
      <c r="A1084" s="14"/>
      <c r="B1084" s="246"/>
      <c r="C1084" s="247"/>
      <c r="D1084" s="237" t="s">
        <v>305</v>
      </c>
      <c r="E1084" s="248" t="s">
        <v>28</v>
      </c>
      <c r="F1084" s="249" t="s">
        <v>329</v>
      </c>
      <c r="G1084" s="247"/>
      <c r="H1084" s="250">
        <v>6</v>
      </c>
      <c r="I1084" s="251"/>
      <c r="J1084" s="247"/>
      <c r="K1084" s="247"/>
      <c r="L1084" s="252"/>
      <c r="M1084" s="253"/>
      <c r="N1084" s="254"/>
      <c r="O1084" s="254"/>
      <c r="P1084" s="254"/>
      <c r="Q1084" s="254"/>
      <c r="R1084" s="254"/>
      <c r="S1084" s="254"/>
      <c r="T1084" s="255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56" t="s">
        <v>305</v>
      </c>
      <c r="AU1084" s="256" t="s">
        <v>84</v>
      </c>
      <c r="AV1084" s="14" t="s">
        <v>84</v>
      </c>
      <c r="AW1084" s="14" t="s">
        <v>35</v>
      </c>
      <c r="AX1084" s="14" t="s">
        <v>82</v>
      </c>
      <c r="AY1084" s="256" t="s">
        <v>296</v>
      </c>
    </row>
    <row r="1085" spans="1:65" s="2" customFormat="1" ht="16.5" customHeight="1">
      <c r="A1085" s="40"/>
      <c r="B1085" s="41"/>
      <c r="C1085" s="222" t="s">
        <v>1697</v>
      </c>
      <c r="D1085" s="222" t="s">
        <v>298</v>
      </c>
      <c r="E1085" s="223" t="s">
        <v>1698</v>
      </c>
      <c r="F1085" s="224" t="s">
        <v>1699</v>
      </c>
      <c r="G1085" s="225" t="s">
        <v>980</v>
      </c>
      <c r="H1085" s="226">
        <v>6</v>
      </c>
      <c r="I1085" s="227"/>
      <c r="J1085" s="228">
        <f>ROUND(I1085*H1085,2)</f>
        <v>0</v>
      </c>
      <c r="K1085" s="224" t="s">
        <v>28</v>
      </c>
      <c r="L1085" s="46"/>
      <c r="M1085" s="229" t="s">
        <v>28</v>
      </c>
      <c r="N1085" s="230" t="s">
        <v>45</v>
      </c>
      <c r="O1085" s="86"/>
      <c r="P1085" s="231">
        <f>O1085*H1085</f>
        <v>0</v>
      </c>
      <c r="Q1085" s="231">
        <v>0</v>
      </c>
      <c r="R1085" s="231">
        <f>Q1085*H1085</f>
        <v>0</v>
      </c>
      <c r="S1085" s="231">
        <v>0</v>
      </c>
      <c r="T1085" s="232">
        <f>S1085*H1085</f>
        <v>0</v>
      </c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R1085" s="233" t="s">
        <v>374</v>
      </c>
      <c r="AT1085" s="233" t="s">
        <v>298</v>
      </c>
      <c r="AU1085" s="233" t="s">
        <v>84</v>
      </c>
      <c r="AY1085" s="19" t="s">
        <v>296</v>
      </c>
      <c r="BE1085" s="234">
        <f>IF(N1085="základní",J1085,0)</f>
        <v>0</v>
      </c>
      <c r="BF1085" s="234">
        <f>IF(N1085="snížená",J1085,0)</f>
        <v>0</v>
      </c>
      <c r="BG1085" s="234">
        <f>IF(N1085="zákl. přenesená",J1085,0)</f>
        <v>0</v>
      </c>
      <c r="BH1085" s="234">
        <f>IF(N1085="sníž. přenesená",J1085,0)</f>
        <v>0</v>
      </c>
      <c r="BI1085" s="234">
        <f>IF(N1085="nulová",J1085,0)</f>
        <v>0</v>
      </c>
      <c r="BJ1085" s="19" t="s">
        <v>82</v>
      </c>
      <c r="BK1085" s="234">
        <f>ROUND(I1085*H1085,2)</f>
        <v>0</v>
      </c>
      <c r="BL1085" s="19" t="s">
        <v>374</v>
      </c>
      <c r="BM1085" s="233" t="s">
        <v>1700</v>
      </c>
    </row>
    <row r="1086" spans="1:51" s="13" customFormat="1" ht="12">
      <c r="A1086" s="13"/>
      <c r="B1086" s="235"/>
      <c r="C1086" s="236"/>
      <c r="D1086" s="237" t="s">
        <v>305</v>
      </c>
      <c r="E1086" s="238" t="s">
        <v>28</v>
      </c>
      <c r="F1086" s="239" t="s">
        <v>1684</v>
      </c>
      <c r="G1086" s="236"/>
      <c r="H1086" s="238" t="s">
        <v>28</v>
      </c>
      <c r="I1086" s="240"/>
      <c r="J1086" s="236"/>
      <c r="K1086" s="236"/>
      <c r="L1086" s="241"/>
      <c r="M1086" s="242"/>
      <c r="N1086" s="243"/>
      <c r="O1086" s="243"/>
      <c r="P1086" s="243"/>
      <c r="Q1086" s="243"/>
      <c r="R1086" s="243"/>
      <c r="S1086" s="243"/>
      <c r="T1086" s="244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45" t="s">
        <v>305</v>
      </c>
      <c r="AU1086" s="245" t="s">
        <v>84</v>
      </c>
      <c r="AV1086" s="13" t="s">
        <v>82</v>
      </c>
      <c r="AW1086" s="13" t="s">
        <v>35</v>
      </c>
      <c r="AX1086" s="13" t="s">
        <v>74</v>
      </c>
      <c r="AY1086" s="245" t="s">
        <v>296</v>
      </c>
    </row>
    <row r="1087" spans="1:51" s="14" customFormat="1" ht="12">
      <c r="A1087" s="14"/>
      <c r="B1087" s="246"/>
      <c r="C1087" s="247"/>
      <c r="D1087" s="237" t="s">
        <v>305</v>
      </c>
      <c r="E1087" s="248" t="s">
        <v>28</v>
      </c>
      <c r="F1087" s="249" t="s">
        <v>329</v>
      </c>
      <c r="G1087" s="247"/>
      <c r="H1087" s="250">
        <v>6</v>
      </c>
      <c r="I1087" s="251"/>
      <c r="J1087" s="247"/>
      <c r="K1087" s="247"/>
      <c r="L1087" s="252"/>
      <c r="M1087" s="253"/>
      <c r="N1087" s="254"/>
      <c r="O1087" s="254"/>
      <c r="P1087" s="254"/>
      <c r="Q1087" s="254"/>
      <c r="R1087" s="254"/>
      <c r="S1087" s="254"/>
      <c r="T1087" s="255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56" t="s">
        <v>305</v>
      </c>
      <c r="AU1087" s="256" t="s">
        <v>84</v>
      </c>
      <c r="AV1087" s="14" t="s">
        <v>84</v>
      </c>
      <c r="AW1087" s="14" t="s">
        <v>35</v>
      </c>
      <c r="AX1087" s="14" t="s">
        <v>82</v>
      </c>
      <c r="AY1087" s="256" t="s">
        <v>296</v>
      </c>
    </row>
    <row r="1088" spans="1:65" s="2" customFormat="1" ht="16.5" customHeight="1">
      <c r="A1088" s="40"/>
      <c r="B1088" s="41"/>
      <c r="C1088" s="222" t="s">
        <v>1701</v>
      </c>
      <c r="D1088" s="222" t="s">
        <v>298</v>
      </c>
      <c r="E1088" s="223" t="s">
        <v>1702</v>
      </c>
      <c r="F1088" s="224" t="s">
        <v>1703</v>
      </c>
      <c r="G1088" s="225" t="s">
        <v>980</v>
      </c>
      <c r="H1088" s="226">
        <v>4</v>
      </c>
      <c r="I1088" s="227"/>
      <c r="J1088" s="228">
        <f>ROUND(I1088*H1088,2)</f>
        <v>0</v>
      </c>
      <c r="K1088" s="224" t="s">
        <v>28</v>
      </c>
      <c r="L1088" s="46"/>
      <c r="M1088" s="229" t="s">
        <v>28</v>
      </c>
      <c r="N1088" s="230" t="s">
        <v>45</v>
      </c>
      <c r="O1088" s="86"/>
      <c r="P1088" s="231">
        <f>O1088*H1088</f>
        <v>0</v>
      </c>
      <c r="Q1088" s="231">
        <v>0</v>
      </c>
      <c r="R1088" s="231">
        <f>Q1088*H1088</f>
        <v>0</v>
      </c>
      <c r="S1088" s="231">
        <v>0</v>
      </c>
      <c r="T1088" s="232">
        <f>S1088*H1088</f>
        <v>0</v>
      </c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R1088" s="233" t="s">
        <v>374</v>
      </c>
      <c r="AT1088" s="233" t="s">
        <v>298</v>
      </c>
      <c r="AU1088" s="233" t="s">
        <v>84</v>
      </c>
      <c r="AY1088" s="19" t="s">
        <v>296</v>
      </c>
      <c r="BE1088" s="234">
        <f>IF(N1088="základní",J1088,0)</f>
        <v>0</v>
      </c>
      <c r="BF1088" s="234">
        <f>IF(N1088="snížená",J1088,0)</f>
        <v>0</v>
      </c>
      <c r="BG1088" s="234">
        <f>IF(N1088="zákl. přenesená",J1088,0)</f>
        <v>0</v>
      </c>
      <c r="BH1088" s="234">
        <f>IF(N1088="sníž. přenesená",J1088,0)</f>
        <v>0</v>
      </c>
      <c r="BI1088" s="234">
        <f>IF(N1088="nulová",J1088,0)</f>
        <v>0</v>
      </c>
      <c r="BJ1088" s="19" t="s">
        <v>82</v>
      </c>
      <c r="BK1088" s="234">
        <f>ROUND(I1088*H1088,2)</f>
        <v>0</v>
      </c>
      <c r="BL1088" s="19" t="s">
        <v>374</v>
      </c>
      <c r="BM1088" s="233" t="s">
        <v>1704</v>
      </c>
    </row>
    <row r="1089" spans="1:51" s="13" customFormat="1" ht="12">
      <c r="A1089" s="13"/>
      <c r="B1089" s="235"/>
      <c r="C1089" s="236"/>
      <c r="D1089" s="237" t="s">
        <v>305</v>
      </c>
      <c r="E1089" s="238" t="s">
        <v>28</v>
      </c>
      <c r="F1089" s="239" t="s">
        <v>1684</v>
      </c>
      <c r="G1089" s="236"/>
      <c r="H1089" s="238" t="s">
        <v>28</v>
      </c>
      <c r="I1089" s="240"/>
      <c r="J1089" s="236"/>
      <c r="K1089" s="236"/>
      <c r="L1089" s="241"/>
      <c r="M1089" s="242"/>
      <c r="N1089" s="243"/>
      <c r="O1089" s="243"/>
      <c r="P1089" s="243"/>
      <c r="Q1089" s="243"/>
      <c r="R1089" s="243"/>
      <c r="S1089" s="243"/>
      <c r="T1089" s="244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5" t="s">
        <v>305</v>
      </c>
      <c r="AU1089" s="245" t="s">
        <v>84</v>
      </c>
      <c r="AV1089" s="13" t="s">
        <v>82</v>
      </c>
      <c r="AW1089" s="13" t="s">
        <v>35</v>
      </c>
      <c r="AX1089" s="13" t="s">
        <v>74</v>
      </c>
      <c r="AY1089" s="245" t="s">
        <v>296</v>
      </c>
    </row>
    <row r="1090" spans="1:51" s="14" customFormat="1" ht="12">
      <c r="A1090" s="14"/>
      <c r="B1090" s="246"/>
      <c r="C1090" s="247"/>
      <c r="D1090" s="237" t="s">
        <v>305</v>
      </c>
      <c r="E1090" s="248" t="s">
        <v>28</v>
      </c>
      <c r="F1090" s="249" t="s">
        <v>303</v>
      </c>
      <c r="G1090" s="247"/>
      <c r="H1090" s="250">
        <v>4</v>
      </c>
      <c r="I1090" s="251"/>
      <c r="J1090" s="247"/>
      <c r="K1090" s="247"/>
      <c r="L1090" s="252"/>
      <c r="M1090" s="253"/>
      <c r="N1090" s="254"/>
      <c r="O1090" s="254"/>
      <c r="P1090" s="254"/>
      <c r="Q1090" s="254"/>
      <c r="R1090" s="254"/>
      <c r="S1090" s="254"/>
      <c r="T1090" s="255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6" t="s">
        <v>305</v>
      </c>
      <c r="AU1090" s="256" t="s">
        <v>84</v>
      </c>
      <c r="AV1090" s="14" t="s">
        <v>84</v>
      </c>
      <c r="AW1090" s="14" t="s">
        <v>35</v>
      </c>
      <c r="AX1090" s="14" t="s">
        <v>82</v>
      </c>
      <c r="AY1090" s="256" t="s">
        <v>296</v>
      </c>
    </row>
    <row r="1091" spans="1:65" s="2" customFormat="1" ht="24" customHeight="1">
      <c r="A1091" s="40"/>
      <c r="B1091" s="41"/>
      <c r="C1091" s="222" t="s">
        <v>1705</v>
      </c>
      <c r="D1091" s="222" t="s">
        <v>298</v>
      </c>
      <c r="E1091" s="223" t="s">
        <v>1706</v>
      </c>
      <c r="F1091" s="224" t="s">
        <v>1707</v>
      </c>
      <c r="G1091" s="225" t="s">
        <v>980</v>
      </c>
      <c r="H1091" s="226">
        <v>1</v>
      </c>
      <c r="I1091" s="227"/>
      <c r="J1091" s="228">
        <f>ROUND(I1091*H1091,2)</f>
        <v>0</v>
      </c>
      <c r="K1091" s="224" t="s">
        <v>28</v>
      </c>
      <c r="L1091" s="46"/>
      <c r="M1091" s="229" t="s">
        <v>28</v>
      </c>
      <c r="N1091" s="230" t="s">
        <v>45</v>
      </c>
      <c r="O1091" s="86"/>
      <c r="P1091" s="231">
        <f>O1091*H1091</f>
        <v>0</v>
      </c>
      <c r="Q1091" s="231">
        <v>0</v>
      </c>
      <c r="R1091" s="231">
        <f>Q1091*H1091</f>
        <v>0</v>
      </c>
      <c r="S1091" s="231">
        <v>0</v>
      </c>
      <c r="T1091" s="232">
        <f>S1091*H1091</f>
        <v>0</v>
      </c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R1091" s="233" t="s">
        <v>374</v>
      </c>
      <c r="AT1091" s="233" t="s">
        <v>298</v>
      </c>
      <c r="AU1091" s="233" t="s">
        <v>84</v>
      </c>
      <c r="AY1091" s="19" t="s">
        <v>296</v>
      </c>
      <c r="BE1091" s="234">
        <f>IF(N1091="základní",J1091,0)</f>
        <v>0</v>
      </c>
      <c r="BF1091" s="234">
        <f>IF(N1091="snížená",J1091,0)</f>
        <v>0</v>
      </c>
      <c r="BG1091" s="234">
        <f>IF(N1091="zákl. přenesená",J1091,0)</f>
        <v>0</v>
      </c>
      <c r="BH1091" s="234">
        <f>IF(N1091="sníž. přenesená",J1091,0)</f>
        <v>0</v>
      </c>
      <c r="BI1091" s="234">
        <f>IF(N1091="nulová",J1091,0)</f>
        <v>0</v>
      </c>
      <c r="BJ1091" s="19" t="s">
        <v>82</v>
      </c>
      <c r="BK1091" s="234">
        <f>ROUND(I1091*H1091,2)</f>
        <v>0</v>
      </c>
      <c r="BL1091" s="19" t="s">
        <v>374</v>
      </c>
      <c r="BM1091" s="233" t="s">
        <v>1708</v>
      </c>
    </row>
    <row r="1092" spans="1:51" s="13" customFormat="1" ht="12">
      <c r="A1092" s="13"/>
      <c r="B1092" s="235"/>
      <c r="C1092" s="236"/>
      <c r="D1092" s="237" t="s">
        <v>305</v>
      </c>
      <c r="E1092" s="238" t="s">
        <v>28</v>
      </c>
      <c r="F1092" s="239" t="s">
        <v>1684</v>
      </c>
      <c r="G1092" s="236"/>
      <c r="H1092" s="238" t="s">
        <v>28</v>
      </c>
      <c r="I1092" s="240"/>
      <c r="J1092" s="236"/>
      <c r="K1092" s="236"/>
      <c r="L1092" s="241"/>
      <c r="M1092" s="242"/>
      <c r="N1092" s="243"/>
      <c r="O1092" s="243"/>
      <c r="P1092" s="243"/>
      <c r="Q1092" s="243"/>
      <c r="R1092" s="243"/>
      <c r="S1092" s="243"/>
      <c r="T1092" s="244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45" t="s">
        <v>305</v>
      </c>
      <c r="AU1092" s="245" t="s">
        <v>84</v>
      </c>
      <c r="AV1092" s="13" t="s">
        <v>82</v>
      </c>
      <c r="AW1092" s="13" t="s">
        <v>35</v>
      </c>
      <c r="AX1092" s="13" t="s">
        <v>74</v>
      </c>
      <c r="AY1092" s="245" t="s">
        <v>296</v>
      </c>
    </row>
    <row r="1093" spans="1:51" s="14" customFormat="1" ht="12">
      <c r="A1093" s="14"/>
      <c r="B1093" s="246"/>
      <c r="C1093" s="247"/>
      <c r="D1093" s="237" t="s">
        <v>305</v>
      </c>
      <c r="E1093" s="248" t="s">
        <v>28</v>
      </c>
      <c r="F1093" s="249" t="s">
        <v>82</v>
      </c>
      <c r="G1093" s="247"/>
      <c r="H1093" s="250">
        <v>1</v>
      </c>
      <c r="I1093" s="251"/>
      <c r="J1093" s="247"/>
      <c r="K1093" s="247"/>
      <c r="L1093" s="252"/>
      <c r="M1093" s="253"/>
      <c r="N1093" s="254"/>
      <c r="O1093" s="254"/>
      <c r="P1093" s="254"/>
      <c r="Q1093" s="254"/>
      <c r="R1093" s="254"/>
      <c r="S1093" s="254"/>
      <c r="T1093" s="255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56" t="s">
        <v>305</v>
      </c>
      <c r="AU1093" s="256" t="s">
        <v>84</v>
      </c>
      <c r="AV1093" s="14" t="s">
        <v>84</v>
      </c>
      <c r="AW1093" s="14" t="s">
        <v>35</v>
      </c>
      <c r="AX1093" s="14" t="s">
        <v>82</v>
      </c>
      <c r="AY1093" s="256" t="s">
        <v>296</v>
      </c>
    </row>
    <row r="1094" spans="1:65" s="2" customFormat="1" ht="16.5" customHeight="1">
      <c r="A1094" s="40"/>
      <c r="B1094" s="41"/>
      <c r="C1094" s="222" t="s">
        <v>1709</v>
      </c>
      <c r="D1094" s="222" t="s">
        <v>298</v>
      </c>
      <c r="E1094" s="223" t="s">
        <v>1710</v>
      </c>
      <c r="F1094" s="224" t="s">
        <v>1711</v>
      </c>
      <c r="G1094" s="225" t="s">
        <v>980</v>
      </c>
      <c r="H1094" s="226">
        <v>1</v>
      </c>
      <c r="I1094" s="227"/>
      <c r="J1094" s="228">
        <f>ROUND(I1094*H1094,2)</f>
        <v>0</v>
      </c>
      <c r="K1094" s="224" t="s">
        <v>28</v>
      </c>
      <c r="L1094" s="46"/>
      <c r="M1094" s="229" t="s">
        <v>28</v>
      </c>
      <c r="N1094" s="230" t="s">
        <v>45</v>
      </c>
      <c r="O1094" s="86"/>
      <c r="P1094" s="231">
        <f>O1094*H1094</f>
        <v>0</v>
      </c>
      <c r="Q1094" s="231">
        <v>0</v>
      </c>
      <c r="R1094" s="231">
        <f>Q1094*H1094</f>
        <v>0</v>
      </c>
      <c r="S1094" s="231">
        <v>0</v>
      </c>
      <c r="T1094" s="232">
        <f>S1094*H1094</f>
        <v>0</v>
      </c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R1094" s="233" t="s">
        <v>374</v>
      </c>
      <c r="AT1094" s="233" t="s">
        <v>298</v>
      </c>
      <c r="AU1094" s="233" t="s">
        <v>84</v>
      </c>
      <c r="AY1094" s="19" t="s">
        <v>296</v>
      </c>
      <c r="BE1094" s="234">
        <f>IF(N1094="základní",J1094,0)</f>
        <v>0</v>
      </c>
      <c r="BF1094" s="234">
        <f>IF(N1094="snížená",J1094,0)</f>
        <v>0</v>
      </c>
      <c r="BG1094" s="234">
        <f>IF(N1094="zákl. přenesená",J1094,0)</f>
        <v>0</v>
      </c>
      <c r="BH1094" s="234">
        <f>IF(N1094="sníž. přenesená",J1094,0)</f>
        <v>0</v>
      </c>
      <c r="BI1094" s="234">
        <f>IF(N1094="nulová",J1094,0)</f>
        <v>0</v>
      </c>
      <c r="BJ1094" s="19" t="s">
        <v>82</v>
      </c>
      <c r="BK1094" s="234">
        <f>ROUND(I1094*H1094,2)</f>
        <v>0</v>
      </c>
      <c r="BL1094" s="19" t="s">
        <v>374</v>
      </c>
      <c r="BM1094" s="233" t="s">
        <v>1712</v>
      </c>
    </row>
    <row r="1095" spans="1:51" s="13" customFormat="1" ht="12">
      <c r="A1095" s="13"/>
      <c r="B1095" s="235"/>
      <c r="C1095" s="236"/>
      <c r="D1095" s="237" t="s">
        <v>305</v>
      </c>
      <c r="E1095" s="238" t="s">
        <v>28</v>
      </c>
      <c r="F1095" s="239" t="s">
        <v>1684</v>
      </c>
      <c r="G1095" s="236"/>
      <c r="H1095" s="238" t="s">
        <v>28</v>
      </c>
      <c r="I1095" s="240"/>
      <c r="J1095" s="236"/>
      <c r="K1095" s="236"/>
      <c r="L1095" s="241"/>
      <c r="M1095" s="242"/>
      <c r="N1095" s="243"/>
      <c r="O1095" s="243"/>
      <c r="P1095" s="243"/>
      <c r="Q1095" s="243"/>
      <c r="R1095" s="243"/>
      <c r="S1095" s="243"/>
      <c r="T1095" s="244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45" t="s">
        <v>305</v>
      </c>
      <c r="AU1095" s="245" t="s">
        <v>84</v>
      </c>
      <c r="AV1095" s="13" t="s">
        <v>82</v>
      </c>
      <c r="AW1095" s="13" t="s">
        <v>35</v>
      </c>
      <c r="AX1095" s="13" t="s">
        <v>74</v>
      </c>
      <c r="AY1095" s="245" t="s">
        <v>296</v>
      </c>
    </row>
    <row r="1096" spans="1:51" s="14" customFormat="1" ht="12">
      <c r="A1096" s="14"/>
      <c r="B1096" s="246"/>
      <c r="C1096" s="247"/>
      <c r="D1096" s="237" t="s">
        <v>305</v>
      </c>
      <c r="E1096" s="248" t="s">
        <v>28</v>
      </c>
      <c r="F1096" s="249" t="s">
        <v>82</v>
      </c>
      <c r="G1096" s="247"/>
      <c r="H1096" s="250">
        <v>1</v>
      </c>
      <c r="I1096" s="251"/>
      <c r="J1096" s="247"/>
      <c r="K1096" s="247"/>
      <c r="L1096" s="252"/>
      <c r="M1096" s="253"/>
      <c r="N1096" s="254"/>
      <c r="O1096" s="254"/>
      <c r="P1096" s="254"/>
      <c r="Q1096" s="254"/>
      <c r="R1096" s="254"/>
      <c r="S1096" s="254"/>
      <c r="T1096" s="255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56" t="s">
        <v>305</v>
      </c>
      <c r="AU1096" s="256" t="s">
        <v>84</v>
      </c>
      <c r="AV1096" s="14" t="s">
        <v>84</v>
      </c>
      <c r="AW1096" s="14" t="s">
        <v>35</v>
      </c>
      <c r="AX1096" s="14" t="s">
        <v>82</v>
      </c>
      <c r="AY1096" s="256" t="s">
        <v>296</v>
      </c>
    </row>
    <row r="1097" spans="1:65" s="2" customFormat="1" ht="16.5" customHeight="1">
      <c r="A1097" s="40"/>
      <c r="B1097" s="41"/>
      <c r="C1097" s="222" t="s">
        <v>1713</v>
      </c>
      <c r="D1097" s="222" t="s">
        <v>298</v>
      </c>
      <c r="E1097" s="223" t="s">
        <v>1714</v>
      </c>
      <c r="F1097" s="224" t="s">
        <v>1715</v>
      </c>
      <c r="G1097" s="225" t="s">
        <v>980</v>
      </c>
      <c r="H1097" s="226">
        <v>1</v>
      </c>
      <c r="I1097" s="227"/>
      <c r="J1097" s="228">
        <f>ROUND(I1097*H1097,2)</f>
        <v>0</v>
      </c>
      <c r="K1097" s="224" t="s">
        <v>28</v>
      </c>
      <c r="L1097" s="46"/>
      <c r="M1097" s="229" t="s">
        <v>28</v>
      </c>
      <c r="N1097" s="230" t="s">
        <v>45</v>
      </c>
      <c r="O1097" s="86"/>
      <c r="P1097" s="231">
        <f>O1097*H1097</f>
        <v>0</v>
      </c>
      <c r="Q1097" s="231">
        <v>0</v>
      </c>
      <c r="R1097" s="231">
        <f>Q1097*H1097</f>
        <v>0</v>
      </c>
      <c r="S1097" s="231">
        <v>0</v>
      </c>
      <c r="T1097" s="232">
        <f>S1097*H1097</f>
        <v>0</v>
      </c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R1097" s="233" t="s">
        <v>374</v>
      </c>
      <c r="AT1097" s="233" t="s">
        <v>298</v>
      </c>
      <c r="AU1097" s="233" t="s">
        <v>84</v>
      </c>
      <c r="AY1097" s="19" t="s">
        <v>296</v>
      </c>
      <c r="BE1097" s="234">
        <f>IF(N1097="základní",J1097,0)</f>
        <v>0</v>
      </c>
      <c r="BF1097" s="234">
        <f>IF(N1097="snížená",J1097,0)</f>
        <v>0</v>
      </c>
      <c r="BG1097" s="234">
        <f>IF(N1097="zákl. přenesená",J1097,0)</f>
        <v>0</v>
      </c>
      <c r="BH1097" s="234">
        <f>IF(N1097="sníž. přenesená",J1097,0)</f>
        <v>0</v>
      </c>
      <c r="BI1097" s="234">
        <f>IF(N1097="nulová",J1097,0)</f>
        <v>0</v>
      </c>
      <c r="BJ1097" s="19" t="s">
        <v>82</v>
      </c>
      <c r="BK1097" s="234">
        <f>ROUND(I1097*H1097,2)</f>
        <v>0</v>
      </c>
      <c r="BL1097" s="19" t="s">
        <v>374</v>
      </c>
      <c r="BM1097" s="233" t="s">
        <v>1716</v>
      </c>
    </row>
    <row r="1098" spans="1:51" s="13" customFormat="1" ht="12">
      <c r="A1098" s="13"/>
      <c r="B1098" s="235"/>
      <c r="C1098" s="236"/>
      <c r="D1098" s="237" t="s">
        <v>305</v>
      </c>
      <c r="E1098" s="238" t="s">
        <v>28</v>
      </c>
      <c r="F1098" s="239" t="s">
        <v>1684</v>
      </c>
      <c r="G1098" s="236"/>
      <c r="H1098" s="238" t="s">
        <v>28</v>
      </c>
      <c r="I1098" s="240"/>
      <c r="J1098" s="236"/>
      <c r="K1098" s="236"/>
      <c r="L1098" s="241"/>
      <c r="M1098" s="242"/>
      <c r="N1098" s="243"/>
      <c r="O1098" s="243"/>
      <c r="P1098" s="243"/>
      <c r="Q1098" s="243"/>
      <c r="R1098" s="243"/>
      <c r="S1098" s="243"/>
      <c r="T1098" s="244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5" t="s">
        <v>305</v>
      </c>
      <c r="AU1098" s="245" t="s">
        <v>84</v>
      </c>
      <c r="AV1098" s="13" t="s">
        <v>82</v>
      </c>
      <c r="AW1098" s="13" t="s">
        <v>35</v>
      </c>
      <c r="AX1098" s="13" t="s">
        <v>74</v>
      </c>
      <c r="AY1098" s="245" t="s">
        <v>296</v>
      </c>
    </row>
    <row r="1099" spans="1:51" s="14" customFormat="1" ht="12">
      <c r="A1099" s="14"/>
      <c r="B1099" s="246"/>
      <c r="C1099" s="247"/>
      <c r="D1099" s="237" t="s">
        <v>305</v>
      </c>
      <c r="E1099" s="248" t="s">
        <v>28</v>
      </c>
      <c r="F1099" s="249" t="s">
        <v>82</v>
      </c>
      <c r="G1099" s="247"/>
      <c r="H1099" s="250">
        <v>1</v>
      </c>
      <c r="I1099" s="251"/>
      <c r="J1099" s="247"/>
      <c r="K1099" s="247"/>
      <c r="L1099" s="252"/>
      <c r="M1099" s="253"/>
      <c r="N1099" s="254"/>
      <c r="O1099" s="254"/>
      <c r="P1099" s="254"/>
      <c r="Q1099" s="254"/>
      <c r="R1099" s="254"/>
      <c r="S1099" s="254"/>
      <c r="T1099" s="255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56" t="s">
        <v>305</v>
      </c>
      <c r="AU1099" s="256" t="s">
        <v>84</v>
      </c>
      <c r="AV1099" s="14" t="s">
        <v>84</v>
      </c>
      <c r="AW1099" s="14" t="s">
        <v>35</v>
      </c>
      <c r="AX1099" s="14" t="s">
        <v>82</v>
      </c>
      <c r="AY1099" s="256" t="s">
        <v>296</v>
      </c>
    </row>
    <row r="1100" spans="1:65" s="2" customFormat="1" ht="24" customHeight="1">
      <c r="A1100" s="40"/>
      <c r="B1100" s="41"/>
      <c r="C1100" s="222" t="s">
        <v>1717</v>
      </c>
      <c r="D1100" s="222" t="s">
        <v>298</v>
      </c>
      <c r="E1100" s="223" t="s">
        <v>1718</v>
      </c>
      <c r="F1100" s="224" t="s">
        <v>1719</v>
      </c>
      <c r="G1100" s="225" t="s">
        <v>408</v>
      </c>
      <c r="H1100" s="226">
        <v>1.951</v>
      </c>
      <c r="I1100" s="227"/>
      <c r="J1100" s="228">
        <f>ROUND(I1100*H1100,2)</f>
        <v>0</v>
      </c>
      <c r="K1100" s="224" t="s">
        <v>302</v>
      </c>
      <c r="L1100" s="46"/>
      <c r="M1100" s="229" t="s">
        <v>28</v>
      </c>
      <c r="N1100" s="230" t="s">
        <v>45</v>
      </c>
      <c r="O1100" s="86"/>
      <c r="P1100" s="231">
        <f>O1100*H1100</f>
        <v>0</v>
      </c>
      <c r="Q1100" s="231">
        <v>0</v>
      </c>
      <c r="R1100" s="231">
        <f>Q1100*H1100</f>
        <v>0</v>
      </c>
      <c r="S1100" s="231">
        <v>0</v>
      </c>
      <c r="T1100" s="232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33" t="s">
        <v>374</v>
      </c>
      <c r="AT1100" s="233" t="s">
        <v>298</v>
      </c>
      <c r="AU1100" s="233" t="s">
        <v>84</v>
      </c>
      <c r="AY1100" s="19" t="s">
        <v>296</v>
      </c>
      <c r="BE1100" s="234">
        <f>IF(N1100="základní",J1100,0)</f>
        <v>0</v>
      </c>
      <c r="BF1100" s="234">
        <f>IF(N1100="snížená",J1100,0)</f>
        <v>0</v>
      </c>
      <c r="BG1100" s="234">
        <f>IF(N1100="zákl. přenesená",J1100,0)</f>
        <v>0</v>
      </c>
      <c r="BH1100" s="234">
        <f>IF(N1100="sníž. přenesená",J1100,0)</f>
        <v>0</v>
      </c>
      <c r="BI1100" s="234">
        <f>IF(N1100="nulová",J1100,0)</f>
        <v>0</v>
      </c>
      <c r="BJ1100" s="19" t="s">
        <v>82</v>
      </c>
      <c r="BK1100" s="234">
        <f>ROUND(I1100*H1100,2)</f>
        <v>0</v>
      </c>
      <c r="BL1100" s="19" t="s">
        <v>374</v>
      </c>
      <c r="BM1100" s="233" t="s">
        <v>1720</v>
      </c>
    </row>
    <row r="1101" spans="1:63" s="12" customFormat="1" ht="22.8" customHeight="1">
      <c r="A1101" s="12"/>
      <c r="B1101" s="206"/>
      <c r="C1101" s="207"/>
      <c r="D1101" s="208" t="s">
        <v>73</v>
      </c>
      <c r="E1101" s="220" t="s">
        <v>1721</v>
      </c>
      <c r="F1101" s="220" t="s">
        <v>1722</v>
      </c>
      <c r="G1101" s="207"/>
      <c r="H1101" s="207"/>
      <c r="I1101" s="210"/>
      <c r="J1101" s="221">
        <f>BK1101</f>
        <v>0</v>
      </c>
      <c r="K1101" s="207"/>
      <c r="L1101" s="212"/>
      <c r="M1101" s="213"/>
      <c r="N1101" s="214"/>
      <c r="O1101" s="214"/>
      <c r="P1101" s="215">
        <f>SUM(P1102:P1147)</f>
        <v>0</v>
      </c>
      <c r="Q1101" s="214"/>
      <c r="R1101" s="215">
        <f>SUM(R1102:R1147)</f>
        <v>0.7586305</v>
      </c>
      <c r="S1101" s="214"/>
      <c r="T1101" s="216">
        <f>SUM(T1102:T1147)</f>
        <v>0</v>
      </c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R1101" s="217" t="s">
        <v>84</v>
      </c>
      <c r="AT1101" s="218" t="s">
        <v>73</v>
      </c>
      <c r="AU1101" s="218" t="s">
        <v>82</v>
      </c>
      <c r="AY1101" s="217" t="s">
        <v>296</v>
      </c>
      <c r="BK1101" s="219">
        <f>SUM(BK1102:BK1147)</f>
        <v>0</v>
      </c>
    </row>
    <row r="1102" spans="1:65" s="2" customFormat="1" ht="16.5" customHeight="1">
      <c r="A1102" s="40"/>
      <c r="B1102" s="41"/>
      <c r="C1102" s="222" t="s">
        <v>1723</v>
      </c>
      <c r="D1102" s="222" t="s">
        <v>298</v>
      </c>
      <c r="E1102" s="223" t="s">
        <v>1724</v>
      </c>
      <c r="F1102" s="224" t="s">
        <v>1725</v>
      </c>
      <c r="G1102" s="225" t="s">
        <v>980</v>
      </c>
      <c r="H1102" s="226">
        <v>3</v>
      </c>
      <c r="I1102" s="227"/>
      <c r="J1102" s="228">
        <f>ROUND(I1102*H1102,2)</f>
        <v>0</v>
      </c>
      <c r="K1102" s="224" t="s">
        <v>28</v>
      </c>
      <c r="L1102" s="46"/>
      <c r="M1102" s="229" t="s">
        <v>28</v>
      </c>
      <c r="N1102" s="230" t="s">
        <v>45</v>
      </c>
      <c r="O1102" s="86"/>
      <c r="P1102" s="231">
        <f>O1102*H1102</f>
        <v>0</v>
      </c>
      <c r="Q1102" s="231">
        <v>0.081</v>
      </c>
      <c r="R1102" s="231">
        <f>Q1102*H1102</f>
        <v>0.243</v>
      </c>
      <c r="S1102" s="231">
        <v>0</v>
      </c>
      <c r="T1102" s="232">
        <f>S1102*H1102</f>
        <v>0</v>
      </c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R1102" s="233" t="s">
        <v>374</v>
      </c>
      <c r="AT1102" s="233" t="s">
        <v>298</v>
      </c>
      <c r="AU1102" s="233" t="s">
        <v>84</v>
      </c>
      <c r="AY1102" s="19" t="s">
        <v>296</v>
      </c>
      <c r="BE1102" s="234">
        <f>IF(N1102="základní",J1102,0)</f>
        <v>0</v>
      </c>
      <c r="BF1102" s="234">
        <f>IF(N1102="snížená",J1102,0)</f>
        <v>0</v>
      </c>
      <c r="BG1102" s="234">
        <f>IF(N1102="zákl. přenesená",J1102,0)</f>
        <v>0</v>
      </c>
      <c r="BH1102" s="234">
        <f>IF(N1102="sníž. přenesená",J1102,0)</f>
        <v>0</v>
      </c>
      <c r="BI1102" s="234">
        <f>IF(N1102="nulová",J1102,0)</f>
        <v>0</v>
      </c>
      <c r="BJ1102" s="19" t="s">
        <v>82</v>
      </c>
      <c r="BK1102" s="234">
        <f>ROUND(I1102*H1102,2)</f>
        <v>0</v>
      </c>
      <c r="BL1102" s="19" t="s">
        <v>374</v>
      </c>
      <c r="BM1102" s="233" t="s">
        <v>1726</v>
      </c>
    </row>
    <row r="1103" spans="1:51" s="13" customFormat="1" ht="12">
      <c r="A1103" s="13"/>
      <c r="B1103" s="235"/>
      <c r="C1103" s="236"/>
      <c r="D1103" s="237" t="s">
        <v>305</v>
      </c>
      <c r="E1103" s="238" t="s">
        <v>28</v>
      </c>
      <c r="F1103" s="239" t="s">
        <v>1655</v>
      </c>
      <c r="G1103" s="236"/>
      <c r="H1103" s="238" t="s">
        <v>28</v>
      </c>
      <c r="I1103" s="240"/>
      <c r="J1103" s="236"/>
      <c r="K1103" s="236"/>
      <c r="L1103" s="241"/>
      <c r="M1103" s="242"/>
      <c r="N1103" s="243"/>
      <c r="O1103" s="243"/>
      <c r="P1103" s="243"/>
      <c r="Q1103" s="243"/>
      <c r="R1103" s="243"/>
      <c r="S1103" s="243"/>
      <c r="T1103" s="244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5" t="s">
        <v>305</v>
      </c>
      <c r="AU1103" s="245" t="s">
        <v>84</v>
      </c>
      <c r="AV1103" s="13" t="s">
        <v>82</v>
      </c>
      <c r="AW1103" s="13" t="s">
        <v>35</v>
      </c>
      <c r="AX1103" s="13" t="s">
        <v>74</v>
      </c>
      <c r="AY1103" s="245" t="s">
        <v>296</v>
      </c>
    </row>
    <row r="1104" spans="1:51" s="14" customFormat="1" ht="12">
      <c r="A1104" s="14"/>
      <c r="B1104" s="246"/>
      <c r="C1104" s="247"/>
      <c r="D1104" s="237" t="s">
        <v>305</v>
      </c>
      <c r="E1104" s="248" t="s">
        <v>28</v>
      </c>
      <c r="F1104" s="249" t="s">
        <v>314</v>
      </c>
      <c r="G1104" s="247"/>
      <c r="H1104" s="250">
        <v>3</v>
      </c>
      <c r="I1104" s="251"/>
      <c r="J1104" s="247"/>
      <c r="K1104" s="247"/>
      <c r="L1104" s="252"/>
      <c r="M1104" s="253"/>
      <c r="N1104" s="254"/>
      <c r="O1104" s="254"/>
      <c r="P1104" s="254"/>
      <c r="Q1104" s="254"/>
      <c r="R1104" s="254"/>
      <c r="S1104" s="254"/>
      <c r="T1104" s="255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56" t="s">
        <v>305</v>
      </c>
      <c r="AU1104" s="256" t="s">
        <v>84</v>
      </c>
      <c r="AV1104" s="14" t="s">
        <v>84</v>
      </c>
      <c r="AW1104" s="14" t="s">
        <v>35</v>
      </c>
      <c r="AX1104" s="14" t="s">
        <v>82</v>
      </c>
      <c r="AY1104" s="256" t="s">
        <v>296</v>
      </c>
    </row>
    <row r="1105" spans="1:65" s="2" customFormat="1" ht="24" customHeight="1">
      <c r="A1105" s="40"/>
      <c r="B1105" s="41"/>
      <c r="C1105" s="222" t="s">
        <v>1727</v>
      </c>
      <c r="D1105" s="222" t="s">
        <v>298</v>
      </c>
      <c r="E1105" s="223" t="s">
        <v>1728</v>
      </c>
      <c r="F1105" s="224" t="s">
        <v>1729</v>
      </c>
      <c r="G1105" s="225" t="s">
        <v>980</v>
      </c>
      <c r="H1105" s="226">
        <v>6</v>
      </c>
      <c r="I1105" s="227"/>
      <c r="J1105" s="228">
        <f>ROUND(I1105*H1105,2)</f>
        <v>0</v>
      </c>
      <c r="K1105" s="224" t="s">
        <v>28</v>
      </c>
      <c r="L1105" s="46"/>
      <c r="M1105" s="229" t="s">
        <v>28</v>
      </c>
      <c r="N1105" s="230" t="s">
        <v>45</v>
      </c>
      <c r="O1105" s="86"/>
      <c r="P1105" s="231">
        <f>O1105*H1105</f>
        <v>0</v>
      </c>
      <c r="Q1105" s="231">
        <v>0</v>
      </c>
      <c r="R1105" s="231">
        <f>Q1105*H1105</f>
        <v>0</v>
      </c>
      <c r="S1105" s="231">
        <v>0</v>
      </c>
      <c r="T1105" s="232">
        <f>S1105*H1105</f>
        <v>0</v>
      </c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R1105" s="233" t="s">
        <v>374</v>
      </c>
      <c r="AT1105" s="233" t="s">
        <v>298</v>
      </c>
      <c r="AU1105" s="233" t="s">
        <v>84</v>
      </c>
      <c r="AY1105" s="19" t="s">
        <v>296</v>
      </c>
      <c r="BE1105" s="234">
        <f>IF(N1105="základní",J1105,0)</f>
        <v>0</v>
      </c>
      <c r="BF1105" s="234">
        <f>IF(N1105="snížená",J1105,0)</f>
        <v>0</v>
      </c>
      <c r="BG1105" s="234">
        <f>IF(N1105="zákl. přenesená",J1105,0)</f>
        <v>0</v>
      </c>
      <c r="BH1105" s="234">
        <f>IF(N1105="sníž. přenesená",J1105,0)</f>
        <v>0</v>
      </c>
      <c r="BI1105" s="234">
        <f>IF(N1105="nulová",J1105,0)</f>
        <v>0</v>
      </c>
      <c r="BJ1105" s="19" t="s">
        <v>82</v>
      </c>
      <c r="BK1105" s="234">
        <f>ROUND(I1105*H1105,2)</f>
        <v>0</v>
      </c>
      <c r="BL1105" s="19" t="s">
        <v>374</v>
      </c>
      <c r="BM1105" s="233" t="s">
        <v>1730</v>
      </c>
    </row>
    <row r="1106" spans="1:51" s="13" customFormat="1" ht="12">
      <c r="A1106" s="13"/>
      <c r="B1106" s="235"/>
      <c r="C1106" s="236"/>
      <c r="D1106" s="237" t="s">
        <v>305</v>
      </c>
      <c r="E1106" s="238" t="s">
        <v>28</v>
      </c>
      <c r="F1106" s="239" t="s">
        <v>1422</v>
      </c>
      <c r="G1106" s="236"/>
      <c r="H1106" s="238" t="s">
        <v>28</v>
      </c>
      <c r="I1106" s="240"/>
      <c r="J1106" s="236"/>
      <c r="K1106" s="236"/>
      <c r="L1106" s="241"/>
      <c r="M1106" s="242"/>
      <c r="N1106" s="243"/>
      <c r="O1106" s="243"/>
      <c r="P1106" s="243"/>
      <c r="Q1106" s="243"/>
      <c r="R1106" s="243"/>
      <c r="S1106" s="243"/>
      <c r="T1106" s="244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45" t="s">
        <v>305</v>
      </c>
      <c r="AU1106" s="245" t="s">
        <v>84</v>
      </c>
      <c r="AV1106" s="13" t="s">
        <v>82</v>
      </c>
      <c r="AW1106" s="13" t="s">
        <v>35</v>
      </c>
      <c r="AX1106" s="13" t="s">
        <v>74</v>
      </c>
      <c r="AY1106" s="245" t="s">
        <v>296</v>
      </c>
    </row>
    <row r="1107" spans="1:51" s="14" customFormat="1" ht="12">
      <c r="A1107" s="14"/>
      <c r="B1107" s="246"/>
      <c r="C1107" s="247"/>
      <c r="D1107" s="237" t="s">
        <v>305</v>
      </c>
      <c r="E1107" s="248" t="s">
        <v>28</v>
      </c>
      <c r="F1107" s="249" t="s">
        <v>329</v>
      </c>
      <c r="G1107" s="247"/>
      <c r="H1107" s="250">
        <v>6</v>
      </c>
      <c r="I1107" s="251"/>
      <c r="J1107" s="247"/>
      <c r="K1107" s="247"/>
      <c r="L1107" s="252"/>
      <c r="M1107" s="253"/>
      <c r="N1107" s="254"/>
      <c r="O1107" s="254"/>
      <c r="P1107" s="254"/>
      <c r="Q1107" s="254"/>
      <c r="R1107" s="254"/>
      <c r="S1107" s="254"/>
      <c r="T1107" s="255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56" t="s">
        <v>305</v>
      </c>
      <c r="AU1107" s="256" t="s">
        <v>84</v>
      </c>
      <c r="AV1107" s="14" t="s">
        <v>84</v>
      </c>
      <c r="AW1107" s="14" t="s">
        <v>35</v>
      </c>
      <c r="AX1107" s="14" t="s">
        <v>82</v>
      </c>
      <c r="AY1107" s="256" t="s">
        <v>296</v>
      </c>
    </row>
    <row r="1108" spans="1:65" s="2" customFormat="1" ht="24" customHeight="1">
      <c r="A1108" s="40"/>
      <c r="B1108" s="41"/>
      <c r="C1108" s="222" t="s">
        <v>1731</v>
      </c>
      <c r="D1108" s="222" t="s">
        <v>298</v>
      </c>
      <c r="E1108" s="223" t="s">
        <v>1732</v>
      </c>
      <c r="F1108" s="224" t="s">
        <v>1733</v>
      </c>
      <c r="G1108" s="225" t="s">
        <v>980</v>
      </c>
      <c r="H1108" s="226">
        <v>1</v>
      </c>
      <c r="I1108" s="227"/>
      <c r="J1108" s="228">
        <f>ROUND(I1108*H1108,2)</f>
        <v>0</v>
      </c>
      <c r="K1108" s="224" t="s">
        <v>28</v>
      </c>
      <c r="L1108" s="46"/>
      <c r="M1108" s="229" t="s">
        <v>28</v>
      </c>
      <c r="N1108" s="230" t="s">
        <v>45</v>
      </c>
      <c r="O1108" s="86"/>
      <c r="P1108" s="231">
        <f>O1108*H1108</f>
        <v>0</v>
      </c>
      <c r="Q1108" s="231">
        <v>0</v>
      </c>
      <c r="R1108" s="231">
        <f>Q1108*H1108</f>
        <v>0</v>
      </c>
      <c r="S1108" s="231">
        <v>0</v>
      </c>
      <c r="T1108" s="232">
        <f>S1108*H1108</f>
        <v>0</v>
      </c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R1108" s="233" t="s">
        <v>374</v>
      </c>
      <c r="AT1108" s="233" t="s">
        <v>298</v>
      </c>
      <c r="AU1108" s="233" t="s">
        <v>84</v>
      </c>
      <c r="AY1108" s="19" t="s">
        <v>296</v>
      </c>
      <c r="BE1108" s="234">
        <f>IF(N1108="základní",J1108,0)</f>
        <v>0</v>
      </c>
      <c r="BF1108" s="234">
        <f>IF(N1108="snížená",J1108,0)</f>
        <v>0</v>
      </c>
      <c r="BG1108" s="234">
        <f>IF(N1108="zákl. přenesená",J1108,0)</f>
        <v>0</v>
      </c>
      <c r="BH1108" s="234">
        <f>IF(N1108="sníž. přenesená",J1108,0)</f>
        <v>0</v>
      </c>
      <c r="BI1108" s="234">
        <f>IF(N1108="nulová",J1108,0)</f>
        <v>0</v>
      </c>
      <c r="BJ1108" s="19" t="s">
        <v>82</v>
      </c>
      <c r="BK1108" s="234">
        <f>ROUND(I1108*H1108,2)</f>
        <v>0</v>
      </c>
      <c r="BL1108" s="19" t="s">
        <v>374</v>
      </c>
      <c r="BM1108" s="233" t="s">
        <v>1734</v>
      </c>
    </row>
    <row r="1109" spans="1:51" s="13" customFormat="1" ht="12">
      <c r="A1109" s="13"/>
      <c r="B1109" s="235"/>
      <c r="C1109" s="236"/>
      <c r="D1109" s="237" t="s">
        <v>305</v>
      </c>
      <c r="E1109" s="238" t="s">
        <v>28</v>
      </c>
      <c r="F1109" s="239" t="s">
        <v>1422</v>
      </c>
      <c r="G1109" s="236"/>
      <c r="H1109" s="238" t="s">
        <v>28</v>
      </c>
      <c r="I1109" s="240"/>
      <c r="J1109" s="236"/>
      <c r="K1109" s="236"/>
      <c r="L1109" s="241"/>
      <c r="M1109" s="242"/>
      <c r="N1109" s="243"/>
      <c r="O1109" s="243"/>
      <c r="P1109" s="243"/>
      <c r="Q1109" s="243"/>
      <c r="R1109" s="243"/>
      <c r="S1109" s="243"/>
      <c r="T1109" s="244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45" t="s">
        <v>305</v>
      </c>
      <c r="AU1109" s="245" t="s">
        <v>84</v>
      </c>
      <c r="AV1109" s="13" t="s">
        <v>82</v>
      </c>
      <c r="AW1109" s="13" t="s">
        <v>35</v>
      </c>
      <c r="AX1109" s="13" t="s">
        <v>74</v>
      </c>
      <c r="AY1109" s="245" t="s">
        <v>296</v>
      </c>
    </row>
    <row r="1110" spans="1:51" s="14" customFormat="1" ht="12">
      <c r="A1110" s="14"/>
      <c r="B1110" s="246"/>
      <c r="C1110" s="247"/>
      <c r="D1110" s="237" t="s">
        <v>305</v>
      </c>
      <c r="E1110" s="248" t="s">
        <v>28</v>
      </c>
      <c r="F1110" s="249" t="s">
        <v>82</v>
      </c>
      <c r="G1110" s="247"/>
      <c r="H1110" s="250">
        <v>1</v>
      </c>
      <c r="I1110" s="251"/>
      <c r="J1110" s="247"/>
      <c r="K1110" s="247"/>
      <c r="L1110" s="252"/>
      <c r="M1110" s="253"/>
      <c r="N1110" s="254"/>
      <c r="O1110" s="254"/>
      <c r="P1110" s="254"/>
      <c r="Q1110" s="254"/>
      <c r="R1110" s="254"/>
      <c r="S1110" s="254"/>
      <c r="T1110" s="255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56" t="s">
        <v>305</v>
      </c>
      <c r="AU1110" s="256" t="s">
        <v>84</v>
      </c>
      <c r="AV1110" s="14" t="s">
        <v>84</v>
      </c>
      <c r="AW1110" s="14" t="s">
        <v>35</v>
      </c>
      <c r="AX1110" s="14" t="s">
        <v>82</v>
      </c>
      <c r="AY1110" s="256" t="s">
        <v>296</v>
      </c>
    </row>
    <row r="1111" spans="1:65" s="2" customFormat="1" ht="16.5" customHeight="1">
      <c r="A1111" s="40"/>
      <c r="B1111" s="41"/>
      <c r="C1111" s="222" t="s">
        <v>1735</v>
      </c>
      <c r="D1111" s="222" t="s">
        <v>298</v>
      </c>
      <c r="E1111" s="223" t="s">
        <v>1736</v>
      </c>
      <c r="F1111" s="224" t="s">
        <v>1737</v>
      </c>
      <c r="G1111" s="225" t="s">
        <v>362</v>
      </c>
      <c r="H1111" s="226">
        <v>1.245</v>
      </c>
      <c r="I1111" s="227"/>
      <c r="J1111" s="228">
        <f>ROUND(I1111*H1111,2)</f>
        <v>0</v>
      </c>
      <c r="K1111" s="224" t="s">
        <v>302</v>
      </c>
      <c r="L1111" s="46"/>
      <c r="M1111" s="229" t="s">
        <v>28</v>
      </c>
      <c r="N1111" s="230" t="s">
        <v>45</v>
      </c>
      <c r="O1111" s="86"/>
      <c r="P1111" s="231">
        <f>O1111*H1111</f>
        <v>0</v>
      </c>
      <c r="Q1111" s="231">
        <v>0</v>
      </c>
      <c r="R1111" s="231">
        <f>Q1111*H1111</f>
        <v>0</v>
      </c>
      <c r="S1111" s="231">
        <v>0</v>
      </c>
      <c r="T1111" s="232">
        <f>S1111*H1111</f>
        <v>0</v>
      </c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R1111" s="233" t="s">
        <v>374</v>
      </c>
      <c r="AT1111" s="233" t="s">
        <v>298</v>
      </c>
      <c r="AU1111" s="233" t="s">
        <v>84</v>
      </c>
      <c r="AY1111" s="19" t="s">
        <v>296</v>
      </c>
      <c r="BE1111" s="234">
        <f>IF(N1111="základní",J1111,0)</f>
        <v>0</v>
      </c>
      <c r="BF1111" s="234">
        <f>IF(N1111="snížená",J1111,0)</f>
        <v>0</v>
      </c>
      <c r="BG1111" s="234">
        <f>IF(N1111="zákl. přenesená",J1111,0)</f>
        <v>0</v>
      </c>
      <c r="BH1111" s="234">
        <f>IF(N1111="sníž. přenesená",J1111,0)</f>
        <v>0</v>
      </c>
      <c r="BI1111" s="234">
        <f>IF(N1111="nulová",J1111,0)</f>
        <v>0</v>
      </c>
      <c r="BJ1111" s="19" t="s">
        <v>82</v>
      </c>
      <c r="BK1111" s="234">
        <f>ROUND(I1111*H1111,2)</f>
        <v>0</v>
      </c>
      <c r="BL1111" s="19" t="s">
        <v>374</v>
      </c>
      <c r="BM1111" s="233" t="s">
        <v>1738</v>
      </c>
    </row>
    <row r="1112" spans="1:51" s="13" customFormat="1" ht="12">
      <c r="A1112" s="13"/>
      <c r="B1112" s="235"/>
      <c r="C1112" s="236"/>
      <c r="D1112" s="237" t="s">
        <v>305</v>
      </c>
      <c r="E1112" s="238" t="s">
        <v>28</v>
      </c>
      <c r="F1112" s="239" t="s">
        <v>1422</v>
      </c>
      <c r="G1112" s="236"/>
      <c r="H1112" s="238" t="s">
        <v>28</v>
      </c>
      <c r="I1112" s="240"/>
      <c r="J1112" s="236"/>
      <c r="K1112" s="236"/>
      <c r="L1112" s="241"/>
      <c r="M1112" s="242"/>
      <c r="N1112" s="243"/>
      <c r="O1112" s="243"/>
      <c r="P1112" s="243"/>
      <c r="Q1112" s="243"/>
      <c r="R1112" s="243"/>
      <c r="S1112" s="243"/>
      <c r="T1112" s="244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45" t="s">
        <v>305</v>
      </c>
      <c r="AU1112" s="245" t="s">
        <v>84</v>
      </c>
      <c r="AV1112" s="13" t="s">
        <v>82</v>
      </c>
      <c r="AW1112" s="13" t="s">
        <v>35</v>
      </c>
      <c r="AX1112" s="13" t="s">
        <v>74</v>
      </c>
      <c r="AY1112" s="245" t="s">
        <v>296</v>
      </c>
    </row>
    <row r="1113" spans="1:51" s="14" customFormat="1" ht="12">
      <c r="A1113" s="14"/>
      <c r="B1113" s="246"/>
      <c r="C1113" s="247"/>
      <c r="D1113" s="237" t="s">
        <v>305</v>
      </c>
      <c r="E1113" s="248" t="s">
        <v>28</v>
      </c>
      <c r="F1113" s="249" t="s">
        <v>1739</v>
      </c>
      <c r="G1113" s="247"/>
      <c r="H1113" s="250">
        <v>0.27</v>
      </c>
      <c r="I1113" s="251"/>
      <c r="J1113" s="247"/>
      <c r="K1113" s="247"/>
      <c r="L1113" s="252"/>
      <c r="M1113" s="253"/>
      <c r="N1113" s="254"/>
      <c r="O1113" s="254"/>
      <c r="P1113" s="254"/>
      <c r="Q1113" s="254"/>
      <c r="R1113" s="254"/>
      <c r="S1113" s="254"/>
      <c r="T1113" s="255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56" t="s">
        <v>305</v>
      </c>
      <c r="AU1113" s="256" t="s">
        <v>84</v>
      </c>
      <c r="AV1113" s="14" t="s">
        <v>84</v>
      </c>
      <c r="AW1113" s="14" t="s">
        <v>35</v>
      </c>
      <c r="AX1113" s="14" t="s">
        <v>74</v>
      </c>
      <c r="AY1113" s="256" t="s">
        <v>296</v>
      </c>
    </row>
    <row r="1114" spans="1:51" s="13" customFormat="1" ht="12">
      <c r="A1114" s="13"/>
      <c r="B1114" s="235"/>
      <c r="C1114" s="236"/>
      <c r="D1114" s="237" t="s">
        <v>305</v>
      </c>
      <c r="E1114" s="238" t="s">
        <v>28</v>
      </c>
      <c r="F1114" s="239" t="s">
        <v>1073</v>
      </c>
      <c r="G1114" s="236"/>
      <c r="H1114" s="238" t="s">
        <v>28</v>
      </c>
      <c r="I1114" s="240"/>
      <c r="J1114" s="236"/>
      <c r="K1114" s="236"/>
      <c r="L1114" s="241"/>
      <c r="M1114" s="242"/>
      <c r="N1114" s="243"/>
      <c r="O1114" s="243"/>
      <c r="P1114" s="243"/>
      <c r="Q1114" s="243"/>
      <c r="R1114" s="243"/>
      <c r="S1114" s="243"/>
      <c r="T1114" s="244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45" t="s">
        <v>305</v>
      </c>
      <c r="AU1114" s="245" t="s">
        <v>84</v>
      </c>
      <c r="AV1114" s="13" t="s">
        <v>82</v>
      </c>
      <c r="AW1114" s="13" t="s">
        <v>35</v>
      </c>
      <c r="AX1114" s="13" t="s">
        <v>74</v>
      </c>
      <c r="AY1114" s="245" t="s">
        <v>296</v>
      </c>
    </row>
    <row r="1115" spans="1:51" s="14" customFormat="1" ht="12">
      <c r="A1115" s="14"/>
      <c r="B1115" s="246"/>
      <c r="C1115" s="247"/>
      <c r="D1115" s="237" t="s">
        <v>305</v>
      </c>
      <c r="E1115" s="248" t="s">
        <v>28</v>
      </c>
      <c r="F1115" s="249" t="s">
        <v>1740</v>
      </c>
      <c r="G1115" s="247"/>
      <c r="H1115" s="250">
        <v>0.975</v>
      </c>
      <c r="I1115" s="251"/>
      <c r="J1115" s="247"/>
      <c r="K1115" s="247"/>
      <c r="L1115" s="252"/>
      <c r="M1115" s="253"/>
      <c r="N1115" s="254"/>
      <c r="O1115" s="254"/>
      <c r="P1115" s="254"/>
      <c r="Q1115" s="254"/>
      <c r="R1115" s="254"/>
      <c r="S1115" s="254"/>
      <c r="T1115" s="255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56" t="s">
        <v>305</v>
      </c>
      <c r="AU1115" s="256" t="s">
        <v>84</v>
      </c>
      <c r="AV1115" s="14" t="s">
        <v>84</v>
      </c>
      <c r="AW1115" s="14" t="s">
        <v>35</v>
      </c>
      <c r="AX1115" s="14" t="s">
        <v>74</v>
      </c>
      <c r="AY1115" s="256" t="s">
        <v>296</v>
      </c>
    </row>
    <row r="1116" spans="1:51" s="15" customFormat="1" ht="12">
      <c r="A1116" s="15"/>
      <c r="B1116" s="257"/>
      <c r="C1116" s="258"/>
      <c r="D1116" s="237" t="s">
        <v>305</v>
      </c>
      <c r="E1116" s="259" t="s">
        <v>28</v>
      </c>
      <c r="F1116" s="260" t="s">
        <v>310</v>
      </c>
      <c r="G1116" s="258"/>
      <c r="H1116" s="261">
        <v>1.245</v>
      </c>
      <c r="I1116" s="262"/>
      <c r="J1116" s="258"/>
      <c r="K1116" s="258"/>
      <c r="L1116" s="263"/>
      <c r="M1116" s="264"/>
      <c r="N1116" s="265"/>
      <c r="O1116" s="265"/>
      <c r="P1116" s="265"/>
      <c r="Q1116" s="265"/>
      <c r="R1116" s="265"/>
      <c r="S1116" s="265"/>
      <c r="T1116" s="266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T1116" s="267" t="s">
        <v>305</v>
      </c>
      <c r="AU1116" s="267" t="s">
        <v>84</v>
      </c>
      <c r="AV1116" s="15" t="s">
        <v>303</v>
      </c>
      <c r="AW1116" s="15" t="s">
        <v>35</v>
      </c>
      <c r="AX1116" s="15" t="s">
        <v>82</v>
      </c>
      <c r="AY1116" s="267" t="s">
        <v>296</v>
      </c>
    </row>
    <row r="1117" spans="1:65" s="2" customFormat="1" ht="16.5" customHeight="1">
      <c r="A1117" s="40"/>
      <c r="B1117" s="41"/>
      <c r="C1117" s="279" t="s">
        <v>1741</v>
      </c>
      <c r="D1117" s="279" t="s">
        <v>405</v>
      </c>
      <c r="E1117" s="280" t="s">
        <v>1742</v>
      </c>
      <c r="F1117" s="281" t="s">
        <v>1743</v>
      </c>
      <c r="G1117" s="282" t="s">
        <v>362</v>
      </c>
      <c r="H1117" s="283">
        <v>0.27</v>
      </c>
      <c r="I1117" s="284"/>
      <c r="J1117" s="285">
        <f>ROUND(I1117*H1117,2)</f>
        <v>0</v>
      </c>
      <c r="K1117" s="281" t="s">
        <v>28</v>
      </c>
      <c r="L1117" s="286"/>
      <c r="M1117" s="287" t="s">
        <v>28</v>
      </c>
      <c r="N1117" s="288" t="s">
        <v>45</v>
      </c>
      <c r="O1117" s="86"/>
      <c r="P1117" s="231">
        <f>O1117*H1117</f>
        <v>0</v>
      </c>
      <c r="Q1117" s="231">
        <v>0.007</v>
      </c>
      <c r="R1117" s="231">
        <f>Q1117*H1117</f>
        <v>0.0018900000000000002</v>
      </c>
      <c r="S1117" s="231">
        <v>0</v>
      </c>
      <c r="T1117" s="232">
        <f>S1117*H1117</f>
        <v>0</v>
      </c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R1117" s="233" t="s">
        <v>461</v>
      </c>
      <c r="AT1117" s="233" t="s">
        <v>405</v>
      </c>
      <c r="AU1117" s="233" t="s">
        <v>84</v>
      </c>
      <c r="AY1117" s="19" t="s">
        <v>296</v>
      </c>
      <c r="BE1117" s="234">
        <f>IF(N1117="základní",J1117,0)</f>
        <v>0</v>
      </c>
      <c r="BF1117" s="234">
        <f>IF(N1117="snížená",J1117,0)</f>
        <v>0</v>
      </c>
      <c r="BG1117" s="234">
        <f>IF(N1117="zákl. přenesená",J1117,0)</f>
        <v>0</v>
      </c>
      <c r="BH1117" s="234">
        <f>IF(N1117="sníž. přenesená",J1117,0)</f>
        <v>0</v>
      </c>
      <c r="BI1117" s="234">
        <f>IF(N1117="nulová",J1117,0)</f>
        <v>0</v>
      </c>
      <c r="BJ1117" s="19" t="s">
        <v>82</v>
      </c>
      <c r="BK1117" s="234">
        <f>ROUND(I1117*H1117,2)</f>
        <v>0</v>
      </c>
      <c r="BL1117" s="19" t="s">
        <v>374</v>
      </c>
      <c r="BM1117" s="233" t="s">
        <v>1744</v>
      </c>
    </row>
    <row r="1118" spans="1:51" s="13" customFormat="1" ht="12">
      <c r="A1118" s="13"/>
      <c r="B1118" s="235"/>
      <c r="C1118" s="236"/>
      <c r="D1118" s="237" t="s">
        <v>305</v>
      </c>
      <c r="E1118" s="238" t="s">
        <v>28</v>
      </c>
      <c r="F1118" s="239" t="s">
        <v>1422</v>
      </c>
      <c r="G1118" s="236"/>
      <c r="H1118" s="238" t="s">
        <v>28</v>
      </c>
      <c r="I1118" s="240"/>
      <c r="J1118" s="236"/>
      <c r="K1118" s="236"/>
      <c r="L1118" s="241"/>
      <c r="M1118" s="242"/>
      <c r="N1118" s="243"/>
      <c r="O1118" s="243"/>
      <c r="P1118" s="243"/>
      <c r="Q1118" s="243"/>
      <c r="R1118" s="243"/>
      <c r="S1118" s="243"/>
      <c r="T1118" s="244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5" t="s">
        <v>305</v>
      </c>
      <c r="AU1118" s="245" t="s">
        <v>84</v>
      </c>
      <c r="AV1118" s="13" t="s">
        <v>82</v>
      </c>
      <c r="AW1118" s="13" t="s">
        <v>35</v>
      </c>
      <c r="AX1118" s="13" t="s">
        <v>74</v>
      </c>
      <c r="AY1118" s="245" t="s">
        <v>296</v>
      </c>
    </row>
    <row r="1119" spans="1:51" s="14" customFormat="1" ht="12">
      <c r="A1119" s="14"/>
      <c r="B1119" s="246"/>
      <c r="C1119" s="247"/>
      <c r="D1119" s="237" t="s">
        <v>305</v>
      </c>
      <c r="E1119" s="248" t="s">
        <v>28</v>
      </c>
      <c r="F1119" s="249" t="s">
        <v>1739</v>
      </c>
      <c r="G1119" s="247"/>
      <c r="H1119" s="250">
        <v>0.27</v>
      </c>
      <c r="I1119" s="251"/>
      <c r="J1119" s="247"/>
      <c r="K1119" s="247"/>
      <c r="L1119" s="252"/>
      <c r="M1119" s="253"/>
      <c r="N1119" s="254"/>
      <c r="O1119" s="254"/>
      <c r="P1119" s="254"/>
      <c r="Q1119" s="254"/>
      <c r="R1119" s="254"/>
      <c r="S1119" s="254"/>
      <c r="T1119" s="255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6" t="s">
        <v>305</v>
      </c>
      <c r="AU1119" s="256" t="s">
        <v>84</v>
      </c>
      <c r="AV1119" s="14" t="s">
        <v>84</v>
      </c>
      <c r="AW1119" s="14" t="s">
        <v>35</v>
      </c>
      <c r="AX1119" s="14" t="s">
        <v>82</v>
      </c>
      <c r="AY1119" s="256" t="s">
        <v>296</v>
      </c>
    </row>
    <row r="1120" spans="1:65" s="2" customFormat="1" ht="16.5" customHeight="1">
      <c r="A1120" s="40"/>
      <c r="B1120" s="41"/>
      <c r="C1120" s="279" t="s">
        <v>1745</v>
      </c>
      <c r="D1120" s="279" t="s">
        <v>405</v>
      </c>
      <c r="E1120" s="280" t="s">
        <v>1746</v>
      </c>
      <c r="F1120" s="281" t="s">
        <v>1747</v>
      </c>
      <c r="G1120" s="282" t="s">
        <v>362</v>
      </c>
      <c r="H1120" s="283">
        <v>0.975</v>
      </c>
      <c r="I1120" s="284"/>
      <c r="J1120" s="285">
        <f>ROUND(I1120*H1120,2)</f>
        <v>0</v>
      </c>
      <c r="K1120" s="281" t="s">
        <v>28</v>
      </c>
      <c r="L1120" s="286"/>
      <c r="M1120" s="287" t="s">
        <v>28</v>
      </c>
      <c r="N1120" s="288" t="s">
        <v>45</v>
      </c>
      <c r="O1120" s="86"/>
      <c r="P1120" s="231">
        <f>O1120*H1120</f>
        <v>0</v>
      </c>
      <c r="Q1120" s="231">
        <v>0.01</v>
      </c>
      <c r="R1120" s="231">
        <f>Q1120*H1120</f>
        <v>0.00975</v>
      </c>
      <c r="S1120" s="231">
        <v>0</v>
      </c>
      <c r="T1120" s="232">
        <f>S1120*H1120</f>
        <v>0</v>
      </c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R1120" s="233" t="s">
        <v>461</v>
      </c>
      <c r="AT1120" s="233" t="s">
        <v>405</v>
      </c>
      <c r="AU1120" s="233" t="s">
        <v>84</v>
      </c>
      <c r="AY1120" s="19" t="s">
        <v>296</v>
      </c>
      <c r="BE1120" s="234">
        <f>IF(N1120="základní",J1120,0)</f>
        <v>0</v>
      </c>
      <c r="BF1120" s="234">
        <f>IF(N1120="snížená",J1120,0)</f>
        <v>0</v>
      </c>
      <c r="BG1120" s="234">
        <f>IF(N1120="zákl. přenesená",J1120,0)</f>
        <v>0</v>
      </c>
      <c r="BH1120" s="234">
        <f>IF(N1120="sníž. přenesená",J1120,0)</f>
        <v>0</v>
      </c>
      <c r="BI1120" s="234">
        <f>IF(N1120="nulová",J1120,0)</f>
        <v>0</v>
      </c>
      <c r="BJ1120" s="19" t="s">
        <v>82</v>
      </c>
      <c r="BK1120" s="234">
        <f>ROUND(I1120*H1120,2)</f>
        <v>0</v>
      </c>
      <c r="BL1120" s="19" t="s">
        <v>374</v>
      </c>
      <c r="BM1120" s="233" t="s">
        <v>1748</v>
      </c>
    </row>
    <row r="1121" spans="1:51" s="13" customFormat="1" ht="12">
      <c r="A1121" s="13"/>
      <c r="B1121" s="235"/>
      <c r="C1121" s="236"/>
      <c r="D1121" s="237" t="s">
        <v>305</v>
      </c>
      <c r="E1121" s="238" t="s">
        <v>28</v>
      </c>
      <c r="F1121" s="239" t="s">
        <v>1073</v>
      </c>
      <c r="G1121" s="236"/>
      <c r="H1121" s="238" t="s">
        <v>28</v>
      </c>
      <c r="I1121" s="240"/>
      <c r="J1121" s="236"/>
      <c r="K1121" s="236"/>
      <c r="L1121" s="241"/>
      <c r="M1121" s="242"/>
      <c r="N1121" s="243"/>
      <c r="O1121" s="243"/>
      <c r="P1121" s="243"/>
      <c r="Q1121" s="243"/>
      <c r="R1121" s="243"/>
      <c r="S1121" s="243"/>
      <c r="T1121" s="244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45" t="s">
        <v>305</v>
      </c>
      <c r="AU1121" s="245" t="s">
        <v>84</v>
      </c>
      <c r="AV1121" s="13" t="s">
        <v>82</v>
      </c>
      <c r="AW1121" s="13" t="s">
        <v>35</v>
      </c>
      <c r="AX1121" s="13" t="s">
        <v>74</v>
      </c>
      <c r="AY1121" s="245" t="s">
        <v>296</v>
      </c>
    </row>
    <row r="1122" spans="1:51" s="14" customFormat="1" ht="12">
      <c r="A1122" s="14"/>
      <c r="B1122" s="246"/>
      <c r="C1122" s="247"/>
      <c r="D1122" s="237" t="s">
        <v>305</v>
      </c>
      <c r="E1122" s="248" t="s">
        <v>28</v>
      </c>
      <c r="F1122" s="249" t="s">
        <v>1740</v>
      </c>
      <c r="G1122" s="247"/>
      <c r="H1122" s="250">
        <v>0.975</v>
      </c>
      <c r="I1122" s="251"/>
      <c r="J1122" s="247"/>
      <c r="K1122" s="247"/>
      <c r="L1122" s="252"/>
      <c r="M1122" s="253"/>
      <c r="N1122" s="254"/>
      <c r="O1122" s="254"/>
      <c r="P1122" s="254"/>
      <c r="Q1122" s="254"/>
      <c r="R1122" s="254"/>
      <c r="S1122" s="254"/>
      <c r="T1122" s="255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56" t="s">
        <v>305</v>
      </c>
      <c r="AU1122" s="256" t="s">
        <v>84</v>
      </c>
      <c r="AV1122" s="14" t="s">
        <v>84</v>
      </c>
      <c r="AW1122" s="14" t="s">
        <v>35</v>
      </c>
      <c r="AX1122" s="14" t="s">
        <v>82</v>
      </c>
      <c r="AY1122" s="256" t="s">
        <v>296</v>
      </c>
    </row>
    <row r="1123" spans="1:65" s="2" customFormat="1" ht="16.5" customHeight="1">
      <c r="A1123" s="40"/>
      <c r="B1123" s="41"/>
      <c r="C1123" s="222" t="s">
        <v>1749</v>
      </c>
      <c r="D1123" s="222" t="s">
        <v>298</v>
      </c>
      <c r="E1123" s="223" t="s">
        <v>1750</v>
      </c>
      <c r="F1123" s="224" t="s">
        <v>1751</v>
      </c>
      <c r="G1123" s="225" t="s">
        <v>424</v>
      </c>
      <c r="H1123" s="226">
        <v>6.7</v>
      </c>
      <c r="I1123" s="227"/>
      <c r="J1123" s="228">
        <f>ROUND(I1123*H1123,2)</f>
        <v>0</v>
      </c>
      <c r="K1123" s="224" t="s">
        <v>302</v>
      </c>
      <c r="L1123" s="46"/>
      <c r="M1123" s="229" t="s">
        <v>28</v>
      </c>
      <c r="N1123" s="230" t="s">
        <v>45</v>
      </c>
      <c r="O1123" s="86"/>
      <c r="P1123" s="231">
        <f>O1123*H1123</f>
        <v>0</v>
      </c>
      <c r="Q1123" s="231">
        <v>0</v>
      </c>
      <c r="R1123" s="231">
        <f>Q1123*H1123</f>
        <v>0</v>
      </c>
      <c r="S1123" s="231">
        <v>0</v>
      </c>
      <c r="T1123" s="232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33" t="s">
        <v>374</v>
      </c>
      <c r="AT1123" s="233" t="s">
        <v>298</v>
      </c>
      <c r="AU1123" s="233" t="s">
        <v>84</v>
      </c>
      <c r="AY1123" s="19" t="s">
        <v>296</v>
      </c>
      <c r="BE1123" s="234">
        <f>IF(N1123="základní",J1123,0)</f>
        <v>0</v>
      </c>
      <c r="BF1123" s="234">
        <f>IF(N1123="snížená",J1123,0)</f>
        <v>0</v>
      </c>
      <c r="BG1123" s="234">
        <f>IF(N1123="zákl. přenesená",J1123,0)</f>
        <v>0</v>
      </c>
      <c r="BH1123" s="234">
        <f>IF(N1123="sníž. přenesená",J1123,0)</f>
        <v>0</v>
      </c>
      <c r="BI1123" s="234">
        <f>IF(N1123="nulová",J1123,0)</f>
        <v>0</v>
      </c>
      <c r="BJ1123" s="19" t="s">
        <v>82</v>
      </c>
      <c r="BK1123" s="234">
        <f>ROUND(I1123*H1123,2)</f>
        <v>0</v>
      </c>
      <c r="BL1123" s="19" t="s">
        <v>374</v>
      </c>
      <c r="BM1123" s="233" t="s">
        <v>1752</v>
      </c>
    </row>
    <row r="1124" spans="1:51" s="13" customFormat="1" ht="12">
      <c r="A1124" s="13"/>
      <c r="B1124" s="235"/>
      <c r="C1124" s="236"/>
      <c r="D1124" s="237" t="s">
        <v>305</v>
      </c>
      <c r="E1124" s="238" t="s">
        <v>28</v>
      </c>
      <c r="F1124" s="239" t="s">
        <v>1422</v>
      </c>
      <c r="G1124" s="236"/>
      <c r="H1124" s="238" t="s">
        <v>28</v>
      </c>
      <c r="I1124" s="240"/>
      <c r="J1124" s="236"/>
      <c r="K1124" s="236"/>
      <c r="L1124" s="241"/>
      <c r="M1124" s="242"/>
      <c r="N1124" s="243"/>
      <c r="O1124" s="243"/>
      <c r="P1124" s="243"/>
      <c r="Q1124" s="243"/>
      <c r="R1124" s="243"/>
      <c r="S1124" s="243"/>
      <c r="T1124" s="244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45" t="s">
        <v>305</v>
      </c>
      <c r="AU1124" s="245" t="s">
        <v>84</v>
      </c>
      <c r="AV1124" s="13" t="s">
        <v>82</v>
      </c>
      <c r="AW1124" s="13" t="s">
        <v>35</v>
      </c>
      <c r="AX1124" s="13" t="s">
        <v>74</v>
      </c>
      <c r="AY1124" s="245" t="s">
        <v>296</v>
      </c>
    </row>
    <row r="1125" spans="1:51" s="14" customFormat="1" ht="12">
      <c r="A1125" s="14"/>
      <c r="B1125" s="246"/>
      <c r="C1125" s="247"/>
      <c r="D1125" s="237" t="s">
        <v>305</v>
      </c>
      <c r="E1125" s="248" t="s">
        <v>28</v>
      </c>
      <c r="F1125" s="249" t="s">
        <v>1753</v>
      </c>
      <c r="G1125" s="247"/>
      <c r="H1125" s="250">
        <v>2.4</v>
      </c>
      <c r="I1125" s="251"/>
      <c r="J1125" s="247"/>
      <c r="K1125" s="247"/>
      <c r="L1125" s="252"/>
      <c r="M1125" s="253"/>
      <c r="N1125" s="254"/>
      <c r="O1125" s="254"/>
      <c r="P1125" s="254"/>
      <c r="Q1125" s="254"/>
      <c r="R1125" s="254"/>
      <c r="S1125" s="254"/>
      <c r="T1125" s="255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56" t="s">
        <v>305</v>
      </c>
      <c r="AU1125" s="256" t="s">
        <v>84</v>
      </c>
      <c r="AV1125" s="14" t="s">
        <v>84</v>
      </c>
      <c r="AW1125" s="14" t="s">
        <v>35</v>
      </c>
      <c r="AX1125" s="14" t="s">
        <v>74</v>
      </c>
      <c r="AY1125" s="256" t="s">
        <v>296</v>
      </c>
    </row>
    <row r="1126" spans="1:51" s="13" customFormat="1" ht="12">
      <c r="A1126" s="13"/>
      <c r="B1126" s="235"/>
      <c r="C1126" s="236"/>
      <c r="D1126" s="237" t="s">
        <v>305</v>
      </c>
      <c r="E1126" s="238" t="s">
        <v>28</v>
      </c>
      <c r="F1126" s="239" t="s">
        <v>1073</v>
      </c>
      <c r="G1126" s="236"/>
      <c r="H1126" s="238" t="s">
        <v>28</v>
      </c>
      <c r="I1126" s="240"/>
      <c r="J1126" s="236"/>
      <c r="K1126" s="236"/>
      <c r="L1126" s="241"/>
      <c r="M1126" s="242"/>
      <c r="N1126" s="243"/>
      <c r="O1126" s="243"/>
      <c r="P1126" s="243"/>
      <c r="Q1126" s="243"/>
      <c r="R1126" s="243"/>
      <c r="S1126" s="243"/>
      <c r="T1126" s="244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5" t="s">
        <v>305</v>
      </c>
      <c r="AU1126" s="245" t="s">
        <v>84</v>
      </c>
      <c r="AV1126" s="13" t="s">
        <v>82</v>
      </c>
      <c r="AW1126" s="13" t="s">
        <v>35</v>
      </c>
      <c r="AX1126" s="13" t="s">
        <v>74</v>
      </c>
      <c r="AY1126" s="245" t="s">
        <v>296</v>
      </c>
    </row>
    <row r="1127" spans="1:51" s="14" customFormat="1" ht="12">
      <c r="A1127" s="14"/>
      <c r="B1127" s="246"/>
      <c r="C1127" s="247"/>
      <c r="D1127" s="237" t="s">
        <v>305</v>
      </c>
      <c r="E1127" s="248" t="s">
        <v>28</v>
      </c>
      <c r="F1127" s="249" t="s">
        <v>1754</v>
      </c>
      <c r="G1127" s="247"/>
      <c r="H1127" s="250">
        <v>4.3</v>
      </c>
      <c r="I1127" s="251"/>
      <c r="J1127" s="247"/>
      <c r="K1127" s="247"/>
      <c r="L1127" s="252"/>
      <c r="M1127" s="253"/>
      <c r="N1127" s="254"/>
      <c r="O1127" s="254"/>
      <c r="P1127" s="254"/>
      <c r="Q1127" s="254"/>
      <c r="R1127" s="254"/>
      <c r="S1127" s="254"/>
      <c r="T1127" s="255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6" t="s">
        <v>305</v>
      </c>
      <c r="AU1127" s="256" t="s">
        <v>84</v>
      </c>
      <c r="AV1127" s="14" t="s">
        <v>84</v>
      </c>
      <c r="AW1127" s="14" t="s">
        <v>35</v>
      </c>
      <c r="AX1127" s="14" t="s">
        <v>74</v>
      </c>
      <c r="AY1127" s="256" t="s">
        <v>296</v>
      </c>
    </row>
    <row r="1128" spans="1:51" s="15" customFormat="1" ht="12">
      <c r="A1128" s="15"/>
      <c r="B1128" s="257"/>
      <c r="C1128" s="258"/>
      <c r="D1128" s="237" t="s">
        <v>305</v>
      </c>
      <c r="E1128" s="259" t="s">
        <v>28</v>
      </c>
      <c r="F1128" s="260" t="s">
        <v>310</v>
      </c>
      <c r="G1128" s="258"/>
      <c r="H1128" s="261">
        <v>6.7</v>
      </c>
      <c r="I1128" s="262"/>
      <c r="J1128" s="258"/>
      <c r="K1128" s="258"/>
      <c r="L1128" s="263"/>
      <c r="M1128" s="264"/>
      <c r="N1128" s="265"/>
      <c r="O1128" s="265"/>
      <c r="P1128" s="265"/>
      <c r="Q1128" s="265"/>
      <c r="R1128" s="265"/>
      <c r="S1128" s="265"/>
      <c r="T1128" s="266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T1128" s="267" t="s">
        <v>305</v>
      </c>
      <c r="AU1128" s="267" t="s">
        <v>84</v>
      </c>
      <c r="AV1128" s="15" t="s">
        <v>303</v>
      </c>
      <c r="AW1128" s="15" t="s">
        <v>35</v>
      </c>
      <c r="AX1128" s="15" t="s">
        <v>82</v>
      </c>
      <c r="AY1128" s="267" t="s">
        <v>296</v>
      </c>
    </row>
    <row r="1129" spans="1:65" s="2" customFormat="1" ht="16.5" customHeight="1">
      <c r="A1129" s="40"/>
      <c r="B1129" s="41"/>
      <c r="C1129" s="279" t="s">
        <v>1755</v>
      </c>
      <c r="D1129" s="279" t="s">
        <v>405</v>
      </c>
      <c r="E1129" s="280" t="s">
        <v>1756</v>
      </c>
      <c r="F1129" s="281" t="s">
        <v>1757</v>
      </c>
      <c r="G1129" s="282" t="s">
        <v>424</v>
      </c>
      <c r="H1129" s="283">
        <v>7.37</v>
      </c>
      <c r="I1129" s="284"/>
      <c r="J1129" s="285">
        <f>ROUND(I1129*H1129,2)</f>
        <v>0</v>
      </c>
      <c r="K1129" s="281" t="s">
        <v>302</v>
      </c>
      <c r="L1129" s="286"/>
      <c r="M1129" s="287" t="s">
        <v>28</v>
      </c>
      <c r="N1129" s="288" t="s">
        <v>45</v>
      </c>
      <c r="O1129" s="86"/>
      <c r="P1129" s="231">
        <f>O1129*H1129</f>
        <v>0</v>
      </c>
      <c r="Q1129" s="231">
        <v>0.0002</v>
      </c>
      <c r="R1129" s="231">
        <f>Q1129*H1129</f>
        <v>0.001474</v>
      </c>
      <c r="S1129" s="231">
        <v>0</v>
      </c>
      <c r="T1129" s="232">
        <f>S1129*H1129</f>
        <v>0</v>
      </c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R1129" s="233" t="s">
        <v>461</v>
      </c>
      <c r="AT1129" s="233" t="s">
        <v>405</v>
      </c>
      <c r="AU1129" s="233" t="s">
        <v>84</v>
      </c>
      <c r="AY1129" s="19" t="s">
        <v>296</v>
      </c>
      <c r="BE1129" s="234">
        <f>IF(N1129="základní",J1129,0)</f>
        <v>0</v>
      </c>
      <c r="BF1129" s="234">
        <f>IF(N1129="snížená",J1129,0)</f>
        <v>0</v>
      </c>
      <c r="BG1129" s="234">
        <f>IF(N1129="zákl. přenesená",J1129,0)</f>
        <v>0</v>
      </c>
      <c r="BH1129" s="234">
        <f>IF(N1129="sníž. přenesená",J1129,0)</f>
        <v>0</v>
      </c>
      <c r="BI1129" s="234">
        <f>IF(N1129="nulová",J1129,0)</f>
        <v>0</v>
      </c>
      <c r="BJ1129" s="19" t="s">
        <v>82</v>
      </c>
      <c r="BK1129" s="234">
        <f>ROUND(I1129*H1129,2)</f>
        <v>0</v>
      </c>
      <c r="BL1129" s="19" t="s">
        <v>374</v>
      </c>
      <c r="BM1129" s="233" t="s">
        <v>1758</v>
      </c>
    </row>
    <row r="1130" spans="1:51" s="13" customFormat="1" ht="12">
      <c r="A1130" s="13"/>
      <c r="B1130" s="235"/>
      <c r="C1130" s="236"/>
      <c r="D1130" s="237" t="s">
        <v>305</v>
      </c>
      <c r="E1130" s="238" t="s">
        <v>28</v>
      </c>
      <c r="F1130" s="239" t="s">
        <v>1422</v>
      </c>
      <c r="G1130" s="236"/>
      <c r="H1130" s="238" t="s">
        <v>28</v>
      </c>
      <c r="I1130" s="240"/>
      <c r="J1130" s="236"/>
      <c r="K1130" s="236"/>
      <c r="L1130" s="241"/>
      <c r="M1130" s="242"/>
      <c r="N1130" s="243"/>
      <c r="O1130" s="243"/>
      <c r="P1130" s="243"/>
      <c r="Q1130" s="243"/>
      <c r="R1130" s="243"/>
      <c r="S1130" s="243"/>
      <c r="T1130" s="244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45" t="s">
        <v>305</v>
      </c>
      <c r="AU1130" s="245" t="s">
        <v>84</v>
      </c>
      <c r="AV1130" s="13" t="s">
        <v>82</v>
      </c>
      <c r="AW1130" s="13" t="s">
        <v>35</v>
      </c>
      <c r="AX1130" s="13" t="s">
        <v>74</v>
      </c>
      <c r="AY1130" s="245" t="s">
        <v>296</v>
      </c>
    </row>
    <row r="1131" spans="1:51" s="14" customFormat="1" ht="12">
      <c r="A1131" s="14"/>
      <c r="B1131" s="246"/>
      <c r="C1131" s="247"/>
      <c r="D1131" s="237" t="s">
        <v>305</v>
      </c>
      <c r="E1131" s="248" t="s">
        <v>28</v>
      </c>
      <c r="F1131" s="249" t="s">
        <v>1759</v>
      </c>
      <c r="G1131" s="247"/>
      <c r="H1131" s="250">
        <v>2.64</v>
      </c>
      <c r="I1131" s="251"/>
      <c r="J1131" s="247"/>
      <c r="K1131" s="247"/>
      <c r="L1131" s="252"/>
      <c r="M1131" s="253"/>
      <c r="N1131" s="254"/>
      <c r="O1131" s="254"/>
      <c r="P1131" s="254"/>
      <c r="Q1131" s="254"/>
      <c r="R1131" s="254"/>
      <c r="S1131" s="254"/>
      <c r="T1131" s="255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56" t="s">
        <v>305</v>
      </c>
      <c r="AU1131" s="256" t="s">
        <v>84</v>
      </c>
      <c r="AV1131" s="14" t="s">
        <v>84</v>
      </c>
      <c r="AW1131" s="14" t="s">
        <v>35</v>
      </c>
      <c r="AX1131" s="14" t="s">
        <v>74</v>
      </c>
      <c r="AY1131" s="256" t="s">
        <v>296</v>
      </c>
    </row>
    <row r="1132" spans="1:51" s="13" customFormat="1" ht="12">
      <c r="A1132" s="13"/>
      <c r="B1132" s="235"/>
      <c r="C1132" s="236"/>
      <c r="D1132" s="237" t="s">
        <v>305</v>
      </c>
      <c r="E1132" s="238" t="s">
        <v>28</v>
      </c>
      <c r="F1132" s="239" t="s">
        <v>1073</v>
      </c>
      <c r="G1132" s="236"/>
      <c r="H1132" s="238" t="s">
        <v>28</v>
      </c>
      <c r="I1132" s="240"/>
      <c r="J1132" s="236"/>
      <c r="K1132" s="236"/>
      <c r="L1132" s="241"/>
      <c r="M1132" s="242"/>
      <c r="N1132" s="243"/>
      <c r="O1132" s="243"/>
      <c r="P1132" s="243"/>
      <c r="Q1132" s="243"/>
      <c r="R1132" s="243"/>
      <c r="S1132" s="243"/>
      <c r="T1132" s="244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45" t="s">
        <v>305</v>
      </c>
      <c r="AU1132" s="245" t="s">
        <v>84</v>
      </c>
      <c r="AV1132" s="13" t="s">
        <v>82</v>
      </c>
      <c r="AW1132" s="13" t="s">
        <v>35</v>
      </c>
      <c r="AX1132" s="13" t="s">
        <v>74</v>
      </c>
      <c r="AY1132" s="245" t="s">
        <v>296</v>
      </c>
    </row>
    <row r="1133" spans="1:51" s="14" customFormat="1" ht="12">
      <c r="A1133" s="14"/>
      <c r="B1133" s="246"/>
      <c r="C1133" s="247"/>
      <c r="D1133" s="237" t="s">
        <v>305</v>
      </c>
      <c r="E1133" s="248" t="s">
        <v>28</v>
      </c>
      <c r="F1133" s="249" t="s">
        <v>1760</v>
      </c>
      <c r="G1133" s="247"/>
      <c r="H1133" s="250">
        <v>4.73</v>
      </c>
      <c r="I1133" s="251"/>
      <c r="J1133" s="247"/>
      <c r="K1133" s="247"/>
      <c r="L1133" s="252"/>
      <c r="M1133" s="253"/>
      <c r="N1133" s="254"/>
      <c r="O1133" s="254"/>
      <c r="P1133" s="254"/>
      <c r="Q1133" s="254"/>
      <c r="R1133" s="254"/>
      <c r="S1133" s="254"/>
      <c r="T1133" s="255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56" t="s">
        <v>305</v>
      </c>
      <c r="AU1133" s="256" t="s">
        <v>84</v>
      </c>
      <c r="AV1133" s="14" t="s">
        <v>84</v>
      </c>
      <c r="AW1133" s="14" t="s">
        <v>35</v>
      </c>
      <c r="AX1133" s="14" t="s">
        <v>74</v>
      </c>
      <c r="AY1133" s="256" t="s">
        <v>296</v>
      </c>
    </row>
    <row r="1134" spans="1:51" s="15" customFormat="1" ht="12">
      <c r="A1134" s="15"/>
      <c r="B1134" s="257"/>
      <c r="C1134" s="258"/>
      <c r="D1134" s="237" t="s">
        <v>305</v>
      </c>
      <c r="E1134" s="259" t="s">
        <v>28</v>
      </c>
      <c r="F1134" s="260" t="s">
        <v>310</v>
      </c>
      <c r="G1134" s="258"/>
      <c r="H1134" s="261">
        <v>7.37</v>
      </c>
      <c r="I1134" s="262"/>
      <c r="J1134" s="258"/>
      <c r="K1134" s="258"/>
      <c r="L1134" s="263"/>
      <c r="M1134" s="264"/>
      <c r="N1134" s="265"/>
      <c r="O1134" s="265"/>
      <c r="P1134" s="265"/>
      <c r="Q1134" s="265"/>
      <c r="R1134" s="265"/>
      <c r="S1134" s="265"/>
      <c r="T1134" s="266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T1134" s="267" t="s">
        <v>305</v>
      </c>
      <c r="AU1134" s="267" t="s">
        <v>84</v>
      </c>
      <c r="AV1134" s="15" t="s">
        <v>303</v>
      </c>
      <c r="AW1134" s="15" t="s">
        <v>35</v>
      </c>
      <c r="AX1134" s="15" t="s">
        <v>82</v>
      </c>
      <c r="AY1134" s="267" t="s">
        <v>296</v>
      </c>
    </row>
    <row r="1135" spans="1:65" s="2" customFormat="1" ht="16.5" customHeight="1">
      <c r="A1135" s="40"/>
      <c r="B1135" s="41"/>
      <c r="C1135" s="222" t="s">
        <v>1761</v>
      </c>
      <c r="D1135" s="222" t="s">
        <v>298</v>
      </c>
      <c r="E1135" s="223" t="s">
        <v>1762</v>
      </c>
      <c r="F1135" s="224" t="s">
        <v>1763</v>
      </c>
      <c r="G1135" s="225" t="s">
        <v>1764</v>
      </c>
      <c r="H1135" s="226">
        <v>430.33</v>
      </c>
      <c r="I1135" s="227"/>
      <c r="J1135" s="228">
        <f>ROUND(I1135*H1135,2)</f>
        <v>0</v>
      </c>
      <c r="K1135" s="224" t="s">
        <v>302</v>
      </c>
      <c r="L1135" s="46"/>
      <c r="M1135" s="229" t="s">
        <v>28</v>
      </c>
      <c r="N1135" s="230" t="s">
        <v>45</v>
      </c>
      <c r="O1135" s="86"/>
      <c r="P1135" s="231">
        <f>O1135*H1135</f>
        <v>0</v>
      </c>
      <c r="Q1135" s="231">
        <v>5E-05</v>
      </c>
      <c r="R1135" s="231">
        <f>Q1135*H1135</f>
        <v>0.0215165</v>
      </c>
      <c r="S1135" s="231">
        <v>0</v>
      </c>
      <c r="T1135" s="232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33" t="s">
        <v>374</v>
      </c>
      <c r="AT1135" s="233" t="s">
        <v>298</v>
      </c>
      <c r="AU1135" s="233" t="s">
        <v>84</v>
      </c>
      <c r="AY1135" s="19" t="s">
        <v>296</v>
      </c>
      <c r="BE1135" s="234">
        <f>IF(N1135="základní",J1135,0)</f>
        <v>0</v>
      </c>
      <c r="BF1135" s="234">
        <f>IF(N1135="snížená",J1135,0)</f>
        <v>0</v>
      </c>
      <c r="BG1135" s="234">
        <f>IF(N1135="zákl. přenesená",J1135,0)</f>
        <v>0</v>
      </c>
      <c r="BH1135" s="234">
        <f>IF(N1135="sníž. přenesená",J1135,0)</f>
        <v>0</v>
      </c>
      <c r="BI1135" s="234">
        <f>IF(N1135="nulová",J1135,0)</f>
        <v>0</v>
      </c>
      <c r="BJ1135" s="19" t="s">
        <v>82</v>
      </c>
      <c r="BK1135" s="234">
        <f>ROUND(I1135*H1135,2)</f>
        <v>0</v>
      </c>
      <c r="BL1135" s="19" t="s">
        <v>374</v>
      </c>
      <c r="BM1135" s="233" t="s">
        <v>1765</v>
      </c>
    </row>
    <row r="1136" spans="1:51" s="13" customFormat="1" ht="12">
      <c r="A1136" s="13"/>
      <c r="B1136" s="235"/>
      <c r="C1136" s="236"/>
      <c r="D1136" s="237" t="s">
        <v>305</v>
      </c>
      <c r="E1136" s="238" t="s">
        <v>28</v>
      </c>
      <c r="F1136" s="239" t="s">
        <v>523</v>
      </c>
      <c r="G1136" s="236"/>
      <c r="H1136" s="238" t="s">
        <v>28</v>
      </c>
      <c r="I1136" s="240"/>
      <c r="J1136" s="236"/>
      <c r="K1136" s="236"/>
      <c r="L1136" s="241"/>
      <c r="M1136" s="242"/>
      <c r="N1136" s="243"/>
      <c r="O1136" s="243"/>
      <c r="P1136" s="243"/>
      <c r="Q1136" s="243"/>
      <c r="R1136" s="243"/>
      <c r="S1136" s="243"/>
      <c r="T1136" s="244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5" t="s">
        <v>305</v>
      </c>
      <c r="AU1136" s="245" t="s">
        <v>84</v>
      </c>
      <c r="AV1136" s="13" t="s">
        <v>82</v>
      </c>
      <c r="AW1136" s="13" t="s">
        <v>35</v>
      </c>
      <c r="AX1136" s="13" t="s">
        <v>74</v>
      </c>
      <c r="AY1136" s="245" t="s">
        <v>296</v>
      </c>
    </row>
    <row r="1137" spans="1:51" s="14" customFormat="1" ht="12">
      <c r="A1137" s="14"/>
      <c r="B1137" s="246"/>
      <c r="C1137" s="247"/>
      <c r="D1137" s="237" t="s">
        <v>305</v>
      </c>
      <c r="E1137" s="248" t="s">
        <v>28</v>
      </c>
      <c r="F1137" s="249" t="s">
        <v>1766</v>
      </c>
      <c r="G1137" s="247"/>
      <c r="H1137" s="250">
        <v>430.33</v>
      </c>
      <c r="I1137" s="251"/>
      <c r="J1137" s="247"/>
      <c r="K1137" s="247"/>
      <c r="L1137" s="252"/>
      <c r="M1137" s="253"/>
      <c r="N1137" s="254"/>
      <c r="O1137" s="254"/>
      <c r="P1137" s="254"/>
      <c r="Q1137" s="254"/>
      <c r="R1137" s="254"/>
      <c r="S1137" s="254"/>
      <c r="T1137" s="255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56" t="s">
        <v>305</v>
      </c>
      <c r="AU1137" s="256" t="s">
        <v>84</v>
      </c>
      <c r="AV1137" s="14" t="s">
        <v>84</v>
      </c>
      <c r="AW1137" s="14" t="s">
        <v>35</v>
      </c>
      <c r="AX1137" s="14" t="s">
        <v>82</v>
      </c>
      <c r="AY1137" s="256" t="s">
        <v>296</v>
      </c>
    </row>
    <row r="1138" spans="1:65" s="2" customFormat="1" ht="16.5" customHeight="1">
      <c r="A1138" s="40"/>
      <c r="B1138" s="41"/>
      <c r="C1138" s="279" t="s">
        <v>1767</v>
      </c>
      <c r="D1138" s="279" t="s">
        <v>405</v>
      </c>
      <c r="E1138" s="280" t="s">
        <v>1768</v>
      </c>
      <c r="F1138" s="281" t="s">
        <v>1769</v>
      </c>
      <c r="G1138" s="282" t="s">
        <v>408</v>
      </c>
      <c r="H1138" s="283">
        <v>0.473</v>
      </c>
      <c r="I1138" s="284"/>
      <c r="J1138" s="285">
        <f>ROUND(I1138*H1138,2)</f>
        <v>0</v>
      </c>
      <c r="K1138" s="281" t="s">
        <v>302</v>
      </c>
      <c r="L1138" s="286"/>
      <c r="M1138" s="287" t="s">
        <v>28</v>
      </c>
      <c r="N1138" s="288" t="s">
        <v>45</v>
      </c>
      <c r="O1138" s="86"/>
      <c r="P1138" s="231">
        <f>O1138*H1138</f>
        <v>0</v>
      </c>
      <c r="Q1138" s="231">
        <v>1</v>
      </c>
      <c r="R1138" s="231">
        <f>Q1138*H1138</f>
        <v>0.473</v>
      </c>
      <c r="S1138" s="231">
        <v>0</v>
      </c>
      <c r="T1138" s="232">
        <f>S1138*H1138</f>
        <v>0</v>
      </c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R1138" s="233" t="s">
        <v>461</v>
      </c>
      <c r="AT1138" s="233" t="s">
        <v>405</v>
      </c>
      <c r="AU1138" s="233" t="s">
        <v>84</v>
      </c>
      <c r="AY1138" s="19" t="s">
        <v>296</v>
      </c>
      <c r="BE1138" s="234">
        <f>IF(N1138="základní",J1138,0)</f>
        <v>0</v>
      </c>
      <c r="BF1138" s="234">
        <f>IF(N1138="snížená",J1138,0)</f>
        <v>0</v>
      </c>
      <c r="BG1138" s="234">
        <f>IF(N1138="zákl. přenesená",J1138,0)</f>
        <v>0</v>
      </c>
      <c r="BH1138" s="234">
        <f>IF(N1138="sníž. přenesená",J1138,0)</f>
        <v>0</v>
      </c>
      <c r="BI1138" s="234">
        <f>IF(N1138="nulová",J1138,0)</f>
        <v>0</v>
      </c>
      <c r="BJ1138" s="19" t="s">
        <v>82</v>
      </c>
      <c r="BK1138" s="234">
        <f>ROUND(I1138*H1138,2)</f>
        <v>0</v>
      </c>
      <c r="BL1138" s="19" t="s">
        <v>374</v>
      </c>
      <c r="BM1138" s="233" t="s">
        <v>1770</v>
      </c>
    </row>
    <row r="1139" spans="1:51" s="13" customFormat="1" ht="12">
      <c r="A1139" s="13"/>
      <c r="B1139" s="235"/>
      <c r="C1139" s="236"/>
      <c r="D1139" s="237" t="s">
        <v>305</v>
      </c>
      <c r="E1139" s="238" t="s">
        <v>28</v>
      </c>
      <c r="F1139" s="239" t="s">
        <v>523</v>
      </c>
      <c r="G1139" s="236"/>
      <c r="H1139" s="238" t="s">
        <v>28</v>
      </c>
      <c r="I1139" s="240"/>
      <c r="J1139" s="236"/>
      <c r="K1139" s="236"/>
      <c r="L1139" s="241"/>
      <c r="M1139" s="242"/>
      <c r="N1139" s="243"/>
      <c r="O1139" s="243"/>
      <c r="P1139" s="243"/>
      <c r="Q1139" s="243"/>
      <c r="R1139" s="243"/>
      <c r="S1139" s="243"/>
      <c r="T1139" s="244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45" t="s">
        <v>305</v>
      </c>
      <c r="AU1139" s="245" t="s">
        <v>84</v>
      </c>
      <c r="AV1139" s="13" t="s">
        <v>82</v>
      </c>
      <c r="AW1139" s="13" t="s">
        <v>35</v>
      </c>
      <c r="AX1139" s="13" t="s">
        <v>74</v>
      </c>
      <c r="AY1139" s="245" t="s">
        <v>296</v>
      </c>
    </row>
    <row r="1140" spans="1:51" s="14" customFormat="1" ht="12">
      <c r="A1140" s="14"/>
      <c r="B1140" s="246"/>
      <c r="C1140" s="247"/>
      <c r="D1140" s="237" t="s">
        <v>305</v>
      </c>
      <c r="E1140" s="248" t="s">
        <v>28</v>
      </c>
      <c r="F1140" s="249" t="s">
        <v>1771</v>
      </c>
      <c r="G1140" s="247"/>
      <c r="H1140" s="250">
        <v>0.473</v>
      </c>
      <c r="I1140" s="251"/>
      <c r="J1140" s="247"/>
      <c r="K1140" s="247"/>
      <c r="L1140" s="252"/>
      <c r="M1140" s="253"/>
      <c r="N1140" s="254"/>
      <c r="O1140" s="254"/>
      <c r="P1140" s="254"/>
      <c r="Q1140" s="254"/>
      <c r="R1140" s="254"/>
      <c r="S1140" s="254"/>
      <c r="T1140" s="255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56" t="s">
        <v>305</v>
      </c>
      <c r="AU1140" s="256" t="s">
        <v>84</v>
      </c>
      <c r="AV1140" s="14" t="s">
        <v>84</v>
      </c>
      <c r="AW1140" s="14" t="s">
        <v>35</v>
      </c>
      <c r="AX1140" s="14" t="s">
        <v>82</v>
      </c>
      <c r="AY1140" s="256" t="s">
        <v>296</v>
      </c>
    </row>
    <row r="1141" spans="1:65" s="2" customFormat="1" ht="16.5" customHeight="1">
      <c r="A1141" s="40"/>
      <c r="B1141" s="41"/>
      <c r="C1141" s="222" t="s">
        <v>1772</v>
      </c>
      <c r="D1141" s="222" t="s">
        <v>298</v>
      </c>
      <c r="E1141" s="223" t="s">
        <v>1773</v>
      </c>
      <c r="F1141" s="224" t="s">
        <v>1774</v>
      </c>
      <c r="G1141" s="225" t="s">
        <v>491</v>
      </c>
      <c r="H1141" s="226">
        <v>1</v>
      </c>
      <c r="I1141" s="227"/>
      <c r="J1141" s="228">
        <f>ROUND(I1141*H1141,2)</f>
        <v>0</v>
      </c>
      <c r="K1141" s="224" t="s">
        <v>28</v>
      </c>
      <c r="L1141" s="46"/>
      <c r="M1141" s="229" t="s">
        <v>28</v>
      </c>
      <c r="N1141" s="230" t="s">
        <v>45</v>
      </c>
      <c r="O1141" s="86"/>
      <c r="P1141" s="231">
        <f>O1141*H1141</f>
        <v>0</v>
      </c>
      <c r="Q1141" s="231">
        <v>0</v>
      </c>
      <c r="R1141" s="231">
        <f>Q1141*H1141</f>
        <v>0</v>
      </c>
      <c r="S1141" s="231">
        <v>0</v>
      </c>
      <c r="T1141" s="232">
        <f>S1141*H1141</f>
        <v>0</v>
      </c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R1141" s="233" t="s">
        <v>374</v>
      </c>
      <c r="AT1141" s="233" t="s">
        <v>298</v>
      </c>
      <c r="AU1141" s="233" t="s">
        <v>84</v>
      </c>
      <c r="AY1141" s="19" t="s">
        <v>296</v>
      </c>
      <c r="BE1141" s="234">
        <f>IF(N1141="základní",J1141,0)</f>
        <v>0</v>
      </c>
      <c r="BF1141" s="234">
        <f>IF(N1141="snížená",J1141,0)</f>
        <v>0</v>
      </c>
      <c r="BG1141" s="234">
        <f>IF(N1141="zákl. přenesená",J1141,0)</f>
        <v>0</v>
      </c>
      <c r="BH1141" s="234">
        <f>IF(N1141="sníž. přenesená",J1141,0)</f>
        <v>0</v>
      </c>
      <c r="BI1141" s="234">
        <f>IF(N1141="nulová",J1141,0)</f>
        <v>0</v>
      </c>
      <c r="BJ1141" s="19" t="s">
        <v>82</v>
      </c>
      <c r="BK1141" s="234">
        <f>ROUND(I1141*H1141,2)</f>
        <v>0</v>
      </c>
      <c r="BL1141" s="19" t="s">
        <v>374</v>
      </c>
      <c r="BM1141" s="233" t="s">
        <v>1775</v>
      </c>
    </row>
    <row r="1142" spans="1:51" s="13" customFormat="1" ht="12">
      <c r="A1142" s="13"/>
      <c r="B1142" s="235"/>
      <c r="C1142" s="236"/>
      <c r="D1142" s="237" t="s">
        <v>305</v>
      </c>
      <c r="E1142" s="238" t="s">
        <v>28</v>
      </c>
      <c r="F1142" s="239" t="s">
        <v>1422</v>
      </c>
      <c r="G1142" s="236"/>
      <c r="H1142" s="238" t="s">
        <v>28</v>
      </c>
      <c r="I1142" s="240"/>
      <c r="J1142" s="236"/>
      <c r="K1142" s="236"/>
      <c r="L1142" s="241"/>
      <c r="M1142" s="242"/>
      <c r="N1142" s="243"/>
      <c r="O1142" s="243"/>
      <c r="P1142" s="243"/>
      <c r="Q1142" s="243"/>
      <c r="R1142" s="243"/>
      <c r="S1142" s="243"/>
      <c r="T1142" s="244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45" t="s">
        <v>305</v>
      </c>
      <c r="AU1142" s="245" t="s">
        <v>84</v>
      </c>
      <c r="AV1142" s="13" t="s">
        <v>82</v>
      </c>
      <c r="AW1142" s="13" t="s">
        <v>35</v>
      </c>
      <c r="AX1142" s="13" t="s">
        <v>74</v>
      </c>
      <c r="AY1142" s="245" t="s">
        <v>296</v>
      </c>
    </row>
    <row r="1143" spans="1:51" s="14" customFormat="1" ht="12">
      <c r="A1143" s="14"/>
      <c r="B1143" s="246"/>
      <c r="C1143" s="247"/>
      <c r="D1143" s="237" t="s">
        <v>305</v>
      </c>
      <c r="E1143" s="248" t="s">
        <v>28</v>
      </c>
      <c r="F1143" s="249" t="s">
        <v>82</v>
      </c>
      <c r="G1143" s="247"/>
      <c r="H1143" s="250">
        <v>1</v>
      </c>
      <c r="I1143" s="251"/>
      <c r="J1143" s="247"/>
      <c r="K1143" s="247"/>
      <c r="L1143" s="252"/>
      <c r="M1143" s="253"/>
      <c r="N1143" s="254"/>
      <c r="O1143" s="254"/>
      <c r="P1143" s="254"/>
      <c r="Q1143" s="254"/>
      <c r="R1143" s="254"/>
      <c r="S1143" s="254"/>
      <c r="T1143" s="255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56" t="s">
        <v>305</v>
      </c>
      <c r="AU1143" s="256" t="s">
        <v>84</v>
      </c>
      <c r="AV1143" s="14" t="s">
        <v>84</v>
      </c>
      <c r="AW1143" s="14" t="s">
        <v>35</v>
      </c>
      <c r="AX1143" s="14" t="s">
        <v>82</v>
      </c>
      <c r="AY1143" s="256" t="s">
        <v>296</v>
      </c>
    </row>
    <row r="1144" spans="1:65" s="2" customFormat="1" ht="24" customHeight="1">
      <c r="A1144" s="40"/>
      <c r="B1144" s="41"/>
      <c r="C1144" s="279" t="s">
        <v>1776</v>
      </c>
      <c r="D1144" s="279" t="s">
        <v>405</v>
      </c>
      <c r="E1144" s="280" t="s">
        <v>1777</v>
      </c>
      <c r="F1144" s="281" t="s">
        <v>1778</v>
      </c>
      <c r="G1144" s="282" t="s">
        <v>491</v>
      </c>
      <c r="H1144" s="283">
        <v>1</v>
      </c>
      <c r="I1144" s="284"/>
      <c r="J1144" s="285">
        <f>ROUND(I1144*H1144,2)</f>
        <v>0</v>
      </c>
      <c r="K1144" s="281" t="s">
        <v>28</v>
      </c>
      <c r="L1144" s="286"/>
      <c r="M1144" s="287" t="s">
        <v>28</v>
      </c>
      <c r="N1144" s="288" t="s">
        <v>45</v>
      </c>
      <c r="O1144" s="86"/>
      <c r="P1144" s="231">
        <f>O1144*H1144</f>
        <v>0</v>
      </c>
      <c r="Q1144" s="231">
        <v>0.008</v>
      </c>
      <c r="R1144" s="231">
        <f>Q1144*H1144</f>
        <v>0.008</v>
      </c>
      <c r="S1144" s="231">
        <v>0</v>
      </c>
      <c r="T1144" s="232">
        <f>S1144*H1144</f>
        <v>0</v>
      </c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R1144" s="233" t="s">
        <v>461</v>
      </c>
      <c r="AT1144" s="233" t="s">
        <v>405</v>
      </c>
      <c r="AU1144" s="233" t="s">
        <v>84</v>
      </c>
      <c r="AY1144" s="19" t="s">
        <v>296</v>
      </c>
      <c r="BE1144" s="234">
        <f>IF(N1144="základní",J1144,0)</f>
        <v>0</v>
      </c>
      <c r="BF1144" s="234">
        <f>IF(N1144="snížená",J1144,0)</f>
        <v>0</v>
      </c>
      <c r="BG1144" s="234">
        <f>IF(N1144="zákl. přenesená",J1144,0)</f>
        <v>0</v>
      </c>
      <c r="BH1144" s="234">
        <f>IF(N1144="sníž. přenesená",J1144,0)</f>
        <v>0</v>
      </c>
      <c r="BI1144" s="234">
        <f>IF(N1144="nulová",J1144,0)</f>
        <v>0</v>
      </c>
      <c r="BJ1144" s="19" t="s">
        <v>82</v>
      </c>
      <c r="BK1144" s="234">
        <f>ROUND(I1144*H1144,2)</f>
        <v>0</v>
      </c>
      <c r="BL1144" s="19" t="s">
        <v>374</v>
      </c>
      <c r="BM1144" s="233" t="s">
        <v>1779</v>
      </c>
    </row>
    <row r="1145" spans="1:51" s="13" customFormat="1" ht="12">
      <c r="A1145" s="13"/>
      <c r="B1145" s="235"/>
      <c r="C1145" s="236"/>
      <c r="D1145" s="237" t="s">
        <v>305</v>
      </c>
      <c r="E1145" s="238" t="s">
        <v>28</v>
      </c>
      <c r="F1145" s="239" t="s">
        <v>1422</v>
      </c>
      <c r="G1145" s="236"/>
      <c r="H1145" s="238" t="s">
        <v>28</v>
      </c>
      <c r="I1145" s="240"/>
      <c r="J1145" s="236"/>
      <c r="K1145" s="236"/>
      <c r="L1145" s="241"/>
      <c r="M1145" s="242"/>
      <c r="N1145" s="243"/>
      <c r="O1145" s="243"/>
      <c r="P1145" s="243"/>
      <c r="Q1145" s="243"/>
      <c r="R1145" s="243"/>
      <c r="S1145" s="243"/>
      <c r="T1145" s="244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5" t="s">
        <v>305</v>
      </c>
      <c r="AU1145" s="245" t="s">
        <v>84</v>
      </c>
      <c r="AV1145" s="13" t="s">
        <v>82</v>
      </c>
      <c r="AW1145" s="13" t="s">
        <v>35</v>
      </c>
      <c r="AX1145" s="13" t="s">
        <v>74</v>
      </c>
      <c r="AY1145" s="245" t="s">
        <v>296</v>
      </c>
    </row>
    <row r="1146" spans="1:51" s="14" customFormat="1" ht="12">
      <c r="A1146" s="14"/>
      <c r="B1146" s="246"/>
      <c r="C1146" s="247"/>
      <c r="D1146" s="237" t="s">
        <v>305</v>
      </c>
      <c r="E1146" s="248" t="s">
        <v>28</v>
      </c>
      <c r="F1146" s="249" t="s">
        <v>82</v>
      </c>
      <c r="G1146" s="247"/>
      <c r="H1146" s="250">
        <v>1</v>
      </c>
      <c r="I1146" s="251"/>
      <c r="J1146" s="247"/>
      <c r="K1146" s="247"/>
      <c r="L1146" s="252"/>
      <c r="M1146" s="253"/>
      <c r="N1146" s="254"/>
      <c r="O1146" s="254"/>
      <c r="P1146" s="254"/>
      <c r="Q1146" s="254"/>
      <c r="R1146" s="254"/>
      <c r="S1146" s="254"/>
      <c r="T1146" s="255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6" t="s">
        <v>305</v>
      </c>
      <c r="AU1146" s="256" t="s">
        <v>84</v>
      </c>
      <c r="AV1146" s="14" t="s">
        <v>84</v>
      </c>
      <c r="AW1146" s="14" t="s">
        <v>35</v>
      </c>
      <c r="AX1146" s="14" t="s">
        <v>82</v>
      </c>
      <c r="AY1146" s="256" t="s">
        <v>296</v>
      </c>
    </row>
    <row r="1147" spans="1:65" s="2" customFormat="1" ht="24" customHeight="1">
      <c r="A1147" s="40"/>
      <c r="B1147" s="41"/>
      <c r="C1147" s="222" t="s">
        <v>1780</v>
      </c>
      <c r="D1147" s="222" t="s">
        <v>298</v>
      </c>
      <c r="E1147" s="223" t="s">
        <v>1781</v>
      </c>
      <c r="F1147" s="224" t="s">
        <v>1782</v>
      </c>
      <c r="G1147" s="225" t="s">
        <v>408</v>
      </c>
      <c r="H1147" s="226">
        <v>0.759</v>
      </c>
      <c r="I1147" s="227"/>
      <c r="J1147" s="228">
        <f>ROUND(I1147*H1147,2)</f>
        <v>0</v>
      </c>
      <c r="K1147" s="224" t="s">
        <v>302</v>
      </c>
      <c r="L1147" s="46"/>
      <c r="M1147" s="229" t="s">
        <v>28</v>
      </c>
      <c r="N1147" s="230" t="s">
        <v>45</v>
      </c>
      <c r="O1147" s="86"/>
      <c r="P1147" s="231">
        <f>O1147*H1147</f>
        <v>0</v>
      </c>
      <c r="Q1147" s="231">
        <v>0</v>
      </c>
      <c r="R1147" s="231">
        <f>Q1147*H1147</f>
        <v>0</v>
      </c>
      <c r="S1147" s="231">
        <v>0</v>
      </c>
      <c r="T1147" s="232">
        <f>S1147*H1147</f>
        <v>0</v>
      </c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R1147" s="233" t="s">
        <v>374</v>
      </c>
      <c r="AT1147" s="233" t="s">
        <v>298</v>
      </c>
      <c r="AU1147" s="233" t="s">
        <v>84</v>
      </c>
      <c r="AY1147" s="19" t="s">
        <v>296</v>
      </c>
      <c r="BE1147" s="234">
        <f>IF(N1147="základní",J1147,0)</f>
        <v>0</v>
      </c>
      <c r="BF1147" s="234">
        <f>IF(N1147="snížená",J1147,0)</f>
        <v>0</v>
      </c>
      <c r="BG1147" s="234">
        <f>IF(N1147="zákl. přenesená",J1147,0)</f>
        <v>0</v>
      </c>
      <c r="BH1147" s="234">
        <f>IF(N1147="sníž. přenesená",J1147,0)</f>
        <v>0</v>
      </c>
      <c r="BI1147" s="234">
        <f>IF(N1147="nulová",J1147,0)</f>
        <v>0</v>
      </c>
      <c r="BJ1147" s="19" t="s">
        <v>82</v>
      </c>
      <c r="BK1147" s="234">
        <f>ROUND(I1147*H1147,2)</f>
        <v>0</v>
      </c>
      <c r="BL1147" s="19" t="s">
        <v>374</v>
      </c>
      <c r="BM1147" s="233" t="s">
        <v>1783</v>
      </c>
    </row>
    <row r="1148" spans="1:63" s="12" customFormat="1" ht="22.8" customHeight="1">
      <c r="A1148" s="12"/>
      <c r="B1148" s="206"/>
      <c r="C1148" s="207"/>
      <c r="D1148" s="208" t="s">
        <v>73</v>
      </c>
      <c r="E1148" s="220" t="s">
        <v>1784</v>
      </c>
      <c r="F1148" s="220" t="s">
        <v>1785</v>
      </c>
      <c r="G1148" s="207"/>
      <c r="H1148" s="207"/>
      <c r="I1148" s="210"/>
      <c r="J1148" s="221">
        <f>BK1148</f>
        <v>0</v>
      </c>
      <c r="K1148" s="207"/>
      <c r="L1148" s="212"/>
      <c r="M1148" s="213"/>
      <c r="N1148" s="214"/>
      <c r="O1148" s="214"/>
      <c r="P1148" s="215">
        <f>SUM(P1149:P1185)</f>
        <v>0</v>
      </c>
      <c r="Q1148" s="214"/>
      <c r="R1148" s="215">
        <f>SUM(R1149:R1185)</f>
        <v>2.06551268</v>
      </c>
      <c r="S1148" s="214"/>
      <c r="T1148" s="216">
        <f>SUM(T1149:T1185)</f>
        <v>0</v>
      </c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R1148" s="217" t="s">
        <v>84</v>
      </c>
      <c r="AT1148" s="218" t="s">
        <v>73</v>
      </c>
      <c r="AU1148" s="218" t="s">
        <v>82</v>
      </c>
      <c r="AY1148" s="217" t="s">
        <v>296</v>
      </c>
      <c r="BK1148" s="219">
        <f>SUM(BK1149:BK1185)</f>
        <v>0</v>
      </c>
    </row>
    <row r="1149" spans="1:65" s="2" customFormat="1" ht="16.5" customHeight="1">
      <c r="A1149" s="40"/>
      <c r="B1149" s="41"/>
      <c r="C1149" s="222" t="s">
        <v>1786</v>
      </c>
      <c r="D1149" s="222" t="s">
        <v>298</v>
      </c>
      <c r="E1149" s="223" t="s">
        <v>1787</v>
      </c>
      <c r="F1149" s="224" t="s">
        <v>1788</v>
      </c>
      <c r="G1149" s="225" t="s">
        <v>362</v>
      </c>
      <c r="H1149" s="226">
        <v>65.1</v>
      </c>
      <c r="I1149" s="227"/>
      <c r="J1149" s="228">
        <f>ROUND(I1149*H1149,2)</f>
        <v>0</v>
      </c>
      <c r="K1149" s="224" t="s">
        <v>302</v>
      </c>
      <c r="L1149" s="46"/>
      <c r="M1149" s="229" t="s">
        <v>28</v>
      </c>
      <c r="N1149" s="230" t="s">
        <v>45</v>
      </c>
      <c r="O1149" s="86"/>
      <c r="P1149" s="231">
        <f>O1149*H1149</f>
        <v>0</v>
      </c>
      <c r="Q1149" s="231">
        <v>0</v>
      </c>
      <c r="R1149" s="231">
        <f>Q1149*H1149</f>
        <v>0</v>
      </c>
      <c r="S1149" s="231">
        <v>0</v>
      </c>
      <c r="T1149" s="232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33" t="s">
        <v>374</v>
      </c>
      <c r="AT1149" s="233" t="s">
        <v>298</v>
      </c>
      <c r="AU1149" s="233" t="s">
        <v>84</v>
      </c>
      <c r="AY1149" s="19" t="s">
        <v>296</v>
      </c>
      <c r="BE1149" s="234">
        <f>IF(N1149="základní",J1149,0)</f>
        <v>0</v>
      </c>
      <c r="BF1149" s="234">
        <f>IF(N1149="snížená",J1149,0)</f>
        <v>0</v>
      </c>
      <c r="BG1149" s="234">
        <f>IF(N1149="zákl. přenesená",J1149,0)</f>
        <v>0</v>
      </c>
      <c r="BH1149" s="234">
        <f>IF(N1149="sníž. přenesená",J1149,0)</f>
        <v>0</v>
      </c>
      <c r="BI1149" s="234">
        <f>IF(N1149="nulová",J1149,0)</f>
        <v>0</v>
      </c>
      <c r="BJ1149" s="19" t="s">
        <v>82</v>
      </c>
      <c r="BK1149" s="234">
        <f>ROUND(I1149*H1149,2)</f>
        <v>0</v>
      </c>
      <c r="BL1149" s="19" t="s">
        <v>374</v>
      </c>
      <c r="BM1149" s="233" t="s">
        <v>1789</v>
      </c>
    </row>
    <row r="1150" spans="1:51" s="14" customFormat="1" ht="12">
      <c r="A1150" s="14"/>
      <c r="B1150" s="246"/>
      <c r="C1150" s="247"/>
      <c r="D1150" s="237" t="s">
        <v>305</v>
      </c>
      <c r="E1150" s="248" t="s">
        <v>28</v>
      </c>
      <c r="F1150" s="249" t="s">
        <v>140</v>
      </c>
      <c r="G1150" s="247"/>
      <c r="H1150" s="250">
        <v>65.1</v>
      </c>
      <c r="I1150" s="251"/>
      <c r="J1150" s="247"/>
      <c r="K1150" s="247"/>
      <c r="L1150" s="252"/>
      <c r="M1150" s="253"/>
      <c r="N1150" s="254"/>
      <c r="O1150" s="254"/>
      <c r="P1150" s="254"/>
      <c r="Q1150" s="254"/>
      <c r="R1150" s="254"/>
      <c r="S1150" s="254"/>
      <c r="T1150" s="255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56" t="s">
        <v>305</v>
      </c>
      <c r="AU1150" s="256" t="s">
        <v>84</v>
      </c>
      <c r="AV1150" s="14" t="s">
        <v>84</v>
      </c>
      <c r="AW1150" s="14" t="s">
        <v>35</v>
      </c>
      <c r="AX1150" s="14" t="s">
        <v>82</v>
      </c>
      <c r="AY1150" s="256" t="s">
        <v>296</v>
      </c>
    </row>
    <row r="1151" spans="1:65" s="2" customFormat="1" ht="16.5" customHeight="1">
      <c r="A1151" s="40"/>
      <c r="B1151" s="41"/>
      <c r="C1151" s="222" t="s">
        <v>1790</v>
      </c>
      <c r="D1151" s="222" t="s">
        <v>298</v>
      </c>
      <c r="E1151" s="223" t="s">
        <v>1791</v>
      </c>
      <c r="F1151" s="224" t="s">
        <v>1792</v>
      </c>
      <c r="G1151" s="225" t="s">
        <v>362</v>
      </c>
      <c r="H1151" s="226">
        <v>65.1</v>
      </c>
      <c r="I1151" s="227"/>
      <c r="J1151" s="228">
        <f>ROUND(I1151*H1151,2)</f>
        <v>0</v>
      </c>
      <c r="K1151" s="224" t="s">
        <v>302</v>
      </c>
      <c r="L1151" s="46"/>
      <c r="M1151" s="229" t="s">
        <v>28</v>
      </c>
      <c r="N1151" s="230" t="s">
        <v>45</v>
      </c>
      <c r="O1151" s="86"/>
      <c r="P1151" s="231">
        <f>O1151*H1151</f>
        <v>0</v>
      </c>
      <c r="Q1151" s="231">
        <v>0.0003</v>
      </c>
      <c r="R1151" s="231">
        <f>Q1151*H1151</f>
        <v>0.019529999999999995</v>
      </c>
      <c r="S1151" s="231">
        <v>0</v>
      </c>
      <c r="T1151" s="232">
        <f>S1151*H1151</f>
        <v>0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33" t="s">
        <v>374</v>
      </c>
      <c r="AT1151" s="233" t="s">
        <v>298</v>
      </c>
      <c r="AU1151" s="233" t="s">
        <v>84</v>
      </c>
      <c r="AY1151" s="19" t="s">
        <v>296</v>
      </c>
      <c r="BE1151" s="234">
        <f>IF(N1151="základní",J1151,0)</f>
        <v>0</v>
      </c>
      <c r="BF1151" s="234">
        <f>IF(N1151="snížená",J1151,0)</f>
        <v>0</v>
      </c>
      <c r="BG1151" s="234">
        <f>IF(N1151="zákl. přenesená",J1151,0)</f>
        <v>0</v>
      </c>
      <c r="BH1151" s="234">
        <f>IF(N1151="sníž. přenesená",J1151,0)</f>
        <v>0</v>
      </c>
      <c r="BI1151" s="234">
        <f>IF(N1151="nulová",J1151,0)</f>
        <v>0</v>
      </c>
      <c r="BJ1151" s="19" t="s">
        <v>82</v>
      </c>
      <c r="BK1151" s="234">
        <f>ROUND(I1151*H1151,2)</f>
        <v>0</v>
      </c>
      <c r="BL1151" s="19" t="s">
        <v>374</v>
      </c>
      <c r="BM1151" s="233" t="s">
        <v>1793</v>
      </c>
    </row>
    <row r="1152" spans="1:51" s="14" customFormat="1" ht="12">
      <c r="A1152" s="14"/>
      <c r="B1152" s="246"/>
      <c r="C1152" s="247"/>
      <c r="D1152" s="237" t="s">
        <v>305</v>
      </c>
      <c r="E1152" s="248" t="s">
        <v>28</v>
      </c>
      <c r="F1152" s="249" t="s">
        <v>140</v>
      </c>
      <c r="G1152" s="247"/>
      <c r="H1152" s="250">
        <v>65.1</v>
      </c>
      <c r="I1152" s="251"/>
      <c r="J1152" s="247"/>
      <c r="K1152" s="247"/>
      <c r="L1152" s="252"/>
      <c r="M1152" s="253"/>
      <c r="N1152" s="254"/>
      <c r="O1152" s="254"/>
      <c r="P1152" s="254"/>
      <c r="Q1152" s="254"/>
      <c r="R1152" s="254"/>
      <c r="S1152" s="254"/>
      <c r="T1152" s="255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56" t="s">
        <v>305</v>
      </c>
      <c r="AU1152" s="256" t="s">
        <v>84</v>
      </c>
      <c r="AV1152" s="14" t="s">
        <v>84</v>
      </c>
      <c r="AW1152" s="14" t="s">
        <v>35</v>
      </c>
      <c r="AX1152" s="14" t="s">
        <v>82</v>
      </c>
      <c r="AY1152" s="256" t="s">
        <v>296</v>
      </c>
    </row>
    <row r="1153" spans="1:65" s="2" customFormat="1" ht="24" customHeight="1">
      <c r="A1153" s="40"/>
      <c r="B1153" s="41"/>
      <c r="C1153" s="222" t="s">
        <v>1794</v>
      </c>
      <c r="D1153" s="222" t="s">
        <v>298</v>
      </c>
      <c r="E1153" s="223" t="s">
        <v>1795</v>
      </c>
      <c r="F1153" s="224" t="s">
        <v>1796</v>
      </c>
      <c r="G1153" s="225" t="s">
        <v>424</v>
      </c>
      <c r="H1153" s="226">
        <v>17.8</v>
      </c>
      <c r="I1153" s="227"/>
      <c r="J1153" s="228">
        <f>ROUND(I1153*H1153,2)</f>
        <v>0</v>
      </c>
      <c r="K1153" s="224" t="s">
        <v>302</v>
      </c>
      <c r="L1153" s="46"/>
      <c r="M1153" s="229" t="s">
        <v>28</v>
      </c>
      <c r="N1153" s="230" t="s">
        <v>45</v>
      </c>
      <c r="O1153" s="86"/>
      <c r="P1153" s="231">
        <f>O1153*H1153</f>
        <v>0</v>
      </c>
      <c r="Q1153" s="231">
        <v>0.0002</v>
      </c>
      <c r="R1153" s="231">
        <f>Q1153*H1153</f>
        <v>0.0035600000000000002</v>
      </c>
      <c r="S1153" s="231">
        <v>0</v>
      </c>
      <c r="T1153" s="232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33" t="s">
        <v>374</v>
      </c>
      <c r="AT1153" s="233" t="s">
        <v>298</v>
      </c>
      <c r="AU1153" s="233" t="s">
        <v>84</v>
      </c>
      <c r="AY1153" s="19" t="s">
        <v>296</v>
      </c>
      <c r="BE1153" s="234">
        <f>IF(N1153="základní",J1153,0)</f>
        <v>0</v>
      </c>
      <c r="BF1153" s="234">
        <f>IF(N1153="snížená",J1153,0)</f>
        <v>0</v>
      </c>
      <c r="BG1153" s="234">
        <f>IF(N1153="zákl. přenesená",J1153,0)</f>
        <v>0</v>
      </c>
      <c r="BH1153" s="234">
        <f>IF(N1153="sníž. přenesená",J1153,0)</f>
        <v>0</v>
      </c>
      <c r="BI1153" s="234">
        <f>IF(N1153="nulová",J1153,0)</f>
        <v>0</v>
      </c>
      <c r="BJ1153" s="19" t="s">
        <v>82</v>
      </c>
      <c r="BK1153" s="234">
        <f>ROUND(I1153*H1153,2)</f>
        <v>0</v>
      </c>
      <c r="BL1153" s="19" t="s">
        <v>374</v>
      </c>
      <c r="BM1153" s="233" t="s">
        <v>1797</v>
      </c>
    </row>
    <row r="1154" spans="1:51" s="13" customFormat="1" ht="12">
      <c r="A1154" s="13"/>
      <c r="B1154" s="235"/>
      <c r="C1154" s="236"/>
      <c r="D1154" s="237" t="s">
        <v>305</v>
      </c>
      <c r="E1154" s="238" t="s">
        <v>28</v>
      </c>
      <c r="F1154" s="239" t="s">
        <v>523</v>
      </c>
      <c r="G1154" s="236"/>
      <c r="H1154" s="238" t="s">
        <v>28</v>
      </c>
      <c r="I1154" s="240"/>
      <c r="J1154" s="236"/>
      <c r="K1154" s="236"/>
      <c r="L1154" s="241"/>
      <c r="M1154" s="242"/>
      <c r="N1154" s="243"/>
      <c r="O1154" s="243"/>
      <c r="P1154" s="243"/>
      <c r="Q1154" s="243"/>
      <c r="R1154" s="243"/>
      <c r="S1154" s="243"/>
      <c r="T1154" s="244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5" t="s">
        <v>305</v>
      </c>
      <c r="AU1154" s="245" t="s">
        <v>84</v>
      </c>
      <c r="AV1154" s="13" t="s">
        <v>82</v>
      </c>
      <c r="AW1154" s="13" t="s">
        <v>35</v>
      </c>
      <c r="AX1154" s="13" t="s">
        <v>74</v>
      </c>
      <c r="AY1154" s="245" t="s">
        <v>296</v>
      </c>
    </row>
    <row r="1155" spans="1:51" s="13" customFormat="1" ht="12">
      <c r="A1155" s="13"/>
      <c r="B1155" s="235"/>
      <c r="C1155" s="236"/>
      <c r="D1155" s="237" t="s">
        <v>305</v>
      </c>
      <c r="E1155" s="238" t="s">
        <v>28</v>
      </c>
      <c r="F1155" s="239" t="s">
        <v>947</v>
      </c>
      <c r="G1155" s="236"/>
      <c r="H1155" s="238" t="s">
        <v>28</v>
      </c>
      <c r="I1155" s="240"/>
      <c r="J1155" s="236"/>
      <c r="K1155" s="236"/>
      <c r="L1155" s="241"/>
      <c r="M1155" s="242"/>
      <c r="N1155" s="243"/>
      <c r="O1155" s="243"/>
      <c r="P1155" s="243"/>
      <c r="Q1155" s="243"/>
      <c r="R1155" s="243"/>
      <c r="S1155" s="243"/>
      <c r="T1155" s="244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5" t="s">
        <v>305</v>
      </c>
      <c r="AU1155" s="245" t="s">
        <v>84</v>
      </c>
      <c r="AV1155" s="13" t="s">
        <v>82</v>
      </c>
      <c r="AW1155" s="13" t="s">
        <v>35</v>
      </c>
      <c r="AX1155" s="13" t="s">
        <v>74</v>
      </c>
      <c r="AY1155" s="245" t="s">
        <v>296</v>
      </c>
    </row>
    <row r="1156" spans="1:51" s="14" customFormat="1" ht="12">
      <c r="A1156" s="14"/>
      <c r="B1156" s="246"/>
      <c r="C1156" s="247"/>
      <c r="D1156" s="237" t="s">
        <v>305</v>
      </c>
      <c r="E1156" s="248" t="s">
        <v>164</v>
      </c>
      <c r="F1156" s="249" t="s">
        <v>1798</v>
      </c>
      <c r="G1156" s="247"/>
      <c r="H1156" s="250">
        <v>17.8</v>
      </c>
      <c r="I1156" s="251"/>
      <c r="J1156" s="247"/>
      <c r="K1156" s="247"/>
      <c r="L1156" s="252"/>
      <c r="M1156" s="253"/>
      <c r="N1156" s="254"/>
      <c r="O1156" s="254"/>
      <c r="P1156" s="254"/>
      <c r="Q1156" s="254"/>
      <c r="R1156" s="254"/>
      <c r="S1156" s="254"/>
      <c r="T1156" s="255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56" t="s">
        <v>305</v>
      </c>
      <c r="AU1156" s="256" t="s">
        <v>84</v>
      </c>
      <c r="AV1156" s="14" t="s">
        <v>84</v>
      </c>
      <c r="AW1156" s="14" t="s">
        <v>35</v>
      </c>
      <c r="AX1156" s="14" t="s">
        <v>82</v>
      </c>
      <c r="AY1156" s="256" t="s">
        <v>296</v>
      </c>
    </row>
    <row r="1157" spans="1:65" s="2" customFormat="1" ht="16.5" customHeight="1">
      <c r="A1157" s="40"/>
      <c r="B1157" s="41"/>
      <c r="C1157" s="279" t="s">
        <v>1799</v>
      </c>
      <c r="D1157" s="279" t="s">
        <v>405</v>
      </c>
      <c r="E1157" s="280" t="s">
        <v>1800</v>
      </c>
      <c r="F1157" s="281" t="s">
        <v>1801</v>
      </c>
      <c r="G1157" s="282" t="s">
        <v>424</v>
      </c>
      <c r="H1157" s="283">
        <v>21.538</v>
      </c>
      <c r="I1157" s="284"/>
      <c r="J1157" s="285">
        <f>ROUND(I1157*H1157,2)</f>
        <v>0</v>
      </c>
      <c r="K1157" s="281" t="s">
        <v>28</v>
      </c>
      <c r="L1157" s="286"/>
      <c r="M1157" s="287" t="s">
        <v>28</v>
      </c>
      <c r="N1157" s="288" t="s">
        <v>45</v>
      </c>
      <c r="O1157" s="86"/>
      <c r="P1157" s="231">
        <f>O1157*H1157</f>
        <v>0</v>
      </c>
      <c r="Q1157" s="231">
        <v>6E-05</v>
      </c>
      <c r="R1157" s="231">
        <f>Q1157*H1157</f>
        <v>0.00129228</v>
      </c>
      <c r="S1157" s="231">
        <v>0</v>
      </c>
      <c r="T1157" s="232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33" t="s">
        <v>461</v>
      </c>
      <c r="AT1157" s="233" t="s">
        <v>405</v>
      </c>
      <c r="AU1157" s="233" t="s">
        <v>84</v>
      </c>
      <c r="AY1157" s="19" t="s">
        <v>296</v>
      </c>
      <c r="BE1157" s="234">
        <f>IF(N1157="základní",J1157,0)</f>
        <v>0</v>
      </c>
      <c r="BF1157" s="234">
        <f>IF(N1157="snížená",J1157,0)</f>
        <v>0</v>
      </c>
      <c r="BG1157" s="234">
        <f>IF(N1157="zákl. přenesená",J1157,0)</f>
        <v>0</v>
      </c>
      <c r="BH1157" s="234">
        <f>IF(N1157="sníž. přenesená",J1157,0)</f>
        <v>0</v>
      </c>
      <c r="BI1157" s="234">
        <f>IF(N1157="nulová",J1157,0)</f>
        <v>0</v>
      </c>
      <c r="BJ1157" s="19" t="s">
        <v>82</v>
      </c>
      <c r="BK1157" s="234">
        <f>ROUND(I1157*H1157,2)</f>
        <v>0</v>
      </c>
      <c r="BL1157" s="19" t="s">
        <v>374</v>
      </c>
      <c r="BM1157" s="233" t="s">
        <v>1802</v>
      </c>
    </row>
    <row r="1158" spans="1:51" s="14" customFormat="1" ht="12">
      <c r="A1158" s="14"/>
      <c r="B1158" s="246"/>
      <c r="C1158" s="247"/>
      <c r="D1158" s="237" t="s">
        <v>305</v>
      </c>
      <c r="E1158" s="248" t="s">
        <v>28</v>
      </c>
      <c r="F1158" s="249" t="s">
        <v>1803</v>
      </c>
      <c r="G1158" s="247"/>
      <c r="H1158" s="250">
        <v>19.58</v>
      </c>
      <c r="I1158" s="251"/>
      <c r="J1158" s="247"/>
      <c r="K1158" s="247"/>
      <c r="L1158" s="252"/>
      <c r="M1158" s="253"/>
      <c r="N1158" s="254"/>
      <c r="O1158" s="254"/>
      <c r="P1158" s="254"/>
      <c r="Q1158" s="254"/>
      <c r="R1158" s="254"/>
      <c r="S1158" s="254"/>
      <c r="T1158" s="255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56" t="s">
        <v>305</v>
      </c>
      <c r="AU1158" s="256" t="s">
        <v>84</v>
      </c>
      <c r="AV1158" s="14" t="s">
        <v>84</v>
      </c>
      <c r="AW1158" s="14" t="s">
        <v>35</v>
      </c>
      <c r="AX1158" s="14" t="s">
        <v>82</v>
      </c>
      <c r="AY1158" s="256" t="s">
        <v>296</v>
      </c>
    </row>
    <row r="1159" spans="1:51" s="14" customFormat="1" ht="12">
      <c r="A1159" s="14"/>
      <c r="B1159" s="246"/>
      <c r="C1159" s="247"/>
      <c r="D1159" s="237" t="s">
        <v>305</v>
      </c>
      <c r="E1159" s="247"/>
      <c r="F1159" s="249" t="s">
        <v>1804</v>
      </c>
      <c r="G1159" s="247"/>
      <c r="H1159" s="250">
        <v>21.538</v>
      </c>
      <c r="I1159" s="251"/>
      <c r="J1159" s="247"/>
      <c r="K1159" s="247"/>
      <c r="L1159" s="252"/>
      <c r="M1159" s="253"/>
      <c r="N1159" s="254"/>
      <c r="O1159" s="254"/>
      <c r="P1159" s="254"/>
      <c r="Q1159" s="254"/>
      <c r="R1159" s="254"/>
      <c r="S1159" s="254"/>
      <c r="T1159" s="255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6" t="s">
        <v>305</v>
      </c>
      <c r="AU1159" s="256" t="s">
        <v>84</v>
      </c>
      <c r="AV1159" s="14" t="s">
        <v>84</v>
      </c>
      <c r="AW1159" s="14" t="s">
        <v>4</v>
      </c>
      <c r="AX1159" s="14" t="s">
        <v>82</v>
      </c>
      <c r="AY1159" s="256" t="s">
        <v>296</v>
      </c>
    </row>
    <row r="1160" spans="1:65" s="2" customFormat="1" ht="16.5" customHeight="1">
      <c r="A1160" s="40"/>
      <c r="B1160" s="41"/>
      <c r="C1160" s="222" t="s">
        <v>1805</v>
      </c>
      <c r="D1160" s="222" t="s">
        <v>298</v>
      </c>
      <c r="E1160" s="223" t="s">
        <v>1806</v>
      </c>
      <c r="F1160" s="224" t="s">
        <v>1807</v>
      </c>
      <c r="G1160" s="225" t="s">
        <v>424</v>
      </c>
      <c r="H1160" s="226">
        <v>19.92</v>
      </c>
      <c r="I1160" s="227"/>
      <c r="J1160" s="228">
        <f>ROUND(I1160*H1160,2)</f>
        <v>0</v>
      </c>
      <c r="K1160" s="224" t="s">
        <v>302</v>
      </c>
      <c r="L1160" s="46"/>
      <c r="M1160" s="229" t="s">
        <v>28</v>
      </c>
      <c r="N1160" s="230" t="s">
        <v>45</v>
      </c>
      <c r="O1160" s="86"/>
      <c r="P1160" s="231">
        <f>O1160*H1160</f>
        <v>0</v>
      </c>
      <c r="Q1160" s="231">
        <v>0.00097</v>
      </c>
      <c r="R1160" s="231">
        <f>Q1160*H1160</f>
        <v>0.019322400000000003</v>
      </c>
      <c r="S1160" s="231">
        <v>0</v>
      </c>
      <c r="T1160" s="232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33" t="s">
        <v>374</v>
      </c>
      <c r="AT1160" s="233" t="s">
        <v>298</v>
      </c>
      <c r="AU1160" s="233" t="s">
        <v>84</v>
      </c>
      <c r="AY1160" s="19" t="s">
        <v>296</v>
      </c>
      <c r="BE1160" s="234">
        <f>IF(N1160="základní",J1160,0)</f>
        <v>0</v>
      </c>
      <c r="BF1160" s="234">
        <f>IF(N1160="snížená",J1160,0)</f>
        <v>0</v>
      </c>
      <c r="BG1160" s="234">
        <f>IF(N1160="zákl. přenesená",J1160,0)</f>
        <v>0</v>
      </c>
      <c r="BH1160" s="234">
        <f>IF(N1160="sníž. přenesená",J1160,0)</f>
        <v>0</v>
      </c>
      <c r="BI1160" s="234">
        <f>IF(N1160="nulová",J1160,0)</f>
        <v>0</v>
      </c>
      <c r="BJ1160" s="19" t="s">
        <v>82</v>
      </c>
      <c r="BK1160" s="234">
        <f>ROUND(I1160*H1160,2)</f>
        <v>0</v>
      </c>
      <c r="BL1160" s="19" t="s">
        <v>374</v>
      </c>
      <c r="BM1160" s="233" t="s">
        <v>1808</v>
      </c>
    </row>
    <row r="1161" spans="1:51" s="13" customFormat="1" ht="12">
      <c r="A1161" s="13"/>
      <c r="B1161" s="235"/>
      <c r="C1161" s="236"/>
      <c r="D1161" s="237" t="s">
        <v>305</v>
      </c>
      <c r="E1161" s="238" t="s">
        <v>28</v>
      </c>
      <c r="F1161" s="239" t="s">
        <v>1809</v>
      </c>
      <c r="G1161" s="236"/>
      <c r="H1161" s="238" t="s">
        <v>28</v>
      </c>
      <c r="I1161" s="240"/>
      <c r="J1161" s="236"/>
      <c r="K1161" s="236"/>
      <c r="L1161" s="241"/>
      <c r="M1161" s="242"/>
      <c r="N1161" s="243"/>
      <c r="O1161" s="243"/>
      <c r="P1161" s="243"/>
      <c r="Q1161" s="243"/>
      <c r="R1161" s="243"/>
      <c r="S1161" s="243"/>
      <c r="T1161" s="244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45" t="s">
        <v>305</v>
      </c>
      <c r="AU1161" s="245" t="s">
        <v>84</v>
      </c>
      <c r="AV1161" s="13" t="s">
        <v>82</v>
      </c>
      <c r="AW1161" s="13" t="s">
        <v>35</v>
      </c>
      <c r="AX1161" s="13" t="s">
        <v>74</v>
      </c>
      <c r="AY1161" s="245" t="s">
        <v>296</v>
      </c>
    </row>
    <row r="1162" spans="1:51" s="14" customFormat="1" ht="12">
      <c r="A1162" s="14"/>
      <c r="B1162" s="246"/>
      <c r="C1162" s="247"/>
      <c r="D1162" s="237" t="s">
        <v>305</v>
      </c>
      <c r="E1162" s="248" t="s">
        <v>28</v>
      </c>
      <c r="F1162" s="249" t="s">
        <v>1810</v>
      </c>
      <c r="G1162" s="247"/>
      <c r="H1162" s="250">
        <v>22.72</v>
      </c>
      <c r="I1162" s="251"/>
      <c r="J1162" s="247"/>
      <c r="K1162" s="247"/>
      <c r="L1162" s="252"/>
      <c r="M1162" s="253"/>
      <c r="N1162" s="254"/>
      <c r="O1162" s="254"/>
      <c r="P1162" s="254"/>
      <c r="Q1162" s="254"/>
      <c r="R1162" s="254"/>
      <c r="S1162" s="254"/>
      <c r="T1162" s="255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56" t="s">
        <v>305</v>
      </c>
      <c r="AU1162" s="256" t="s">
        <v>84</v>
      </c>
      <c r="AV1162" s="14" t="s">
        <v>84</v>
      </c>
      <c r="AW1162" s="14" t="s">
        <v>35</v>
      </c>
      <c r="AX1162" s="14" t="s">
        <v>74</v>
      </c>
      <c r="AY1162" s="256" t="s">
        <v>296</v>
      </c>
    </row>
    <row r="1163" spans="1:51" s="16" customFormat="1" ht="12">
      <c r="A1163" s="16"/>
      <c r="B1163" s="268"/>
      <c r="C1163" s="269"/>
      <c r="D1163" s="237" t="s">
        <v>305</v>
      </c>
      <c r="E1163" s="270" t="s">
        <v>1811</v>
      </c>
      <c r="F1163" s="271" t="s">
        <v>327</v>
      </c>
      <c r="G1163" s="269"/>
      <c r="H1163" s="272">
        <v>22.72</v>
      </c>
      <c r="I1163" s="273"/>
      <c r="J1163" s="269"/>
      <c r="K1163" s="269"/>
      <c r="L1163" s="274"/>
      <c r="M1163" s="275"/>
      <c r="N1163" s="276"/>
      <c r="O1163" s="276"/>
      <c r="P1163" s="276"/>
      <c r="Q1163" s="276"/>
      <c r="R1163" s="276"/>
      <c r="S1163" s="276"/>
      <c r="T1163" s="277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T1163" s="278" t="s">
        <v>305</v>
      </c>
      <c r="AU1163" s="278" t="s">
        <v>84</v>
      </c>
      <c r="AV1163" s="16" t="s">
        <v>314</v>
      </c>
      <c r="AW1163" s="16" t="s">
        <v>35</v>
      </c>
      <c r="AX1163" s="16" t="s">
        <v>74</v>
      </c>
      <c r="AY1163" s="278" t="s">
        <v>296</v>
      </c>
    </row>
    <row r="1164" spans="1:51" s="14" customFormat="1" ht="12">
      <c r="A1164" s="14"/>
      <c r="B1164" s="246"/>
      <c r="C1164" s="247"/>
      <c r="D1164" s="237" t="s">
        <v>305</v>
      </c>
      <c r="E1164" s="248" t="s">
        <v>28</v>
      </c>
      <c r="F1164" s="249" t="s">
        <v>1812</v>
      </c>
      <c r="G1164" s="247"/>
      <c r="H1164" s="250">
        <v>-2.8</v>
      </c>
      <c r="I1164" s="251"/>
      <c r="J1164" s="247"/>
      <c r="K1164" s="247"/>
      <c r="L1164" s="252"/>
      <c r="M1164" s="253"/>
      <c r="N1164" s="254"/>
      <c r="O1164" s="254"/>
      <c r="P1164" s="254"/>
      <c r="Q1164" s="254"/>
      <c r="R1164" s="254"/>
      <c r="S1164" s="254"/>
      <c r="T1164" s="255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56" t="s">
        <v>305</v>
      </c>
      <c r="AU1164" s="256" t="s">
        <v>84</v>
      </c>
      <c r="AV1164" s="14" t="s">
        <v>84</v>
      </c>
      <c r="AW1164" s="14" t="s">
        <v>35</v>
      </c>
      <c r="AX1164" s="14" t="s">
        <v>74</v>
      </c>
      <c r="AY1164" s="256" t="s">
        <v>296</v>
      </c>
    </row>
    <row r="1165" spans="1:51" s="15" customFormat="1" ht="12">
      <c r="A1165" s="15"/>
      <c r="B1165" s="257"/>
      <c r="C1165" s="258"/>
      <c r="D1165" s="237" t="s">
        <v>305</v>
      </c>
      <c r="E1165" s="259" t="s">
        <v>229</v>
      </c>
      <c r="F1165" s="260" t="s">
        <v>310</v>
      </c>
      <c r="G1165" s="258"/>
      <c r="H1165" s="261">
        <v>19.92</v>
      </c>
      <c r="I1165" s="262"/>
      <c r="J1165" s="258"/>
      <c r="K1165" s="258"/>
      <c r="L1165" s="263"/>
      <c r="M1165" s="264"/>
      <c r="N1165" s="265"/>
      <c r="O1165" s="265"/>
      <c r="P1165" s="265"/>
      <c r="Q1165" s="265"/>
      <c r="R1165" s="265"/>
      <c r="S1165" s="265"/>
      <c r="T1165" s="266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T1165" s="267" t="s">
        <v>305</v>
      </c>
      <c r="AU1165" s="267" t="s">
        <v>84</v>
      </c>
      <c r="AV1165" s="15" t="s">
        <v>303</v>
      </c>
      <c r="AW1165" s="15" t="s">
        <v>35</v>
      </c>
      <c r="AX1165" s="15" t="s">
        <v>82</v>
      </c>
      <c r="AY1165" s="267" t="s">
        <v>296</v>
      </c>
    </row>
    <row r="1166" spans="1:65" s="2" customFormat="1" ht="24" customHeight="1">
      <c r="A1166" s="40"/>
      <c r="B1166" s="41"/>
      <c r="C1166" s="222" t="s">
        <v>1813</v>
      </c>
      <c r="D1166" s="222" t="s">
        <v>298</v>
      </c>
      <c r="E1166" s="223" t="s">
        <v>1814</v>
      </c>
      <c r="F1166" s="224" t="s">
        <v>1815</v>
      </c>
      <c r="G1166" s="225" t="s">
        <v>362</v>
      </c>
      <c r="H1166" s="226">
        <v>65.1</v>
      </c>
      <c r="I1166" s="227"/>
      <c r="J1166" s="228">
        <f>ROUND(I1166*H1166,2)</f>
        <v>0</v>
      </c>
      <c r="K1166" s="224" t="s">
        <v>302</v>
      </c>
      <c r="L1166" s="46"/>
      <c r="M1166" s="229" t="s">
        <v>28</v>
      </c>
      <c r="N1166" s="230" t="s">
        <v>45</v>
      </c>
      <c r="O1166" s="86"/>
      <c r="P1166" s="231">
        <f>O1166*H1166</f>
        <v>0</v>
      </c>
      <c r="Q1166" s="231">
        <v>0.00822</v>
      </c>
      <c r="R1166" s="231">
        <f>Q1166*H1166</f>
        <v>0.535122</v>
      </c>
      <c r="S1166" s="231">
        <v>0</v>
      </c>
      <c r="T1166" s="232">
        <f>S1166*H1166</f>
        <v>0</v>
      </c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R1166" s="233" t="s">
        <v>374</v>
      </c>
      <c r="AT1166" s="233" t="s">
        <v>298</v>
      </c>
      <c r="AU1166" s="233" t="s">
        <v>84</v>
      </c>
      <c r="AY1166" s="19" t="s">
        <v>296</v>
      </c>
      <c r="BE1166" s="234">
        <f>IF(N1166="základní",J1166,0)</f>
        <v>0</v>
      </c>
      <c r="BF1166" s="234">
        <f>IF(N1166="snížená",J1166,0)</f>
        <v>0</v>
      </c>
      <c r="BG1166" s="234">
        <f>IF(N1166="zákl. přenesená",J1166,0)</f>
        <v>0</v>
      </c>
      <c r="BH1166" s="234">
        <f>IF(N1166="sníž. přenesená",J1166,0)</f>
        <v>0</v>
      </c>
      <c r="BI1166" s="234">
        <f>IF(N1166="nulová",J1166,0)</f>
        <v>0</v>
      </c>
      <c r="BJ1166" s="19" t="s">
        <v>82</v>
      </c>
      <c r="BK1166" s="234">
        <f>ROUND(I1166*H1166,2)</f>
        <v>0</v>
      </c>
      <c r="BL1166" s="19" t="s">
        <v>374</v>
      </c>
      <c r="BM1166" s="233" t="s">
        <v>1816</v>
      </c>
    </row>
    <row r="1167" spans="1:51" s="13" customFormat="1" ht="12">
      <c r="A1167" s="13"/>
      <c r="B1167" s="235"/>
      <c r="C1167" s="236"/>
      <c r="D1167" s="237" t="s">
        <v>305</v>
      </c>
      <c r="E1167" s="238" t="s">
        <v>28</v>
      </c>
      <c r="F1167" s="239" t="s">
        <v>523</v>
      </c>
      <c r="G1167" s="236"/>
      <c r="H1167" s="238" t="s">
        <v>28</v>
      </c>
      <c r="I1167" s="240"/>
      <c r="J1167" s="236"/>
      <c r="K1167" s="236"/>
      <c r="L1167" s="241"/>
      <c r="M1167" s="242"/>
      <c r="N1167" s="243"/>
      <c r="O1167" s="243"/>
      <c r="P1167" s="243"/>
      <c r="Q1167" s="243"/>
      <c r="R1167" s="243"/>
      <c r="S1167" s="243"/>
      <c r="T1167" s="244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5" t="s">
        <v>305</v>
      </c>
      <c r="AU1167" s="245" t="s">
        <v>84</v>
      </c>
      <c r="AV1167" s="13" t="s">
        <v>82</v>
      </c>
      <c r="AW1167" s="13" t="s">
        <v>35</v>
      </c>
      <c r="AX1167" s="13" t="s">
        <v>74</v>
      </c>
      <c r="AY1167" s="245" t="s">
        <v>296</v>
      </c>
    </row>
    <row r="1168" spans="1:51" s="13" customFormat="1" ht="12">
      <c r="A1168" s="13"/>
      <c r="B1168" s="235"/>
      <c r="C1168" s="236"/>
      <c r="D1168" s="237" t="s">
        <v>305</v>
      </c>
      <c r="E1168" s="238" t="s">
        <v>28</v>
      </c>
      <c r="F1168" s="239" t="s">
        <v>707</v>
      </c>
      <c r="G1168" s="236"/>
      <c r="H1168" s="238" t="s">
        <v>28</v>
      </c>
      <c r="I1168" s="240"/>
      <c r="J1168" s="236"/>
      <c r="K1168" s="236"/>
      <c r="L1168" s="241"/>
      <c r="M1168" s="242"/>
      <c r="N1168" s="243"/>
      <c r="O1168" s="243"/>
      <c r="P1168" s="243"/>
      <c r="Q1168" s="243"/>
      <c r="R1168" s="243"/>
      <c r="S1168" s="243"/>
      <c r="T1168" s="244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45" t="s">
        <v>305</v>
      </c>
      <c r="AU1168" s="245" t="s">
        <v>84</v>
      </c>
      <c r="AV1168" s="13" t="s">
        <v>82</v>
      </c>
      <c r="AW1168" s="13" t="s">
        <v>35</v>
      </c>
      <c r="AX1168" s="13" t="s">
        <v>74</v>
      </c>
      <c r="AY1168" s="245" t="s">
        <v>296</v>
      </c>
    </row>
    <row r="1169" spans="1:51" s="14" customFormat="1" ht="12">
      <c r="A1169" s="14"/>
      <c r="B1169" s="246"/>
      <c r="C1169" s="247"/>
      <c r="D1169" s="237" t="s">
        <v>305</v>
      </c>
      <c r="E1169" s="248" t="s">
        <v>28</v>
      </c>
      <c r="F1169" s="249" t="s">
        <v>1817</v>
      </c>
      <c r="G1169" s="247"/>
      <c r="H1169" s="250">
        <v>65.1</v>
      </c>
      <c r="I1169" s="251"/>
      <c r="J1169" s="247"/>
      <c r="K1169" s="247"/>
      <c r="L1169" s="252"/>
      <c r="M1169" s="253"/>
      <c r="N1169" s="254"/>
      <c r="O1169" s="254"/>
      <c r="P1169" s="254"/>
      <c r="Q1169" s="254"/>
      <c r="R1169" s="254"/>
      <c r="S1169" s="254"/>
      <c r="T1169" s="255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56" t="s">
        <v>305</v>
      </c>
      <c r="AU1169" s="256" t="s">
        <v>84</v>
      </c>
      <c r="AV1169" s="14" t="s">
        <v>84</v>
      </c>
      <c r="AW1169" s="14" t="s">
        <v>35</v>
      </c>
      <c r="AX1169" s="14" t="s">
        <v>74</v>
      </c>
      <c r="AY1169" s="256" t="s">
        <v>296</v>
      </c>
    </row>
    <row r="1170" spans="1:51" s="15" customFormat="1" ht="12">
      <c r="A1170" s="15"/>
      <c r="B1170" s="257"/>
      <c r="C1170" s="258"/>
      <c r="D1170" s="237" t="s">
        <v>305</v>
      </c>
      <c r="E1170" s="259" t="s">
        <v>140</v>
      </c>
      <c r="F1170" s="260" t="s">
        <v>310</v>
      </c>
      <c r="G1170" s="258"/>
      <c r="H1170" s="261">
        <v>65.1</v>
      </c>
      <c r="I1170" s="262"/>
      <c r="J1170" s="258"/>
      <c r="K1170" s="258"/>
      <c r="L1170" s="263"/>
      <c r="M1170" s="264"/>
      <c r="N1170" s="265"/>
      <c r="O1170" s="265"/>
      <c r="P1170" s="265"/>
      <c r="Q1170" s="265"/>
      <c r="R1170" s="265"/>
      <c r="S1170" s="265"/>
      <c r="T1170" s="266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T1170" s="267" t="s">
        <v>305</v>
      </c>
      <c r="AU1170" s="267" t="s">
        <v>84</v>
      </c>
      <c r="AV1170" s="15" t="s">
        <v>303</v>
      </c>
      <c r="AW1170" s="15" t="s">
        <v>35</v>
      </c>
      <c r="AX1170" s="15" t="s">
        <v>82</v>
      </c>
      <c r="AY1170" s="267" t="s">
        <v>296</v>
      </c>
    </row>
    <row r="1171" spans="1:65" s="2" customFormat="1" ht="16.5" customHeight="1">
      <c r="A1171" s="40"/>
      <c r="B1171" s="41"/>
      <c r="C1171" s="279" t="s">
        <v>1818</v>
      </c>
      <c r="D1171" s="279" t="s">
        <v>405</v>
      </c>
      <c r="E1171" s="280" t="s">
        <v>1819</v>
      </c>
      <c r="F1171" s="281" t="s">
        <v>1820</v>
      </c>
      <c r="G1171" s="282" t="s">
        <v>362</v>
      </c>
      <c r="H1171" s="283">
        <v>78.184</v>
      </c>
      <c r="I1171" s="284"/>
      <c r="J1171" s="285">
        <f>ROUND(I1171*H1171,2)</f>
        <v>0</v>
      </c>
      <c r="K1171" s="281" t="s">
        <v>28</v>
      </c>
      <c r="L1171" s="286"/>
      <c r="M1171" s="287" t="s">
        <v>28</v>
      </c>
      <c r="N1171" s="288" t="s">
        <v>45</v>
      </c>
      <c r="O1171" s="86"/>
      <c r="P1171" s="231">
        <f>O1171*H1171</f>
        <v>0</v>
      </c>
      <c r="Q1171" s="231">
        <v>0.0177</v>
      </c>
      <c r="R1171" s="231">
        <f>Q1171*H1171</f>
        <v>1.3838568</v>
      </c>
      <c r="S1171" s="231">
        <v>0</v>
      </c>
      <c r="T1171" s="232">
        <f>S1171*H1171</f>
        <v>0</v>
      </c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R1171" s="233" t="s">
        <v>461</v>
      </c>
      <c r="AT1171" s="233" t="s">
        <v>405</v>
      </c>
      <c r="AU1171" s="233" t="s">
        <v>84</v>
      </c>
      <c r="AY1171" s="19" t="s">
        <v>296</v>
      </c>
      <c r="BE1171" s="234">
        <f>IF(N1171="základní",J1171,0)</f>
        <v>0</v>
      </c>
      <c r="BF1171" s="234">
        <f>IF(N1171="snížená",J1171,0)</f>
        <v>0</v>
      </c>
      <c r="BG1171" s="234">
        <f>IF(N1171="zákl. přenesená",J1171,0)</f>
        <v>0</v>
      </c>
      <c r="BH1171" s="234">
        <f>IF(N1171="sníž. přenesená",J1171,0)</f>
        <v>0</v>
      </c>
      <c r="BI1171" s="234">
        <f>IF(N1171="nulová",J1171,0)</f>
        <v>0</v>
      </c>
      <c r="BJ1171" s="19" t="s">
        <v>82</v>
      </c>
      <c r="BK1171" s="234">
        <f>ROUND(I1171*H1171,2)</f>
        <v>0</v>
      </c>
      <c r="BL1171" s="19" t="s">
        <v>374</v>
      </c>
      <c r="BM1171" s="233" t="s">
        <v>1821</v>
      </c>
    </row>
    <row r="1172" spans="1:51" s="14" customFormat="1" ht="12">
      <c r="A1172" s="14"/>
      <c r="B1172" s="246"/>
      <c r="C1172" s="247"/>
      <c r="D1172" s="237" t="s">
        <v>305</v>
      </c>
      <c r="E1172" s="248" t="s">
        <v>28</v>
      </c>
      <c r="F1172" s="249" t="s">
        <v>1822</v>
      </c>
      <c r="G1172" s="247"/>
      <c r="H1172" s="250">
        <v>6.574</v>
      </c>
      <c r="I1172" s="251"/>
      <c r="J1172" s="247"/>
      <c r="K1172" s="247"/>
      <c r="L1172" s="252"/>
      <c r="M1172" s="253"/>
      <c r="N1172" s="254"/>
      <c r="O1172" s="254"/>
      <c r="P1172" s="254"/>
      <c r="Q1172" s="254"/>
      <c r="R1172" s="254"/>
      <c r="S1172" s="254"/>
      <c r="T1172" s="255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56" t="s">
        <v>305</v>
      </c>
      <c r="AU1172" s="256" t="s">
        <v>84</v>
      </c>
      <c r="AV1172" s="14" t="s">
        <v>84</v>
      </c>
      <c r="AW1172" s="14" t="s">
        <v>35</v>
      </c>
      <c r="AX1172" s="14" t="s">
        <v>74</v>
      </c>
      <c r="AY1172" s="256" t="s">
        <v>296</v>
      </c>
    </row>
    <row r="1173" spans="1:51" s="14" customFormat="1" ht="12">
      <c r="A1173" s="14"/>
      <c r="B1173" s="246"/>
      <c r="C1173" s="247"/>
      <c r="D1173" s="237" t="s">
        <v>305</v>
      </c>
      <c r="E1173" s="248" t="s">
        <v>28</v>
      </c>
      <c r="F1173" s="249" t="s">
        <v>1823</v>
      </c>
      <c r="G1173" s="247"/>
      <c r="H1173" s="250">
        <v>71.61</v>
      </c>
      <c r="I1173" s="251"/>
      <c r="J1173" s="247"/>
      <c r="K1173" s="247"/>
      <c r="L1173" s="252"/>
      <c r="M1173" s="253"/>
      <c r="N1173" s="254"/>
      <c r="O1173" s="254"/>
      <c r="P1173" s="254"/>
      <c r="Q1173" s="254"/>
      <c r="R1173" s="254"/>
      <c r="S1173" s="254"/>
      <c r="T1173" s="255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56" t="s">
        <v>305</v>
      </c>
      <c r="AU1173" s="256" t="s">
        <v>84</v>
      </c>
      <c r="AV1173" s="14" t="s">
        <v>84</v>
      </c>
      <c r="AW1173" s="14" t="s">
        <v>35</v>
      </c>
      <c r="AX1173" s="14" t="s">
        <v>74</v>
      </c>
      <c r="AY1173" s="256" t="s">
        <v>296</v>
      </c>
    </row>
    <row r="1174" spans="1:51" s="15" customFormat="1" ht="12">
      <c r="A1174" s="15"/>
      <c r="B1174" s="257"/>
      <c r="C1174" s="258"/>
      <c r="D1174" s="237" t="s">
        <v>305</v>
      </c>
      <c r="E1174" s="259" t="s">
        <v>28</v>
      </c>
      <c r="F1174" s="260" t="s">
        <v>310</v>
      </c>
      <c r="G1174" s="258"/>
      <c r="H1174" s="261">
        <v>78.184</v>
      </c>
      <c r="I1174" s="262"/>
      <c r="J1174" s="258"/>
      <c r="K1174" s="258"/>
      <c r="L1174" s="263"/>
      <c r="M1174" s="264"/>
      <c r="N1174" s="265"/>
      <c r="O1174" s="265"/>
      <c r="P1174" s="265"/>
      <c r="Q1174" s="265"/>
      <c r="R1174" s="265"/>
      <c r="S1174" s="265"/>
      <c r="T1174" s="266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T1174" s="267" t="s">
        <v>305</v>
      </c>
      <c r="AU1174" s="267" t="s">
        <v>84</v>
      </c>
      <c r="AV1174" s="15" t="s">
        <v>303</v>
      </c>
      <c r="AW1174" s="15" t="s">
        <v>35</v>
      </c>
      <c r="AX1174" s="15" t="s">
        <v>82</v>
      </c>
      <c r="AY1174" s="267" t="s">
        <v>296</v>
      </c>
    </row>
    <row r="1175" spans="1:65" s="2" customFormat="1" ht="24" customHeight="1">
      <c r="A1175" s="40"/>
      <c r="B1175" s="41"/>
      <c r="C1175" s="222" t="s">
        <v>1824</v>
      </c>
      <c r="D1175" s="222" t="s">
        <v>298</v>
      </c>
      <c r="E1175" s="223" t="s">
        <v>1825</v>
      </c>
      <c r="F1175" s="224" t="s">
        <v>1826</v>
      </c>
      <c r="G1175" s="225" t="s">
        <v>362</v>
      </c>
      <c r="H1175" s="226">
        <v>4.11</v>
      </c>
      <c r="I1175" s="227"/>
      <c r="J1175" s="228">
        <f>ROUND(I1175*H1175,2)</f>
        <v>0</v>
      </c>
      <c r="K1175" s="224" t="s">
        <v>302</v>
      </c>
      <c r="L1175" s="46"/>
      <c r="M1175" s="229" t="s">
        <v>28</v>
      </c>
      <c r="N1175" s="230" t="s">
        <v>45</v>
      </c>
      <c r="O1175" s="86"/>
      <c r="P1175" s="231">
        <f>O1175*H1175</f>
        <v>0</v>
      </c>
      <c r="Q1175" s="231">
        <v>0</v>
      </c>
      <c r="R1175" s="231">
        <f>Q1175*H1175</f>
        <v>0</v>
      </c>
      <c r="S1175" s="231">
        <v>0</v>
      </c>
      <c r="T1175" s="232">
        <f>S1175*H1175</f>
        <v>0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33" t="s">
        <v>374</v>
      </c>
      <c r="AT1175" s="233" t="s">
        <v>298</v>
      </c>
      <c r="AU1175" s="233" t="s">
        <v>84</v>
      </c>
      <c r="AY1175" s="19" t="s">
        <v>296</v>
      </c>
      <c r="BE1175" s="234">
        <f>IF(N1175="základní",J1175,0)</f>
        <v>0</v>
      </c>
      <c r="BF1175" s="234">
        <f>IF(N1175="snížená",J1175,0)</f>
        <v>0</v>
      </c>
      <c r="BG1175" s="234">
        <f>IF(N1175="zákl. přenesená",J1175,0)</f>
        <v>0</v>
      </c>
      <c r="BH1175" s="234">
        <f>IF(N1175="sníž. přenesená",J1175,0)</f>
        <v>0</v>
      </c>
      <c r="BI1175" s="234">
        <f>IF(N1175="nulová",J1175,0)</f>
        <v>0</v>
      </c>
      <c r="BJ1175" s="19" t="s">
        <v>82</v>
      </c>
      <c r="BK1175" s="234">
        <f>ROUND(I1175*H1175,2)</f>
        <v>0</v>
      </c>
      <c r="BL1175" s="19" t="s">
        <v>374</v>
      </c>
      <c r="BM1175" s="233" t="s">
        <v>1827</v>
      </c>
    </row>
    <row r="1176" spans="1:51" s="13" customFormat="1" ht="12">
      <c r="A1176" s="13"/>
      <c r="B1176" s="235"/>
      <c r="C1176" s="236"/>
      <c r="D1176" s="237" t="s">
        <v>305</v>
      </c>
      <c r="E1176" s="238" t="s">
        <v>28</v>
      </c>
      <c r="F1176" s="239" t="s">
        <v>523</v>
      </c>
      <c r="G1176" s="236"/>
      <c r="H1176" s="238" t="s">
        <v>28</v>
      </c>
      <c r="I1176" s="240"/>
      <c r="J1176" s="236"/>
      <c r="K1176" s="236"/>
      <c r="L1176" s="241"/>
      <c r="M1176" s="242"/>
      <c r="N1176" s="243"/>
      <c r="O1176" s="243"/>
      <c r="P1176" s="243"/>
      <c r="Q1176" s="243"/>
      <c r="R1176" s="243"/>
      <c r="S1176" s="243"/>
      <c r="T1176" s="244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45" t="s">
        <v>305</v>
      </c>
      <c r="AU1176" s="245" t="s">
        <v>84</v>
      </c>
      <c r="AV1176" s="13" t="s">
        <v>82</v>
      </c>
      <c r="AW1176" s="13" t="s">
        <v>35</v>
      </c>
      <c r="AX1176" s="13" t="s">
        <v>74</v>
      </c>
      <c r="AY1176" s="245" t="s">
        <v>296</v>
      </c>
    </row>
    <row r="1177" spans="1:51" s="13" customFormat="1" ht="12">
      <c r="A1177" s="13"/>
      <c r="B1177" s="235"/>
      <c r="C1177" s="236"/>
      <c r="D1177" s="237" t="s">
        <v>305</v>
      </c>
      <c r="E1177" s="238" t="s">
        <v>28</v>
      </c>
      <c r="F1177" s="239" t="s">
        <v>707</v>
      </c>
      <c r="G1177" s="236"/>
      <c r="H1177" s="238" t="s">
        <v>28</v>
      </c>
      <c r="I1177" s="240"/>
      <c r="J1177" s="236"/>
      <c r="K1177" s="236"/>
      <c r="L1177" s="241"/>
      <c r="M1177" s="242"/>
      <c r="N1177" s="243"/>
      <c r="O1177" s="243"/>
      <c r="P1177" s="243"/>
      <c r="Q1177" s="243"/>
      <c r="R1177" s="243"/>
      <c r="S1177" s="243"/>
      <c r="T1177" s="244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5" t="s">
        <v>305</v>
      </c>
      <c r="AU1177" s="245" t="s">
        <v>84</v>
      </c>
      <c r="AV1177" s="13" t="s">
        <v>82</v>
      </c>
      <c r="AW1177" s="13" t="s">
        <v>35</v>
      </c>
      <c r="AX1177" s="13" t="s">
        <v>74</v>
      </c>
      <c r="AY1177" s="245" t="s">
        <v>296</v>
      </c>
    </row>
    <row r="1178" spans="1:51" s="14" customFormat="1" ht="12">
      <c r="A1178" s="14"/>
      <c r="B1178" s="246"/>
      <c r="C1178" s="247"/>
      <c r="D1178" s="237" t="s">
        <v>305</v>
      </c>
      <c r="E1178" s="248" t="s">
        <v>28</v>
      </c>
      <c r="F1178" s="249" t="s">
        <v>1828</v>
      </c>
      <c r="G1178" s="247"/>
      <c r="H1178" s="250">
        <v>4.11</v>
      </c>
      <c r="I1178" s="251"/>
      <c r="J1178" s="247"/>
      <c r="K1178" s="247"/>
      <c r="L1178" s="252"/>
      <c r="M1178" s="253"/>
      <c r="N1178" s="254"/>
      <c r="O1178" s="254"/>
      <c r="P1178" s="254"/>
      <c r="Q1178" s="254"/>
      <c r="R1178" s="254"/>
      <c r="S1178" s="254"/>
      <c r="T1178" s="255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56" t="s">
        <v>305</v>
      </c>
      <c r="AU1178" s="256" t="s">
        <v>84</v>
      </c>
      <c r="AV1178" s="14" t="s">
        <v>84</v>
      </c>
      <c r="AW1178" s="14" t="s">
        <v>35</v>
      </c>
      <c r="AX1178" s="14" t="s">
        <v>82</v>
      </c>
      <c r="AY1178" s="256" t="s">
        <v>296</v>
      </c>
    </row>
    <row r="1179" spans="1:65" s="2" customFormat="1" ht="24" customHeight="1">
      <c r="A1179" s="40"/>
      <c r="B1179" s="41"/>
      <c r="C1179" s="222" t="s">
        <v>1829</v>
      </c>
      <c r="D1179" s="222" t="s">
        <v>298</v>
      </c>
      <c r="E1179" s="223" t="s">
        <v>1830</v>
      </c>
      <c r="F1179" s="224" t="s">
        <v>1831</v>
      </c>
      <c r="G1179" s="225" t="s">
        <v>362</v>
      </c>
      <c r="H1179" s="226">
        <v>65.1</v>
      </c>
      <c r="I1179" s="227"/>
      <c r="J1179" s="228">
        <f>ROUND(I1179*H1179,2)</f>
        <v>0</v>
      </c>
      <c r="K1179" s="224" t="s">
        <v>302</v>
      </c>
      <c r="L1179" s="46"/>
      <c r="M1179" s="229" t="s">
        <v>28</v>
      </c>
      <c r="N1179" s="230" t="s">
        <v>45</v>
      </c>
      <c r="O1179" s="86"/>
      <c r="P1179" s="231">
        <f>O1179*H1179</f>
        <v>0</v>
      </c>
      <c r="Q1179" s="231">
        <v>0</v>
      </c>
      <c r="R1179" s="231">
        <f>Q1179*H1179</f>
        <v>0</v>
      </c>
      <c r="S1179" s="231">
        <v>0</v>
      </c>
      <c r="T1179" s="232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33" t="s">
        <v>374</v>
      </c>
      <c r="AT1179" s="233" t="s">
        <v>298</v>
      </c>
      <c r="AU1179" s="233" t="s">
        <v>84</v>
      </c>
      <c r="AY1179" s="19" t="s">
        <v>296</v>
      </c>
      <c r="BE1179" s="234">
        <f>IF(N1179="základní",J1179,0)</f>
        <v>0</v>
      </c>
      <c r="BF1179" s="234">
        <f>IF(N1179="snížená",J1179,0)</f>
        <v>0</v>
      </c>
      <c r="BG1179" s="234">
        <f>IF(N1179="zákl. přenesená",J1179,0)</f>
        <v>0</v>
      </c>
      <c r="BH1179" s="234">
        <f>IF(N1179="sníž. přenesená",J1179,0)</f>
        <v>0</v>
      </c>
      <c r="BI1179" s="234">
        <f>IF(N1179="nulová",J1179,0)</f>
        <v>0</v>
      </c>
      <c r="BJ1179" s="19" t="s">
        <v>82</v>
      </c>
      <c r="BK1179" s="234">
        <f>ROUND(I1179*H1179,2)</f>
        <v>0</v>
      </c>
      <c r="BL1179" s="19" t="s">
        <v>374</v>
      </c>
      <c r="BM1179" s="233" t="s">
        <v>1832</v>
      </c>
    </row>
    <row r="1180" spans="1:51" s="14" customFormat="1" ht="12">
      <c r="A1180" s="14"/>
      <c r="B1180" s="246"/>
      <c r="C1180" s="247"/>
      <c r="D1180" s="237" t="s">
        <v>305</v>
      </c>
      <c r="E1180" s="248" t="s">
        <v>28</v>
      </c>
      <c r="F1180" s="249" t="s">
        <v>140</v>
      </c>
      <c r="G1180" s="247"/>
      <c r="H1180" s="250">
        <v>65.1</v>
      </c>
      <c r="I1180" s="251"/>
      <c r="J1180" s="247"/>
      <c r="K1180" s="247"/>
      <c r="L1180" s="252"/>
      <c r="M1180" s="253"/>
      <c r="N1180" s="254"/>
      <c r="O1180" s="254"/>
      <c r="P1180" s="254"/>
      <c r="Q1180" s="254"/>
      <c r="R1180" s="254"/>
      <c r="S1180" s="254"/>
      <c r="T1180" s="255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56" t="s">
        <v>305</v>
      </c>
      <c r="AU1180" s="256" t="s">
        <v>84</v>
      </c>
      <c r="AV1180" s="14" t="s">
        <v>84</v>
      </c>
      <c r="AW1180" s="14" t="s">
        <v>35</v>
      </c>
      <c r="AX1180" s="14" t="s">
        <v>82</v>
      </c>
      <c r="AY1180" s="256" t="s">
        <v>296</v>
      </c>
    </row>
    <row r="1181" spans="1:65" s="2" customFormat="1" ht="16.5" customHeight="1">
      <c r="A1181" s="40"/>
      <c r="B1181" s="41"/>
      <c r="C1181" s="222" t="s">
        <v>1833</v>
      </c>
      <c r="D1181" s="222" t="s">
        <v>298</v>
      </c>
      <c r="E1181" s="223" t="s">
        <v>1834</v>
      </c>
      <c r="F1181" s="224" t="s">
        <v>1835</v>
      </c>
      <c r="G1181" s="225" t="s">
        <v>362</v>
      </c>
      <c r="H1181" s="226">
        <v>65.1</v>
      </c>
      <c r="I1181" s="227"/>
      <c r="J1181" s="228">
        <f>ROUND(I1181*H1181,2)</f>
        <v>0</v>
      </c>
      <c r="K1181" s="224" t="s">
        <v>302</v>
      </c>
      <c r="L1181" s="46"/>
      <c r="M1181" s="229" t="s">
        <v>28</v>
      </c>
      <c r="N1181" s="230" t="s">
        <v>45</v>
      </c>
      <c r="O1181" s="86"/>
      <c r="P1181" s="231">
        <f>O1181*H1181</f>
        <v>0</v>
      </c>
      <c r="Q1181" s="231">
        <v>0.0015</v>
      </c>
      <c r="R1181" s="231">
        <f>Q1181*H1181</f>
        <v>0.09764999999999999</v>
      </c>
      <c r="S1181" s="231">
        <v>0</v>
      </c>
      <c r="T1181" s="232">
        <f>S1181*H1181</f>
        <v>0</v>
      </c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R1181" s="233" t="s">
        <v>374</v>
      </c>
      <c r="AT1181" s="233" t="s">
        <v>298</v>
      </c>
      <c r="AU1181" s="233" t="s">
        <v>84</v>
      </c>
      <c r="AY1181" s="19" t="s">
        <v>296</v>
      </c>
      <c r="BE1181" s="234">
        <f>IF(N1181="základní",J1181,0)</f>
        <v>0</v>
      </c>
      <c r="BF1181" s="234">
        <f>IF(N1181="snížená",J1181,0)</f>
        <v>0</v>
      </c>
      <c r="BG1181" s="234">
        <f>IF(N1181="zákl. přenesená",J1181,0)</f>
        <v>0</v>
      </c>
      <c r="BH1181" s="234">
        <f>IF(N1181="sníž. přenesená",J1181,0)</f>
        <v>0</v>
      </c>
      <c r="BI1181" s="234">
        <f>IF(N1181="nulová",J1181,0)</f>
        <v>0</v>
      </c>
      <c r="BJ1181" s="19" t="s">
        <v>82</v>
      </c>
      <c r="BK1181" s="234">
        <f>ROUND(I1181*H1181,2)</f>
        <v>0</v>
      </c>
      <c r="BL1181" s="19" t="s">
        <v>374</v>
      </c>
      <c r="BM1181" s="233" t="s">
        <v>1836</v>
      </c>
    </row>
    <row r="1182" spans="1:51" s="14" customFormat="1" ht="12">
      <c r="A1182" s="14"/>
      <c r="B1182" s="246"/>
      <c r="C1182" s="247"/>
      <c r="D1182" s="237" t="s">
        <v>305</v>
      </c>
      <c r="E1182" s="248" t="s">
        <v>28</v>
      </c>
      <c r="F1182" s="249" t="s">
        <v>140</v>
      </c>
      <c r="G1182" s="247"/>
      <c r="H1182" s="250">
        <v>65.1</v>
      </c>
      <c r="I1182" s="251"/>
      <c r="J1182" s="247"/>
      <c r="K1182" s="247"/>
      <c r="L1182" s="252"/>
      <c r="M1182" s="253"/>
      <c r="N1182" s="254"/>
      <c r="O1182" s="254"/>
      <c r="P1182" s="254"/>
      <c r="Q1182" s="254"/>
      <c r="R1182" s="254"/>
      <c r="S1182" s="254"/>
      <c r="T1182" s="255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56" t="s">
        <v>305</v>
      </c>
      <c r="AU1182" s="256" t="s">
        <v>84</v>
      </c>
      <c r="AV1182" s="14" t="s">
        <v>84</v>
      </c>
      <c r="AW1182" s="14" t="s">
        <v>35</v>
      </c>
      <c r="AX1182" s="14" t="s">
        <v>82</v>
      </c>
      <c r="AY1182" s="256" t="s">
        <v>296</v>
      </c>
    </row>
    <row r="1183" spans="1:65" s="2" customFormat="1" ht="16.5" customHeight="1">
      <c r="A1183" s="40"/>
      <c r="B1183" s="41"/>
      <c r="C1183" s="222" t="s">
        <v>1837</v>
      </c>
      <c r="D1183" s="222" t="s">
        <v>298</v>
      </c>
      <c r="E1183" s="223" t="s">
        <v>1838</v>
      </c>
      <c r="F1183" s="224" t="s">
        <v>1839</v>
      </c>
      <c r="G1183" s="225" t="s">
        <v>424</v>
      </c>
      <c r="H1183" s="226">
        <v>19.92</v>
      </c>
      <c r="I1183" s="227"/>
      <c r="J1183" s="228">
        <f>ROUND(I1183*H1183,2)</f>
        <v>0</v>
      </c>
      <c r="K1183" s="224" t="s">
        <v>28</v>
      </c>
      <c r="L1183" s="46"/>
      <c r="M1183" s="229" t="s">
        <v>28</v>
      </c>
      <c r="N1183" s="230" t="s">
        <v>45</v>
      </c>
      <c r="O1183" s="86"/>
      <c r="P1183" s="231">
        <f>O1183*H1183</f>
        <v>0</v>
      </c>
      <c r="Q1183" s="231">
        <v>0.00026</v>
      </c>
      <c r="R1183" s="231">
        <f>Q1183*H1183</f>
        <v>0.0051792</v>
      </c>
      <c r="S1183" s="231">
        <v>0</v>
      </c>
      <c r="T1183" s="232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33" t="s">
        <v>374</v>
      </c>
      <c r="AT1183" s="233" t="s">
        <v>298</v>
      </c>
      <c r="AU1183" s="233" t="s">
        <v>84</v>
      </c>
      <c r="AY1183" s="19" t="s">
        <v>296</v>
      </c>
      <c r="BE1183" s="234">
        <f>IF(N1183="základní",J1183,0)</f>
        <v>0</v>
      </c>
      <c r="BF1183" s="234">
        <f>IF(N1183="snížená",J1183,0)</f>
        <v>0</v>
      </c>
      <c r="BG1183" s="234">
        <f>IF(N1183="zákl. přenesená",J1183,0)</f>
        <v>0</v>
      </c>
      <c r="BH1183" s="234">
        <f>IF(N1183="sníž. přenesená",J1183,0)</f>
        <v>0</v>
      </c>
      <c r="BI1183" s="234">
        <f>IF(N1183="nulová",J1183,0)</f>
        <v>0</v>
      </c>
      <c r="BJ1183" s="19" t="s">
        <v>82</v>
      </c>
      <c r="BK1183" s="234">
        <f>ROUND(I1183*H1183,2)</f>
        <v>0</v>
      </c>
      <c r="BL1183" s="19" t="s">
        <v>374</v>
      </c>
      <c r="BM1183" s="233" t="s">
        <v>1840</v>
      </c>
    </row>
    <row r="1184" spans="1:51" s="14" customFormat="1" ht="12">
      <c r="A1184" s="14"/>
      <c r="B1184" s="246"/>
      <c r="C1184" s="247"/>
      <c r="D1184" s="237" t="s">
        <v>305</v>
      </c>
      <c r="E1184" s="248" t="s">
        <v>28</v>
      </c>
      <c r="F1184" s="249" t="s">
        <v>229</v>
      </c>
      <c r="G1184" s="247"/>
      <c r="H1184" s="250">
        <v>19.92</v>
      </c>
      <c r="I1184" s="251"/>
      <c r="J1184" s="247"/>
      <c r="K1184" s="247"/>
      <c r="L1184" s="252"/>
      <c r="M1184" s="253"/>
      <c r="N1184" s="254"/>
      <c r="O1184" s="254"/>
      <c r="P1184" s="254"/>
      <c r="Q1184" s="254"/>
      <c r="R1184" s="254"/>
      <c r="S1184" s="254"/>
      <c r="T1184" s="255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56" t="s">
        <v>305</v>
      </c>
      <c r="AU1184" s="256" t="s">
        <v>84</v>
      </c>
      <c r="AV1184" s="14" t="s">
        <v>84</v>
      </c>
      <c r="AW1184" s="14" t="s">
        <v>35</v>
      </c>
      <c r="AX1184" s="14" t="s">
        <v>82</v>
      </c>
      <c r="AY1184" s="256" t="s">
        <v>296</v>
      </c>
    </row>
    <row r="1185" spans="1:65" s="2" customFormat="1" ht="24" customHeight="1">
      <c r="A1185" s="40"/>
      <c r="B1185" s="41"/>
      <c r="C1185" s="222" t="s">
        <v>1841</v>
      </c>
      <c r="D1185" s="222" t="s">
        <v>298</v>
      </c>
      <c r="E1185" s="223" t="s">
        <v>1842</v>
      </c>
      <c r="F1185" s="224" t="s">
        <v>1843</v>
      </c>
      <c r="G1185" s="225" t="s">
        <v>408</v>
      </c>
      <c r="H1185" s="226">
        <v>2.066</v>
      </c>
      <c r="I1185" s="227"/>
      <c r="J1185" s="228">
        <f>ROUND(I1185*H1185,2)</f>
        <v>0</v>
      </c>
      <c r="K1185" s="224" t="s">
        <v>302</v>
      </c>
      <c r="L1185" s="46"/>
      <c r="M1185" s="229" t="s">
        <v>28</v>
      </c>
      <c r="N1185" s="230" t="s">
        <v>45</v>
      </c>
      <c r="O1185" s="86"/>
      <c r="P1185" s="231">
        <f>O1185*H1185</f>
        <v>0</v>
      </c>
      <c r="Q1185" s="231">
        <v>0</v>
      </c>
      <c r="R1185" s="231">
        <f>Q1185*H1185</f>
        <v>0</v>
      </c>
      <c r="S1185" s="231">
        <v>0</v>
      </c>
      <c r="T1185" s="232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33" t="s">
        <v>374</v>
      </c>
      <c r="AT1185" s="233" t="s">
        <v>298</v>
      </c>
      <c r="AU1185" s="233" t="s">
        <v>84</v>
      </c>
      <c r="AY1185" s="19" t="s">
        <v>296</v>
      </c>
      <c r="BE1185" s="234">
        <f>IF(N1185="základní",J1185,0)</f>
        <v>0</v>
      </c>
      <c r="BF1185" s="234">
        <f>IF(N1185="snížená",J1185,0)</f>
        <v>0</v>
      </c>
      <c r="BG1185" s="234">
        <f>IF(N1185="zákl. přenesená",J1185,0)</f>
        <v>0</v>
      </c>
      <c r="BH1185" s="234">
        <f>IF(N1185="sníž. přenesená",J1185,0)</f>
        <v>0</v>
      </c>
      <c r="BI1185" s="234">
        <f>IF(N1185="nulová",J1185,0)</f>
        <v>0</v>
      </c>
      <c r="BJ1185" s="19" t="s">
        <v>82</v>
      </c>
      <c r="BK1185" s="234">
        <f>ROUND(I1185*H1185,2)</f>
        <v>0</v>
      </c>
      <c r="BL1185" s="19" t="s">
        <v>374</v>
      </c>
      <c r="BM1185" s="233" t="s">
        <v>1844</v>
      </c>
    </row>
    <row r="1186" spans="1:63" s="12" customFormat="1" ht="22.8" customHeight="1">
      <c r="A1186" s="12"/>
      <c r="B1186" s="206"/>
      <c r="C1186" s="207"/>
      <c r="D1186" s="208" t="s">
        <v>73</v>
      </c>
      <c r="E1186" s="220" t="s">
        <v>1845</v>
      </c>
      <c r="F1186" s="220" t="s">
        <v>1846</v>
      </c>
      <c r="G1186" s="207"/>
      <c r="H1186" s="207"/>
      <c r="I1186" s="210"/>
      <c r="J1186" s="221">
        <f>BK1186</f>
        <v>0</v>
      </c>
      <c r="K1186" s="207"/>
      <c r="L1186" s="212"/>
      <c r="M1186" s="213"/>
      <c r="N1186" s="214"/>
      <c r="O1186" s="214"/>
      <c r="P1186" s="215">
        <f>SUM(P1187:P1213)</f>
        <v>0</v>
      </c>
      <c r="Q1186" s="214"/>
      <c r="R1186" s="215">
        <f>SUM(R1187:R1213)</f>
        <v>2.6248167700000002</v>
      </c>
      <c r="S1186" s="214"/>
      <c r="T1186" s="216">
        <f>SUM(T1187:T1213)</f>
        <v>0</v>
      </c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R1186" s="217" t="s">
        <v>84</v>
      </c>
      <c r="AT1186" s="218" t="s">
        <v>73</v>
      </c>
      <c r="AU1186" s="218" t="s">
        <v>82</v>
      </c>
      <c r="AY1186" s="217" t="s">
        <v>296</v>
      </c>
      <c r="BK1186" s="219">
        <f>SUM(BK1187:BK1213)</f>
        <v>0</v>
      </c>
    </row>
    <row r="1187" spans="1:65" s="2" customFormat="1" ht="16.5" customHeight="1">
      <c r="A1187" s="40"/>
      <c r="B1187" s="41"/>
      <c r="C1187" s="222" t="s">
        <v>1847</v>
      </c>
      <c r="D1187" s="222" t="s">
        <v>298</v>
      </c>
      <c r="E1187" s="223" t="s">
        <v>1848</v>
      </c>
      <c r="F1187" s="224" t="s">
        <v>1849</v>
      </c>
      <c r="G1187" s="225" t="s">
        <v>362</v>
      </c>
      <c r="H1187" s="226">
        <v>197.11</v>
      </c>
      <c r="I1187" s="227"/>
      <c r="J1187" s="228">
        <f>ROUND(I1187*H1187,2)</f>
        <v>0</v>
      </c>
      <c r="K1187" s="224" t="s">
        <v>302</v>
      </c>
      <c r="L1187" s="46"/>
      <c r="M1187" s="229" t="s">
        <v>28</v>
      </c>
      <c r="N1187" s="230" t="s">
        <v>45</v>
      </c>
      <c r="O1187" s="86"/>
      <c r="P1187" s="231">
        <f>O1187*H1187</f>
        <v>0</v>
      </c>
      <c r="Q1187" s="231">
        <v>0</v>
      </c>
      <c r="R1187" s="231">
        <f>Q1187*H1187</f>
        <v>0</v>
      </c>
      <c r="S1187" s="231">
        <v>0</v>
      </c>
      <c r="T1187" s="232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33" t="s">
        <v>374</v>
      </c>
      <c r="AT1187" s="233" t="s">
        <v>298</v>
      </c>
      <c r="AU1187" s="233" t="s">
        <v>84</v>
      </c>
      <c r="AY1187" s="19" t="s">
        <v>296</v>
      </c>
      <c r="BE1187" s="234">
        <f>IF(N1187="základní",J1187,0)</f>
        <v>0</v>
      </c>
      <c r="BF1187" s="234">
        <f>IF(N1187="snížená",J1187,0)</f>
        <v>0</v>
      </c>
      <c r="BG1187" s="234">
        <f>IF(N1187="zákl. přenesená",J1187,0)</f>
        <v>0</v>
      </c>
      <c r="BH1187" s="234">
        <f>IF(N1187="sníž. přenesená",J1187,0)</f>
        <v>0</v>
      </c>
      <c r="BI1187" s="234">
        <f>IF(N1187="nulová",J1187,0)</f>
        <v>0</v>
      </c>
      <c r="BJ1187" s="19" t="s">
        <v>82</v>
      </c>
      <c r="BK1187" s="234">
        <f>ROUND(I1187*H1187,2)</f>
        <v>0</v>
      </c>
      <c r="BL1187" s="19" t="s">
        <v>374</v>
      </c>
      <c r="BM1187" s="233" t="s">
        <v>1850</v>
      </c>
    </row>
    <row r="1188" spans="1:51" s="14" customFormat="1" ht="12">
      <c r="A1188" s="14"/>
      <c r="B1188" s="246"/>
      <c r="C1188" s="247"/>
      <c r="D1188" s="237" t="s">
        <v>305</v>
      </c>
      <c r="E1188" s="248" t="s">
        <v>28</v>
      </c>
      <c r="F1188" s="249" t="s">
        <v>206</v>
      </c>
      <c r="G1188" s="247"/>
      <c r="H1188" s="250">
        <v>197.11</v>
      </c>
      <c r="I1188" s="251"/>
      <c r="J1188" s="247"/>
      <c r="K1188" s="247"/>
      <c r="L1188" s="252"/>
      <c r="M1188" s="253"/>
      <c r="N1188" s="254"/>
      <c r="O1188" s="254"/>
      <c r="P1188" s="254"/>
      <c r="Q1188" s="254"/>
      <c r="R1188" s="254"/>
      <c r="S1188" s="254"/>
      <c r="T1188" s="255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56" t="s">
        <v>305</v>
      </c>
      <c r="AU1188" s="256" t="s">
        <v>84</v>
      </c>
      <c r="AV1188" s="14" t="s">
        <v>84</v>
      </c>
      <c r="AW1188" s="14" t="s">
        <v>35</v>
      </c>
      <c r="AX1188" s="14" t="s">
        <v>82</v>
      </c>
      <c r="AY1188" s="256" t="s">
        <v>296</v>
      </c>
    </row>
    <row r="1189" spans="1:65" s="2" customFormat="1" ht="16.5" customHeight="1">
      <c r="A1189" s="40"/>
      <c r="B1189" s="41"/>
      <c r="C1189" s="222" t="s">
        <v>1851</v>
      </c>
      <c r="D1189" s="222" t="s">
        <v>298</v>
      </c>
      <c r="E1189" s="223" t="s">
        <v>1852</v>
      </c>
      <c r="F1189" s="224" t="s">
        <v>1853</v>
      </c>
      <c r="G1189" s="225" t="s">
        <v>362</v>
      </c>
      <c r="H1189" s="226">
        <v>394.22</v>
      </c>
      <c r="I1189" s="227"/>
      <c r="J1189" s="228">
        <f>ROUND(I1189*H1189,2)</f>
        <v>0</v>
      </c>
      <c r="K1189" s="224" t="s">
        <v>302</v>
      </c>
      <c r="L1189" s="46"/>
      <c r="M1189" s="229" t="s">
        <v>28</v>
      </c>
      <c r="N1189" s="230" t="s">
        <v>45</v>
      </c>
      <c r="O1189" s="86"/>
      <c r="P1189" s="231">
        <f>O1189*H1189</f>
        <v>0</v>
      </c>
      <c r="Q1189" s="231">
        <v>0.0002</v>
      </c>
      <c r="R1189" s="231">
        <f>Q1189*H1189</f>
        <v>0.07884400000000001</v>
      </c>
      <c r="S1189" s="231">
        <v>0</v>
      </c>
      <c r="T1189" s="232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33" t="s">
        <v>374</v>
      </c>
      <c r="AT1189" s="233" t="s">
        <v>298</v>
      </c>
      <c r="AU1189" s="233" t="s">
        <v>84</v>
      </c>
      <c r="AY1189" s="19" t="s">
        <v>296</v>
      </c>
      <c r="BE1189" s="234">
        <f>IF(N1189="základní",J1189,0)</f>
        <v>0</v>
      </c>
      <c r="BF1189" s="234">
        <f>IF(N1189="snížená",J1189,0)</f>
        <v>0</v>
      </c>
      <c r="BG1189" s="234">
        <f>IF(N1189="zákl. přenesená",J1189,0)</f>
        <v>0</v>
      </c>
      <c r="BH1189" s="234">
        <f>IF(N1189="sníž. přenesená",J1189,0)</f>
        <v>0</v>
      </c>
      <c r="BI1189" s="234">
        <f>IF(N1189="nulová",J1189,0)</f>
        <v>0</v>
      </c>
      <c r="BJ1189" s="19" t="s">
        <v>82</v>
      </c>
      <c r="BK1189" s="234">
        <f>ROUND(I1189*H1189,2)</f>
        <v>0</v>
      </c>
      <c r="BL1189" s="19" t="s">
        <v>374</v>
      </c>
      <c r="BM1189" s="233" t="s">
        <v>1854</v>
      </c>
    </row>
    <row r="1190" spans="1:51" s="14" customFormat="1" ht="12">
      <c r="A1190" s="14"/>
      <c r="B1190" s="246"/>
      <c r="C1190" s="247"/>
      <c r="D1190" s="237" t="s">
        <v>305</v>
      </c>
      <c r="E1190" s="248" t="s">
        <v>28</v>
      </c>
      <c r="F1190" s="249" t="s">
        <v>1855</v>
      </c>
      <c r="G1190" s="247"/>
      <c r="H1190" s="250">
        <v>394.22</v>
      </c>
      <c r="I1190" s="251"/>
      <c r="J1190" s="247"/>
      <c r="K1190" s="247"/>
      <c r="L1190" s="252"/>
      <c r="M1190" s="253"/>
      <c r="N1190" s="254"/>
      <c r="O1190" s="254"/>
      <c r="P1190" s="254"/>
      <c r="Q1190" s="254"/>
      <c r="R1190" s="254"/>
      <c r="S1190" s="254"/>
      <c r="T1190" s="255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56" t="s">
        <v>305</v>
      </c>
      <c r="AU1190" s="256" t="s">
        <v>84</v>
      </c>
      <c r="AV1190" s="14" t="s">
        <v>84</v>
      </c>
      <c r="AW1190" s="14" t="s">
        <v>35</v>
      </c>
      <c r="AX1190" s="14" t="s">
        <v>82</v>
      </c>
      <c r="AY1190" s="256" t="s">
        <v>296</v>
      </c>
    </row>
    <row r="1191" spans="1:65" s="2" customFormat="1" ht="16.5" customHeight="1">
      <c r="A1191" s="40"/>
      <c r="B1191" s="41"/>
      <c r="C1191" s="222" t="s">
        <v>1856</v>
      </c>
      <c r="D1191" s="222" t="s">
        <v>298</v>
      </c>
      <c r="E1191" s="223" t="s">
        <v>1857</v>
      </c>
      <c r="F1191" s="224" t="s">
        <v>1858</v>
      </c>
      <c r="G1191" s="225" t="s">
        <v>362</v>
      </c>
      <c r="H1191" s="226">
        <v>197.11</v>
      </c>
      <c r="I1191" s="227"/>
      <c r="J1191" s="228">
        <f>ROUND(I1191*H1191,2)</f>
        <v>0</v>
      </c>
      <c r="K1191" s="224" t="s">
        <v>302</v>
      </c>
      <c r="L1191" s="46"/>
      <c r="M1191" s="229" t="s">
        <v>28</v>
      </c>
      <c r="N1191" s="230" t="s">
        <v>45</v>
      </c>
      <c r="O1191" s="86"/>
      <c r="P1191" s="231">
        <f>O1191*H1191</f>
        <v>0</v>
      </c>
      <c r="Q1191" s="231">
        <v>0.0075</v>
      </c>
      <c r="R1191" s="231">
        <f>Q1191*H1191</f>
        <v>1.4783250000000001</v>
      </c>
      <c r="S1191" s="231">
        <v>0</v>
      </c>
      <c r="T1191" s="232">
        <f>S1191*H1191</f>
        <v>0</v>
      </c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R1191" s="233" t="s">
        <v>374</v>
      </c>
      <c r="AT1191" s="233" t="s">
        <v>298</v>
      </c>
      <c r="AU1191" s="233" t="s">
        <v>84</v>
      </c>
      <c r="AY1191" s="19" t="s">
        <v>296</v>
      </c>
      <c r="BE1191" s="234">
        <f>IF(N1191="základní",J1191,0)</f>
        <v>0</v>
      </c>
      <c r="BF1191" s="234">
        <f>IF(N1191="snížená",J1191,0)</f>
        <v>0</v>
      </c>
      <c r="BG1191" s="234">
        <f>IF(N1191="zákl. přenesená",J1191,0)</f>
        <v>0</v>
      </c>
      <c r="BH1191" s="234">
        <f>IF(N1191="sníž. přenesená",J1191,0)</f>
        <v>0</v>
      </c>
      <c r="BI1191" s="234">
        <f>IF(N1191="nulová",J1191,0)</f>
        <v>0</v>
      </c>
      <c r="BJ1191" s="19" t="s">
        <v>82</v>
      </c>
      <c r="BK1191" s="234">
        <f>ROUND(I1191*H1191,2)</f>
        <v>0</v>
      </c>
      <c r="BL1191" s="19" t="s">
        <v>374</v>
      </c>
      <c r="BM1191" s="233" t="s">
        <v>1859</v>
      </c>
    </row>
    <row r="1192" spans="1:51" s="14" customFormat="1" ht="12">
      <c r="A1192" s="14"/>
      <c r="B1192" s="246"/>
      <c r="C1192" s="247"/>
      <c r="D1192" s="237" t="s">
        <v>305</v>
      </c>
      <c r="E1192" s="248" t="s">
        <v>28</v>
      </c>
      <c r="F1192" s="249" t="s">
        <v>206</v>
      </c>
      <c r="G1192" s="247"/>
      <c r="H1192" s="250">
        <v>197.11</v>
      </c>
      <c r="I1192" s="251"/>
      <c r="J1192" s="247"/>
      <c r="K1192" s="247"/>
      <c r="L1192" s="252"/>
      <c r="M1192" s="253"/>
      <c r="N1192" s="254"/>
      <c r="O1192" s="254"/>
      <c r="P1192" s="254"/>
      <c r="Q1192" s="254"/>
      <c r="R1192" s="254"/>
      <c r="S1192" s="254"/>
      <c r="T1192" s="255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56" t="s">
        <v>305</v>
      </c>
      <c r="AU1192" s="256" t="s">
        <v>84</v>
      </c>
      <c r="AV1192" s="14" t="s">
        <v>84</v>
      </c>
      <c r="AW1192" s="14" t="s">
        <v>35</v>
      </c>
      <c r="AX1192" s="14" t="s">
        <v>82</v>
      </c>
      <c r="AY1192" s="256" t="s">
        <v>296</v>
      </c>
    </row>
    <row r="1193" spans="1:65" s="2" customFormat="1" ht="16.5" customHeight="1">
      <c r="A1193" s="40"/>
      <c r="B1193" s="41"/>
      <c r="C1193" s="222" t="s">
        <v>1860</v>
      </c>
      <c r="D1193" s="222" t="s">
        <v>298</v>
      </c>
      <c r="E1193" s="223" t="s">
        <v>1861</v>
      </c>
      <c r="F1193" s="224" t="s">
        <v>1862</v>
      </c>
      <c r="G1193" s="225" t="s">
        <v>362</v>
      </c>
      <c r="H1193" s="226">
        <v>197.11</v>
      </c>
      <c r="I1193" s="227"/>
      <c r="J1193" s="228">
        <f>ROUND(I1193*H1193,2)</f>
        <v>0</v>
      </c>
      <c r="K1193" s="224" t="s">
        <v>302</v>
      </c>
      <c r="L1193" s="46"/>
      <c r="M1193" s="229" t="s">
        <v>28</v>
      </c>
      <c r="N1193" s="230" t="s">
        <v>45</v>
      </c>
      <c r="O1193" s="86"/>
      <c r="P1193" s="231">
        <f>O1193*H1193</f>
        <v>0</v>
      </c>
      <c r="Q1193" s="231">
        <v>0.0003</v>
      </c>
      <c r="R1193" s="231">
        <f>Q1193*H1193</f>
        <v>0.059133</v>
      </c>
      <c r="S1193" s="231">
        <v>0</v>
      </c>
      <c r="T1193" s="232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33" t="s">
        <v>374</v>
      </c>
      <c r="AT1193" s="233" t="s">
        <v>298</v>
      </c>
      <c r="AU1193" s="233" t="s">
        <v>84</v>
      </c>
      <c r="AY1193" s="19" t="s">
        <v>296</v>
      </c>
      <c r="BE1193" s="234">
        <f>IF(N1193="základní",J1193,0)</f>
        <v>0</v>
      </c>
      <c r="BF1193" s="234">
        <f>IF(N1193="snížená",J1193,0)</f>
        <v>0</v>
      </c>
      <c r="BG1193" s="234">
        <f>IF(N1193="zákl. přenesená",J1193,0)</f>
        <v>0</v>
      </c>
      <c r="BH1193" s="234">
        <f>IF(N1193="sníž. přenesená",J1193,0)</f>
        <v>0</v>
      </c>
      <c r="BI1193" s="234">
        <f>IF(N1193="nulová",J1193,0)</f>
        <v>0</v>
      </c>
      <c r="BJ1193" s="19" t="s">
        <v>82</v>
      </c>
      <c r="BK1193" s="234">
        <f>ROUND(I1193*H1193,2)</f>
        <v>0</v>
      </c>
      <c r="BL1193" s="19" t="s">
        <v>374</v>
      </c>
      <c r="BM1193" s="233" t="s">
        <v>1863</v>
      </c>
    </row>
    <row r="1194" spans="1:51" s="13" customFormat="1" ht="12">
      <c r="A1194" s="13"/>
      <c r="B1194" s="235"/>
      <c r="C1194" s="236"/>
      <c r="D1194" s="237" t="s">
        <v>305</v>
      </c>
      <c r="E1194" s="238" t="s">
        <v>28</v>
      </c>
      <c r="F1194" s="239" t="s">
        <v>523</v>
      </c>
      <c r="G1194" s="236"/>
      <c r="H1194" s="238" t="s">
        <v>28</v>
      </c>
      <c r="I1194" s="240"/>
      <c r="J1194" s="236"/>
      <c r="K1194" s="236"/>
      <c r="L1194" s="241"/>
      <c r="M1194" s="242"/>
      <c r="N1194" s="243"/>
      <c r="O1194" s="243"/>
      <c r="P1194" s="243"/>
      <c r="Q1194" s="243"/>
      <c r="R1194" s="243"/>
      <c r="S1194" s="243"/>
      <c r="T1194" s="244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5" t="s">
        <v>305</v>
      </c>
      <c r="AU1194" s="245" t="s">
        <v>84</v>
      </c>
      <c r="AV1194" s="13" t="s">
        <v>82</v>
      </c>
      <c r="AW1194" s="13" t="s">
        <v>35</v>
      </c>
      <c r="AX1194" s="13" t="s">
        <v>74</v>
      </c>
      <c r="AY1194" s="245" t="s">
        <v>296</v>
      </c>
    </row>
    <row r="1195" spans="1:51" s="13" customFormat="1" ht="12">
      <c r="A1195" s="13"/>
      <c r="B1195" s="235"/>
      <c r="C1195" s="236"/>
      <c r="D1195" s="237" t="s">
        <v>305</v>
      </c>
      <c r="E1195" s="238" t="s">
        <v>28</v>
      </c>
      <c r="F1195" s="239" t="s">
        <v>707</v>
      </c>
      <c r="G1195" s="236"/>
      <c r="H1195" s="238" t="s">
        <v>28</v>
      </c>
      <c r="I1195" s="240"/>
      <c r="J1195" s="236"/>
      <c r="K1195" s="236"/>
      <c r="L1195" s="241"/>
      <c r="M1195" s="242"/>
      <c r="N1195" s="243"/>
      <c r="O1195" s="243"/>
      <c r="P1195" s="243"/>
      <c r="Q1195" s="243"/>
      <c r="R1195" s="243"/>
      <c r="S1195" s="243"/>
      <c r="T1195" s="244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5" t="s">
        <v>305</v>
      </c>
      <c r="AU1195" s="245" t="s">
        <v>84</v>
      </c>
      <c r="AV1195" s="13" t="s">
        <v>82</v>
      </c>
      <c r="AW1195" s="13" t="s">
        <v>35</v>
      </c>
      <c r="AX1195" s="13" t="s">
        <v>74</v>
      </c>
      <c r="AY1195" s="245" t="s">
        <v>296</v>
      </c>
    </row>
    <row r="1196" spans="1:51" s="14" customFormat="1" ht="12">
      <c r="A1196" s="14"/>
      <c r="B1196" s="246"/>
      <c r="C1196" s="247"/>
      <c r="D1196" s="237" t="s">
        <v>305</v>
      </c>
      <c r="E1196" s="248" t="s">
        <v>28</v>
      </c>
      <c r="F1196" s="249" t="s">
        <v>1864</v>
      </c>
      <c r="G1196" s="247"/>
      <c r="H1196" s="250">
        <v>98.73</v>
      </c>
      <c r="I1196" s="251"/>
      <c r="J1196" s="247"/>
      <c r="K1196" s="247"/>
      <c r="L1196" s="252"/>
      <c r="M1196" s="253"/>
      <c r="N1196" s="254"/>
      <c r="O1196" s="254"/>
      <c r="P1196" s="254"/>
      <c r="Q1196" s="254"/>
      <c r="R1196" s="254"/>
      <c r="S1196" s="254"/>
      <c r="T1196" s="255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56" t="s">
        <v>305</v>
      </c>
      <c r="AU1196" s="256" t="s">
        <v>84</v>
      </c>
      <c r="AV1196" s="14" t="s">
        <v>84</v>
      </c>
      <c r="AW1196" s="14" t="s">
        <v>35</v>
      </c>
      <c r="AX1196" s="14" t="s">
        <v>74</v>
      </c>
      <c r="AY1196" s="256" t="s">
        <v>296</v>
      </c>
    </row>
    <row r="1197" spans="1:51" s="16" customFormat="1" ht="12">
      <c r="A1197" s="16"/>
      <c r="B1197" s="268"/>
      <c r="C1197" s="269"/>
      <c r="D1197" s="237" t="s">
        <v>305</v>
      </c>
      <c r="E1197" s="270" t="s">
        <v>208</v>
      </c>
      <c r="F1197" s="271" t="s">
        <v>327</v>
      </c>
      <c r="G1197" s="269"/>
      <c r="H1197" s="272">
        <v>98.73</v>
      </c>
      <c r="I1197" s="273"/>
      <c r="J1197" s="269"/>
      <c r="K1197" s="269"/>
      <c r="L1197" s="274"/>
      <c r="M1197" s="275"/>
      <c r="N1197" s="276"/>
      <c r="O1197" s="276"/>
      <c r="P1197" s="276"/>
      <c r="Q1197" s="276"/>
      <c r="R1197" s="276"/>
      <c r="S1197" s="276"/>
      <c r="T1197" s="277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T1197" s="278" t="s">
        <v>305</v>
      </c>
      <c r="AU1197" s="278" t="s">
        <v>84</v>
      </c>
      <c r="AV1197" s="16" t="s">
        <v>314</v>
      </c>
      <c r="AW1197" s="16" t="s">
        <v>35</v>
      </c>
      <c r="AX1197" s="16" t="s">
        <v>74</v>
      </c>
      <c r="AY1197" s="278" t="s">
        <v>296</v>
      </c>
    </row>
    <row r="1198" spans="1:51" s="14" customFormat="1" ht="12">
      <c r="A1198" s="14"/>
      <c r="B1198" s="246"/>
      <c r="C1198" s="247"/>
      <c r="D1198" s="237" t="s">
        <v>305</v>
      </c>
      <c r="E1198" s="248" t="s">
        <v>28</v>
      </c>
      <c r="F1198" s="249" t="s">
        <v>1865</v>
      </c>
      <c r="G1198" s="247"/>
      <c r="H1198" s="250">
        <v>98.38</v>
      </c>
      <c r="I1198" s="251"/>
      <c r="J1198" s="247"/>
      <c r="K1198" s="247"/>
      <c r="L1198" s="252"/>
      <c r="M1198" s="253"/>
      <c r="N1198" s="254"/>
      <c r="O1198" s="254"/>
      <c r="P1198" s="254"/>
      <c r="Q1198" s="254"/>
      <c r="R1198" s="254"/>
      <c r="S1198" s="254"/>
      <c r="T1198" s="255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56" t="s">
        <v>305</v>
      </c>
      <c r="AU1198" s="256" t="s">
        <v>84</v>
      </c>
      <c r="AV1198" s="14" t="s">
        <v>84</v>
      </c>
      <c r="AW1198" s="14" t="s">
        <v>35</v>
      </c>
      <c r="AX1198" s="14" t="s">
        <v>74</v>
      </c>
      <c r="AY1198" s="256" t="s">
        <v>296</v>
      </c>
    </row>
    <row r="1199" spans="1:51" s="16" customFormat="1" ht="12">
      <c r="A1199" s="16"/>
      <c r="B1199" s="268"/>
      <c r="C1199" s="269"/>
      <c r="D1199" s="237" t="s">
        <v>305</v>
      </c>
      <c r="E1199" s="270" t="s">
        <v>210</v>
      </c>
      <c r="F1199" s="271" t="s">
        <v>327</v>
      </c>
      <c r="G1199" s="269"/>
      <c r="H1199" s="272">
        <v>98.38</v>
      </c>
      <c r="I1199" s="273"/>
      <c r="J1199" s="269"/>
      <c r="K1199" s="269"/>
      <c r="L1199" s="274"/>
      <c r="M1199" s="275"/>
      <c r="N1199" s="276"/>
      <c r="O1199" s="276"/>
      <c r="P1199" s="276"/>
      <c r="Q1199" s="276"/>
      <c r="R1199" s="276"/>
      <c r="S1199" s="276"/>
      <c r="T1199" s="277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T1199" s="278" t="s">
        <v>305</v>
      </c>
      <c r="AU1199" s="278" t="s">
        <v>84</v>
      </c>
      <c r="AV1199" s="16" t="s">
        <v>314</v>
      </c>
      <c r="AW1199" s="16" t="s">
        <v>35</v>
      </c>
      <c r="AX1199" s="16" t="s">
        <v>74</v>
      </c>
      <c r="AY1199" s="278" t="s">
        <v>296</v>
      </c>
    </row>
    <row r="1200" spans="1:51" s="15" customFormat="1" ht="12">
      <c r="A1200" s="15"/>
      <c r="B1200" s="257"/>
      <c r="C1200" s="258"/>
      <c r="D1200" s="237" t="s">
        <v>305</v>
      </c>
      <c r="E1200" s="259" t="s">
        <v>206</v>
      </c>
      <c r="F1200" s="260" t="s">
        <v>310</v>
      </c>
      <c r="G1200" s="258"/>
      <c r="H1200" s="261">
        <v>197.11</v>
      </c>
      <c r="I1200" s="262"/>
      <c r="J1200" s="258"/>
      <c r="K1200" s="258"/>
      <c r="L1200" s="263"/>
      <c r="M1200" s="264"/>
      <c r="N1200" s="265"/>
      <c r="O1200" s="265"/>
      <c r="P1200" s="265"/>
      <c r="Q1200" s="265"/>
      <c r="R1200" s="265"/>
      <c r="S1200" s="265"/>
      <c r="T1200" s="266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T1200" s="267" t="s">
        <v>305</v>
      </c>
      <c r="AU1200" s="267" t="s">
        <v>84</v>
      </c>
      <c r="AV1200" s="15" t="s">
        <v>303</v>
      </c>
      <c r="AW1200" s="15" t="s">
        <v>35</v>
      </c>
      <c r="AX1200" s="15" t="s">
        <v>82</v>
      </c>
      <c r="AY1200" s="267" t="s">
        <v>296</v>
      </c>
    </row>
    <row r="1201" spans="1:65" s="2" customFormat="1" ht="16.5" customHeight="1">
      <c r="A1201" s="40"/>
      <c r="B1201" s="41"/>
      <c r="C1201" s="279" t="s">
        <v>1866</v>
      </c>
      <c r="D1201" s="279" t="s">
        <v>405</v>
      </c>
      <c r="E1201" s="280" t="s">
        <v>1867</v>
      </c>
      <c r="F1201" s="281" t="s">
        <v>1868</v>
      </c>
      <c r="G1201" s="282" t="s">
        <v>362</v>
      </c>
      <c r="H1201" s="283">
        <v>216.821</v>
      </c>
      <c r="I1201" s="284"/>
      <c r="J1201" s="285">
        <f>ROUND(I1201*H1201,2)</f>
        <v>0</v>
      </c>
      <c r="K1201" s="281" t="s">
        <v>28</v>
      </c>
      <c r="L1201" s="286"/>
      <c r="M1201" s="287" t="s">
        <v>28</v>
      </c>
      <c r="N1201" s="288" t="s">
        <v>45</v>
      </c>
      <c r="O1201" s="86"/>
      <c r="P1201" s="231">
        <f>O1201*H1201</f>
        <v>0</v>
      </c>
      <c r="Q1201" s="231">
        <v>0.00429</v>
      </c>
      <c r="R1201" s="231">
        <f>Q1201*H1201</f>
        <v>0.93016209</v>
      </c>
      <c r="S1201" s="231">
        <v>0</v>
      </c>
      <c r="T1201" s="232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33" t="s">
        <v>461</v>
      </c>
      <c r="AT1201" s="233" t="s">
        <v>405</v>
      </c>
      <c r="AU1201" s="233" t="s">
        <v>84</v>
      </c>
      <c r="AY1201" s="19" t="s">
        <v>296</v>
      </c>
      <c r="BE1201" s="234">
        <f>IF(N1201="základní",J1201,0)</f>
        <v>0</v>
      </c>
      <c r="BF1201" s="234">
        <f>IF(N1201="snížená",J1201,0)</f>
        <v>0</v>
      </c>
      <c r="BG1201" s="234">
        <f>IF(N1201="zákl. přenesená",J1201,0)</f>
        <v>0</v>
      </c>
      <c r="BH1201" s="234">
        <f>IF(N1201="sníž. přenesená",J1201,0)</f>
        <v>0</v>
      </c>
      <c r="BI1201" s="234">
        <f>IF(N1201="nulová",J1201,0)</f>
        <v>0</v>
      </c>
      <c r="BJ1201" s="19" t="s">
        <v>82</v>
      </c>
      <c r="BK1201" s="234">
        <f>ROUND(I1201*H1201,2)</f>
        <v>0</v>
      </c>
      <c r="BL1201" s="19" t="s">
        <v>374</v>
      </c>
      <c r="BM1201" s="233" t="s">
        <v>1869</v>
      </c>
    </row>
    <row r="1202" spans="1:51" s="14" customFormat="1" ht="12">
      <c r="A1202" s="14"/>
      <c r="B1202" s="246"/>
      <c r="C1202" s="247"/>
      <c r="D1202" s="237" t="s">
        <v>305</v>
      </c>
      <c r="E1202" s="248" t="s">
        <v>28</v>
      </c>
      <c r="F1202" s="249" t="s">
        <v>1870</v>
      </c>
      <c r="G1202" s="247"/>
      <c r="H1202" s="250">
        <v>216.821</v>
      </c>
      <c r="I1202" s="251"/>
      <c r="J1202" s="247"/>
      <c r="K1202" s="247"/>
      <c r="L1202" s="252"/>
      <c r="M1202" s="253"/>
      <c r="N1202" s="254"/>
      <c r="O1202" s="254"/>
      <c r="P1202" s="254"/>
      <c r="Q1202" s="254"/>
      <c r="R1202" s="254"/>
      <c r="S1202" s="254"/>
      <c r="T1202" s="255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56" t="s">
        <v>305</v>
      </c>
      <c r="AU1202" s="256" t="s">
        <v>84</v>
      </c>
      <c r="AV1202" s="14" t="s">
        <v>84</v>
      </c>
      <c r="AW1202" s="14" t="s">
        <v>35</v>
      </c>
      <c r="AX1202" s="14" t="s">
        <v>82</v>
      </c>
      <c r="AY1202" s="256" t="s">
        <v>296</v>
      </c>
    </row>
    <row r="1203" spans="1:65" s="2" customFormat="1" ht="16.5" customHeight="1">
      <c r="A1203" s="40"/>
      <c r="B1203" s="41"/>
      <c r="C1203" s="222" t="s">
        <v>1871</v>
      </c>
      <c r="D1203" s="222" t="s">
        <v>298</v>
      </c>
      <c r="E1203" s="223" t="s">
        <v>1872</v>
      </c>
      <c r="F1203" s="224" t="s">
        <v>1873</v>
      </c>
      <c r="G1203" s="225" t="s">
        <v>424</v>
      </c>
      <c r="H1203" s="226">
        <v>179.56</v>
      </c>
      <c r="I1203" s="227"/>
      <c r="J1203" s="228">
        <f>ROUND(I1203*H1203,2)</f>
        <v>0</v>
      </c>
      <c r="K1203" s="224" t="s">
        <v>302</v>
      </c>
      <c r="L1203" s="46"/>
      <c r="M1203" s="229" t="s">
        <v>28</v>
      </c>
      <c r="N1203" s="230" t="s">
        <v>45</v>
      </c>
      <c r="O1203" s="86"/>
      <c r="P1203" s="231">
        <f>O1203*H1203</f>
        <v>0</v>
      </c>
      <c r="Q1203" s="231">
        <v>1E-05</v>
      </c>
      <c r="R1203" s="231">
        <f>Q1203*H1203</f>
        <v>0.0017956000000000003</v>
      </c>
      <c r="S1203" s="231">
        <v>0</v>
      </c>
      <c r="T1203" s="232">
        <f>S1203*H1203</f>
        <v>0</v>
      </c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R1203" s="233" t="s">
        <v>374</v>
      </c>
      <c r="AT1203" s="233" t="s">
        <v>298</v>
      </c>
      <c r="AU1203" s="233" t="s">
        <v>84</v>
      </c>
      <c r="AY1203" s="19" t="s">
        <v>296</v>
      </c>
      <c r="BE1203" s="234">
        <f>IF(N1203="základní",J1203,0)</f>
        <v>0</v>
      </c>
      <c r="BF1203" s="234">
        <f>IF(N1203="snížená",J1203,0)</f>
        <v>0</v>
      </c>
      <c r="BG1203" s="234">
        <f>IF(N1203="zákl. přenesená",J1203,0)</f>
        <v>0</v>
      </c>
      <c r="BH1203" s="234">
        <f>IF(N1203="sníž. přenesená",J1203,0)</f>
        <v>0</v>
      </c>
      <c r="BI1203" s="234">
        <f>IF(N1203="nulová",J1203,0)</f>
        <v>0</v>
      </c>
      <c r="BJ1203" s="19" t="s">
        <v>82</v>
      </c>
      <c r="BK1203" s="234">
        <f>ROUND(I1203*H1203,2)</f>
        <v>0</v>
      </c>
      <c r="BL1203" s="19" t="s">
        <v>374</v>
      </c>
      <c r="BM1203" s="233" t="s">
        <v>1874</v>
      </c>
    </row>
    <row r="1204" spans="1:51" s="13" customFormat="1" ht="12">
      <c r="A1204" s="13"/>
      <c r="B1204" s="235"/>
      <c r="C1204" s="236"/>
      <c r="D1204" s="237" t="s">
        <v>305</v>
      </c>
      <c r="E1204" s="238" t="s">
        <v>28</v>
      </c>
      <c r="F1204" s="239" t="s">
        <v>523</v>
      </c>
      <c r="G1204" s="236"/>
      <c r="H1204" s="238" t="s">
        <v>28</v>
      </c>
      <c r="I1204" s="240"/>
      <c r="J1204" s="236"/>
      <c r="K1204" s="236"/>
      <c r="L1204" s="241"/>
      <c r="M1204" s="242"/>
      <c r="N1204" s="243"/>
      <c r="O1204" s="243"/>
      <c r="P1204" s="243"/>
      <c r="Q1204" s="243"/>
      <c r="R1204" s="243"/>
      <c r="S1204" s="243"/>
      <c r="T1204" s="244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5" t="s">
        <v>305</v>
      </c>
      <c r="AU1204" s="245" t="s">
        <v>84</v>
      </c>
      <c r="AV1204" s="13" t="s">
        <v>82</v>
      </c>
      <c r="AW1204" s="13" t="s">
        <v>35</v>
      </c>
      <c r="AX1204" s="13" t="s">
        <v>74</v>
      </c>
      <c r="AY1204" s="245" t="s">
        <v>296</v>
      </c>
    </row>
    <row r="1205" spans="1:51" s="13" customFormat="1" ht="12">
      <c r="A1205" s="13"/>
      <c r="B1205" s="235"/>
      <c r="C1205" s="236"/>
      <c r="D1205" s="237" t="s">
        <v>305</v>
      </c>
      <c r="E1205" s="238" t="s">
        <v>28</v>
      </c>
      <c r="F1205" s="239" t="s">
        <v>707</v>
      </c>
      <c r="G1205" s="236"/>
      <c r="H1205" s="238" t="s">
        <v>28</v>
      </c>
      <c r="I1205" s="240"/>
      <c r="J1205" s="236"/>
      <c r="K1205" s="236"/>
      <c r="L1205" s="241"/>
      <c r="M1205" s="242"/>
      <c r="N1205" s="243"/>
      <c r="O1205" s="243"/>
      <c r="P1205" s="243"/>
      <c r="Q1205" s="243"/>
      <c r="R1205" s="243"/>
      <c r="S1205" s="243"/>
      <c r="T1205" s="244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5" t="s">
        <v>305</v>
      </c>
      <c r="AU1205" s="245" t="s">
        <v>84</v>
      </c>
      <c r="AV1205" s="13" t="s">
        <v>82</v>
      </c>
      <c r="AW1205" s="13" t="s">
        <v>35</v>
      </c>
      <c r="AX1205" s="13" t="s">
        <v>74</v>
      </c>
      <c r="AY1205" s="245" t="s">
        <v>296</v>
      </c>
    </row>
    <row r="1206" spans="1:51" s="14" customFormat="1" ht="12">
      <c r="A1206" s="14"/>
      <c r="B1206" s="246"/>
      <c r="C1206" s="247"/>
      <c r="D1206" s="237" t="s">
        <v>305</v>
      </c>
      <c r="E1206" s="248" t="s">
        <v>28</v>
      </c>
      <c r="F1206" s="249" t="s">
        <v>1875</v>
      </c>
      <c r="G1206" s="247"/>
      <c r="H1206" s="250">
        <v>56.91</v>
      </c>
      <c r="I1206" s="251"/>
      <c r="J1206" s="247"/>
      <c r="K1206" s="247"/>
      <c r="L1206" s="252"/>
      <c r="M1206" s="253"/>
      <c r="N1206" s="254"/>
      <c r="O1206" s="254"/>
      <c r="P1206" s="254"/>
      <c r="Q1206" s="254"/>
      <c r="R1206" s="254"/>
      <c r="S1206" s="254"/>
      <c r="T1206" s="255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56" t="s">
        <v>305</v>
      </c>
      <c r="AU1206" s="256" t="s">
        <v>84</v>
      </c>
      <c r="AV1206" s="14" t="s">
        <v>84</v>
      </c>
      <c r="AW1206" s="14" t="s">
        <v>35</v>
      </c>
      <c r="AX1206" s="14" t="s">
        <v>74</v>
      </c>
      <c r="AY1206" s="256" t="s">
        <v>296</v>
      </c>
    </row>
    <row r="1207" spans="1:51" s="14" customFormat="1" ht="12">
      <c r="A1207" s="14"/>
      <c r="B1207" s="246"/>
      <c r="C1207" s="247"/>
      <c r="D1207" s="237" t="s">
        <v>305</v>
      </c>
      <c r="E1207" s="248" t="s">
        <v>28</v>
      </c>
      <c r="F1207" s="249" t="s">
        <v>1876</v>
      </c>
      <c r="G1207" s="247"/>
      <c r="H1207" s="250">
        <v>70.29</v>
      </c>
      <c r="I1207" s="251"/>
      <c r="J1207" s="247"/>
      <c r="K1207" s="247"/>
      <c r="L1207" s="252"/>
      <c r="M1207" s="253"/>
      <c r="N1207" s="254"/>
      <c r="O1207" s="254"/>
      <c r="P1207" s="254"/>
      <c r="Q1207" s="254"/>
      <c r="R1207" s="254"/>
      <c r="S1207" s="254"/>
      <c r="T1207" s="255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56" t="s">
        <v>305</v>
      </c>
      <c r="AU1207" s="256" t="s">
        <v>84</v>
      </c>
      <c r="AV1207" s="14" t="s">
        <v>84</v>
      </c>
      <c r="AW1207" s="14" t="s">
        <v>35</v>
      </c>
      <c r="AX1207" s="14" t="s">
        <v>74</v>
      </c>
      <c r="AY1207" s="256" t="s">
        <v>296</v>
      </c>
    </row>
    <row r="1208" spans="1:51" s="14" customFormat="1" ht="12">
      <c r="A1208" s="14"/>
      <c r="B1208" s="246"/>
      <c r="C1208" s="247"/>
      <c r="D1208" s="237" t="s">
        <v>305</v>
      </c>
      <c r="E1208" s="248" t="s">
        <v>28</v>
      </c>
      <c r="F1208" s="249" t="s">
        <v>1877</v>
      </c>
      <c r="G1208" s="247"/>
      <c r="H1208" s="250">
        <v>52.36</v>
      </c>
      <c r="I1208" s="251"/>
      <c r="J1208" s="247"/>
      <c r="K1208" s="247"/>
      <c r="L1208" s="252"/>
      <c r="M1208" s="253"/>
      <c r="N1208" s="254"/>
      <c r="O1208" s="254"/>
      <c r="P1208" s="254"/>
      <c r="Q1208" s="254"/>
      <c r="R1208" s="254"/>
      <c r="S1208" s="254"/>
      <c r="T1208" s="255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6" t="s">
        <v>305</v>
      </c>
      <c r="AU1208" s="256" t="s">
        <v>84</v>
      </c>
      <c r="AV1208" s="14" t="s">
        <v>84</v>
      </c>
      <c r="AW1208" s="14" t="s">
        <v>35</v>
      </c>
      <c r="AX1208" s="14" t="s">
        <v>74</v>
      </c>
      <c r="AY1208" s="256" t="s">
        <v>296</v>
      </c>
    </row>
    <row r="1209" spans="1:51" s="15" customFormat="1" ht="12">
      <c r="A1209" s="15"/>
      <c r="B1209" s="257"/>
      <c r="C1209" s="258"/>
      <c r="D1209" s="237" t="s">
        <v>305</v>
      </c>
      <c r="E1209" s="259" t="s">
        <v>231</v>
      </c>
      <c r="F1209" s="260" t="s">
        <v>310</v>
      </c>
      <c r="G1209" s="258"/>
      <c r="H1209" s="261">
        <v>179.56</v>
      </c>
      <c r="I1209" s="262"/>
      <c r="J1209" s="258"/>
      <c r="K1209" s="258"/>
      <c r="L1209" s="263"/>
      <c r="M1209" s="264"/>
      <c r="N1209" s="265"/>
      <c r="O1209" s="265"/>
      <c r="P1209" s="265"/>
      <c r="Q1209" s="265"/>
      <c r="R1209" s="265"/>
      <c r="S1209" s="265"/>
      <c r="T1209" s="266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T1209" s="267" t="s">
        <v>305</v>
      </c>
      <c r="AU1209" s="267" t="s">
        <v>84</v>
      </c>
      <c r="AV1209" s="15" t="s">
        <v>303</v>
      </c>
      <c r="AW1209" s="15" t="s">
        <v>35</v>
      </c>
      <c r="AX1209" s="15" t="s">
        <v>82</v>
      </c>
      <c r="AY1209" s="267" t="s">
        <v>296</v>
      </c>
    </row>
    <row r="1210" spans="1:65" s="2" customFormat="1" ht="16.5" customHeight="1">
      <c r="A1210" s="40"/>
      <c r="B1210" s="41"/>
      <c r="C1210" s="279" t="s">
        <v>1878</v>
      </c>
      <c r="D1210" s="279" t="s">
        <v>405</v>
      </c>
      <c r="E1210" s="280" t="s">
        <v>1879</v>
      </c>
      <c r="F1210" s="281" t="s">
        <v>1880</v>
      </c>
      <c r="G1210" s="282" t="s">
        <v>424</v>
      </c>
      <c r="H1210" s="283">
        <v>201.466</v>
      </c>
      <c r="I1210" s="284"/>
      <c r="J1210" s="285">
        <f>ROUND(I1210*H1210,2)</f>
        <v>0</v>
      </c>
      <c r="K1210" s="281" t="s">
        <v>28</v>
      </c>
      <c r="L1210" s="286"/>
      <c r="M1210" s="287" t="s">
        <v>28</v>
      </c>
      <c r="N1210" s="288" t="s">
        <v>45</v>
      </c>
      <c r="O1210" s="86"/>
      <c r="P1210" s="231">
        <f>O1210*H1210</f>
        <v>0</v>
      </c>
      <c r="Q1210" s="231">
        <v>0.00038</v>
      </c>
      <c r="R1210" s="231">
        <f>Q1210*H1210</f>
        <v>0.07655708000000001</v>
      </c>
      <c r="S1210" s="231">
        <v>0</v>
      </c>
      <c r="T1210" s="232">
        <f>S1210*H1210</f>
        <v>0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33" t="s">
        <v>461</v>
      </c>
      <c r="AT1210" s="233" t="s">
        <v>405</v>
      </c>
      <c r="AU1210" s="233" t="s">
        <v>84</v>
      </c>
      <c r="AY1210" s="19" t="s">
        <v>296</v>
      </c>
      <c r="BE1210" s="234">
        <f>IF(N1210="základní",J1210,0)</f>
        <v>0</v>
      </c>
      <c r="BF1210" s="234">
        <f>IF(N1210="snížená",J1210,0)</f>
        <v>0</v>
      </c>
      <c r="BG1210" s="234">
        <f>IF(N1210="zákl. přenesená",J1210,0)</f>
        <v>0</v>
      </c>
      <c r="BH1210" s="234">
        <f>IF(N1210="sníž. přenesená",J1210,0)</f>
        <v>0</v>
      </c>
      <c r="BI1210" s="234">
        <f>IF(N1210="nulová",J1210,0)</f>
        <v>0</v>
      </c>
      <c r="BJ1210" s="19" t="s">
        <v>82</v>
      </c>
      <c r="BK1210" s="234">
        <f>ROUND(I1210*H1210,2)</f>
        <v>0</v>
      </c>
      <c r="BL1210" s="19" t="s">
        <v>374</v>
      </c>
      <c r="BM1210" s="233" t="s">
        <v>1881</v>
      </c>
    </row>
    <row r="1211" spans="1:51" s="14" customFormat="1" ht="12">
      <c r="A1211" s="14"/>
      <c r="B1211" s="246"/>
      <c r="C1211" s="247"/>
      <c r="D1211" s="237" t="s">
        <v>305</v>
      </c>
      <c r="E1211" s="248" t="s">
        <v>28</v>
      </c>
      <c r="F1211" s="249" t="s">
        <v>1882</v>
      </c>
      <c r="G1211" s="247"/>
      <c r="H1211" s="250">
        <v>197.516</v>
      </c>
      <c r="I1211" s="251"/>
      <c r="J1211" s="247"/>
      <c r="K1211" s="247"/>
      <c r="L1211" s="252"/>
      <c r="M1211" s="253"/>
      <c r="N1211" s="254"/>
      <c r="O1211" s="254"/>
      <c r="P1211" s="254"/>
      <c r="Q1211" s="254"/>
      <c r="R1211" s="254"/>
      <c r="S1211" s="254"/>
      <c r="T1211" s="255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56" t="s">
        <v>305</v>
      </c>
      <c r="AU1211" s="256" t="s">
        <v>84</v>
      </c>
      <c r="AV1211" s="14" t="s">
        <v>84</v>
      </c>
      <c r="AW1211" s="14" t="s">
        <v>35</v>
      </c>
      <c r="AX1211" s="14" t="s">
        <v>82</v>
      </c>
      <c r="AY1211" s="256" t="s">
        <v>296</v>
      </c>
    </row>
    <row r="1212" spans="1:51" s="14" customFormat="1" ht="12">
      <c r="A1212" s="14"/>
      <c r="B1212" s="246"/>
      <c r="C1212" s="247"/>
      <c r="D1212" s="237" t="s">
        <v>305</v>
      </c>
      <c r="E1212" s="247"/>
      <c r="F1212" s="249" t="s">
        <v>1883</v>
      </c>
      <c r="G1212" s="247"/>
      <c r="H1212" s="250">
        <v>201.466</v>
      </c>
      <c r="I1212" s="251"/>
      <c r="J1212" s="247"/>
      <c r="K1212" s="247"/>
      <c r="L1212" s="252"/>
      <c r="M1212" s="253"/>
      <c r="N1212" s="254"/>
      <c r="O1212" s="254"/>
      <c r="P1212" s="254"/>
      <c r="Q1212" s="254"/>
      <c r="R1212" s="254"/>
      <c r="S1212" s="254"/>
      <c r="T1212" s="255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56" t="s">
        <v>305</v>
      </c>
      <c r="AU1212" s="256" t="s">
        <v>84</v>
      </c>
      <c r="AV1212" s="14" t="s">
        <v>84</v>
      </c>
      <c r="AW1212" s="14" t="s">
        <v>4</v>
      </c>
      <c r="AX1212" s="14" t="s">
        <v>82</v>
      </c>
      <c r="AY1212" s="256" t="s">
        <v>296</v>
      </c>
    </row>
    <row r="1213" spans="1:65" s="2" customFormat="1" ht="24" customHeight="1">
      <c r="A1213" s="40"/>
      <c r="B1213" s="41"/>
      <c r="C1213" s="222" t="s">
        <v>1884</v>
      </c>
      <c r="D1213" s="222" t="s">
        <v>298</v>
      </c>
      <c r="E1213" s="223" t="s">
        <v>1885</v>
      </c>
      <c r="F1213" s="224" t="s">
        <v>1886</v>
      </c>
      <c r="G1213" s="225" t="s">
        <v>408</v>
      </c>
      <c r="H1213" s="226">
        <v>2.625</v>
      </c>
      <c r="I1213" s="227"/>
      <c r="J1213" s="228">
        <f>ROUND(I1213*H1213,2)</f>
        <v>0</v>
      </c>
      <c r="K1213" s="224" t="s">
        <v>302</v>
      </c>
      <c r="L1213" s="46"/>
      <c r="M1213" s="229" t="s">
        <v>28</v>
      </c>
      <c r="N1213" s="230" t="s">
        <v>45</v>
      </c>
      <c r="O1213" s="86"/>
      <c r="P1213" s="231">
        <f>O1213*H1213</f>
        <v>0</v>
      </c>
      <c r="Q1213" s="231">
        <v>0</v>
      </c>
      <c r="R1213" s="231">
        <f>Q1213*H1213</f>
        <v>0</v>
      </c>
      <c r="S1213" s="231">
        <v>0</v>
      </c>
      <c r="T1213" s="232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33" t="s">
        <v>374</v>
      </c>
      <c r="AT1213" s="233" t="s">
        <v>298</v>
      </c>
      <c r="AU1213" s="233" t="s">
        <v>84</v>
      </c>
      <c r="AY1213" s="19" t="s">
        <v>296</v>
      </c>
      <c r="BE1213" s="234">
        <f>IF(N1213="základní",J1213,0)</f>
        <v>0</v>
      </c>
      <c r="BF1213" s="234">
        <f>IF(N1213="snížená",J1213,0)</f>
        <v>0</v>
      </c>
      <c r="BG1213" s="234">
        <f>IF(N1213="zákl. přenesená",J1213,0)</f>
        <v>0</v>
      </c>
      <c r="BH1213" s="234">
        <f>IF(N1213="sníž. přenesená",J1213,0)</f>
        <v>0</v>
      </c>
      <c r="BI1213" s="234">
        <f>IF(N1213="nulová",J1213,0)</f>
        <v>0</v>
      </c>
      <c r="BJ1213" s="19" t="s">
        <v>82</v>
      </c>
      <c r="BK1213" s="234">
        <f>ROUND(I1213*H1213,2)</f>
        <v>0</v>
      </c>
      <c r="BL1213" s="19" t="s">
        <v>374</v>
      </c>
      <c r="BM1213" s="233" t="s">
        <v>1887</v>
      </c>
    </row>
    <row r="1214" spans="1:63" s="12" customFormat="1" ht="22.8" customHeight="1">
      <c r="A1214" s="12"/>
      <c r="B1214" s="206"/>
      <c r="C1214" s="207"/>
      <c r="D1214" s="208" t="s">
        <v>73</v>
      </c>
      <c r="E1214" s="220" t="s">
        <v>1888</v>
      </c>
      <c r="F1214" s="220" t="s">
        <v>1889</v>
      </c>
      <c r="G1214" s="207"/>
      <c r="H1214" s="207"/>
      <c r="I1214" s="210"/>
      <c r="J1214" s="221">
        <f>BK1214</f>
        <v>0</v>
      </c>
      <c r="K1214" s="207"/>
      <c r="L1214" s="212"/>
      <c r="M1214" s="213"/>
      <c r="N1214" s="214"/>
      <c r="O1214" s="214"/>
      <c r="P1214" s="215">
        <f>SUM(P1215:P1253)</f>
        <v>0</v>
      </c>
      <c r="Q1214" s="214"/>
      <c r="R1214" s="215">
        <f>SUM(R1215:R1253)</f>
        <v>2.40514731</v>
      </c>
      <c r="S1214" s="214"/>
      <c r="T1214" s="216">
        <f>SUM(T1215:T1253)</f>
        <v>0</v>
      </c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R1214" s="217" t="s">
        <v>84</v>
      </c>
      <c r="AT1214" s="218" t="s">
        <v>73</v>
      </c>
      <c r="AU1214" s="218" t="s">
        <v>82</v>
      </c>
      <c r="AY1214" s="217" t="s">
        <v>296</v>
      </c>
      <c r="BK1214" s="219">
        <f>SUM(BK1215:BK1253)</f>
        <v>0</v>
      </c>
    </row>
    <row r="1215" spans="1:65" s="2" customFormat="1" ht="16.5" customHeight="1">
      <c r="A1215" s="40"/>
      <c r="B1215" s="41"/>
      <c r="C1215" s="222" t="s">
        <v>1890</v>
      </c>
      <c r="D1215" s="222" t="s">
        <v>298</v>
      </c>
      <c r="E1215" s="223" t="s">
        <v>1891</v>
      </c>
      <c r="F1215" s="224" t="s">
        <v>1892</v>
      </c>
      <c r="G1215" s="225" t="s">
        <v>362</v>
      </c>
      <c r="H1215" s="226">
        <v>112.011</v>
      </c>
      <c r="I1215" s="227"/>
      <c r="J1215" s="228">
        <f>ROUND(I1215*H1215,2)</f>
        <v>0</v>
      </c>
      <c r="K1215" s="224" t="s">
        <v>302</v>
      </c>
      <c r="L1215" s="46"/>
      <c r="M1215" s="229" t="s">
        <v>28</v>
      </c>
      <c r="N1215" s="230" t="s">
        <v>45</v>
      </c>
      <c r="O1215" s="86"/>
      <c r="P1215" s="231">
        <f>O1215*H1215</f>
        <v>0</v>
      </c>
      <c r="Q1215" s="231">
        <v>0.0015</v>
      </c>
      <c r="R1215" s="231">
        <f>Q1215*H1215</f>
        <v>0.16801649999999999</v>
      </c>
      <c r="S1215" s="231">
        <v>0</v>
      </c>
      <c r="T1215" s="232">
        <f>S1215*H1215</f>
        <v>0</v>
      </c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R1215" s="233" t="s">
        <v>374</v>
      </c>
      <c r="AT1215" s="233" t="s">
        <v>298</v>
      </c>
      <c r="AU1215" s="233" t="s">
        <v>84</v>
      </c>
      <c r="AY1215" s="19" t="s">
        <v>296</v>
      </c>
      <c r="BE1215" s="234">
        <f>IF(N1215="základní",J1215,0)</f>
        <v>0</v>
      </c>
      <c r="BF1215" s="234">
        <f>IF(N1215="snížená",J1215,0)</f>
        <v>0</v>
      </c>
      <c r="BG1215" s="234">
        <f>IF(N1215="zákl. přenesená",J1215,0)</f>
        <v>0</v>
      </c>
      <c r="BH1215" s="234">
        <f>IF(N1215="sníž. přenesená",J1215,0)</f>
        <v>0</v>
      </c>
      <c r="BI1215" s="234">
        <f>IF(N1215="nulová",J1215,0)</f>
        <v>0</v>
      </c>
      <c r="BJ1215" s="19" t="s">
        <v>82</v>
      </c>
      <c r="BK1215" s="234">
        <f>ROUND(I1215*H1215,2)</f>
        <v>0</v>
      </c>
      <c r="BL1215" s="19" t="s">
        <v>374</v>
      </c>
      <c r="BM1215" s="233" t="s">
        <v>1893</v>
      </c>
    </row>
    <row r="1216" spans="1:51" s="14" customFormat="1" ht="12">
      <c r="A1216" s="14"/>
      <c r="B1216" s="246"/>
      <c r="C1216" s="247"/>
      <c r="D1216" s="237" t="s">
        <v>305</v>
      </c>
      <c r="E1216" s="248" t="s">
        <v>28</v>
      </c>
      <c r="F1216" s="249" t="s">
        <v>181</v>
      </c>
      <c r="G1216" s="247"/>
      <c r="H1216" s="250">
        <v>112.011</v>
      </c>
      <c r="I1216" s="251"/>
      <c r="J1216" s="247"/>
      <c r="K1216" s="247"/>
      <c r="L1216" s="252"/>
      <c r="M1216" s="253"/>
      <c r="N1216" s="254"/>
      <c r="O1216" s="254"/>
      <c r="P1216" s="254"/>
      <c r="Q1216" s="254"/>
      <c r="R1216" s="254"/>
      <c r="S1216" s="254"/>
      <c r="T1216" s="255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56" t="s">
        <v>305</v>
      </c>
      <c r="AU1216" s="256" t="s">
        <v>84</v>
      </c>
      <c r="AV1216" s="14" t="s">
        <v>84</v>
      </c>
      <c r="AW1216" s="14" t="s">
        <v>35</v>
      </c>
      <c r="AX1216" s="14" t="s">
        <v>82</v>
      </c>
      <c r="AY1216" s="256" t="s">
        <v>296</v>
      </c>
    </row>
    <row r="1217" spans="1:65" s="2" customFormat="1" ht="16.5" customHeight="1">
      <c r="A1217" s="40"/>
      <c r="B1217" s="41"/>
      <c r="C1217" s="222" t="s">
        <v>1894</v>
      </c>
      <c r="D1217" s="222" t="s">
        <v>298</v>
      </c>
      <c r="E1217" s="223" t="s">
        <v>1895</v>
      </c>
      <c r="F1217" s="224" t="s">
        <v>1896</v>
      </c>
      <c r="G1217" s="225" t="s">
        <v>491</v>
      </c>
      <c r="H1217" s="226">
        <v>80.1</v>
      </c>
      <c r="I1217" s="227"/>
      <c r="J1217" s="228">
        <f>ROUND(I1217*H1217,2)</f>
        <v>0</v>
      </c>
      <c r="K1217" s="224" t="s">
        <v>302</v>
      </c>
      <c r="L1217" s="46"/>
      <c r="M1217" s="229" t="s">
        <v>28</v>
      </c>
      <c r="N1217" s="230" t="s">
        <v>45</v>
      </c>
      <c r="O1217" s="86"/>
      <c r="P1217" s="231">
        <f>O1217*H1217</f>
        <v>0</v>
      </c>
      <c r="Q1217" s="231">
        <v>0.00022</v>
      </c>
      <c r="R1217" s="231">
        <f>Q1217*H1217</f>
        <v>0.017622</v>
      </c>
      <c r="S1217" s="231">
        <v>0</v>
      </c>
      <c r="T1217" s="232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33" t="s">
        <v>374</v>
      </c>
      <c r="AT1217" s="233" t="s">
        <v>298</v>
      </c>
      <c r="AU1217" s="233" t="s">
        <v>84</v>
      </c>
      <c r="AY1217" s="19" t="s">
        <v>296</v>
      </c>
      <c r="BE1217" s="234">
        <f>IF(N1217="základní",J1217,0)</f>
        <v>0</v>
      </c>
      <c r="BF1217" s="234">
        <f>IF(N1217="snížená",J1217,0)</f>
        <v>0</v>
      </c>
      <c r="BG1217" s="234">
        <f>IF(N1217="zákl. přenesená",J1217,0)</f>
        <v>0</v>
      </c>
      <c r="BH1217" s="234">
        <f>IF(N1217="sníž. přenesená",J1217,0)</f>
        <v>0</v>
      </c>
      <c r="BI1217" s="234">
        <f>IF(N1217="nulová",J1217,0)</f>
        <v>0</v>
      </c>
      <c r="BJ1217" s="19" t="s">
        <v>82</v>
      </c>
      <c r="BK1217" s="234">
        <f>ROUND(I1217*H1217,2)</f>
        <v>0</v>
      </c>
      <c r="BL1217" s="19" t="s">
        <v>374</v>
      </c>
      <c r="BM1217" s="233" t="s">
        <v>1897</v>
      </c>
    </row>
    <row r="1218" spans="1:51" s="13" customFormat="1" ht="12">
      <c r="A1218" s="13"/>
      <c r="B1218" s="235"/>
      <c r="C1218" s="236"/>
      <c r="D1218" s="237" t="s">
        <v>305</v>
      </c>
      <c r="E1218" s="238" t="s">
        <v>28</v>
      </c>
      <c r="F1218" s="239" t="s">
        <v>523</v>
      </c>
      <c r="G1218" s="236"/>
      <c r="H1218" s="238" t="s">
        <v>28</v>
      </c>
      <c r="I1218" s="240"/>
      <c r="J1218" s="236"/>
      <c r="K1218" s="236"/>
      <c r="L1218" s="241"/>
      <c r="M1218" s="242"/>
      <c r="N1218" s="243"/>
      <c r="O1218" s="243"/>
      <c r="P1218" s="243"/>
      <c r="Q1218" s="243"/>
      <c r="R1218" s="243"/>
      <c r="S1218" s="243"/>
      <c r="T1218" s="244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45" t="s">
        <v>305</v>
      </c>
      <c r="AU1218" s="245" t="s">
        <v>84</v>
      </c>
      <c r="AV1218" s="13" t="s">
        <v>82</v>
      </c>
      <c r="AW1218" s="13" t="s">
        <v>35</v>
      </c>
      <c r="AX1218" s="13" t="s">
        <v>74</v>
      </c>
      <c r="AY1218" s="245" t="s">
        <v>296</v>
      </c>
    </row>
    <row r="1219" spans="1:51" s="14" customFormat="1" ht="12">
      <c r="A1219" s="14"/>
      <c r="B1219" s="246"/>
      <c r="C1219" s="247"/>
      <c r="D1219" s="237" t="s">
        <v>305</v>
      </c>
      <c r="E1219" s="248" t="s">
        <v>28</v>
      </c>
      <c r="F1219" s="249" t="s">
        <v>1898</v>
      </c>
      <c r="G1219" s="247"/>
      <c r="H1219" s="250">
        <v>80.1</v>
      </c>
      <c r="I1219" s="251"/>
      <c r="J1219" s="247"/>
      <c r="K1219" s="247"/>
      <c r="L1219" s="252"/>
      <c r="M1219" s="253"/>
      <c r="N1219" s="254"/>
      <c r="O1219" s="254"/>
      <c r="P1219" s="254"/>
      <c r="Q1219" s="254"/>
      <c r="R1219" s="254"/>
      <c r="S1219" s="254"/>
      <c r="T1219" s="255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56" t="s">
        <v>305</v>
      </c>
      <c r="AU1219" s="256" t="s">
        <v>84</v>
      </c>
      <c r="AV1219" s="14" t="s">
        <v>84</v>
      </c>
      <c r="AW1219" s="14" t="s">
        <v>35</v>
      </c>
      <c r="AX1219" s="14" t="s">
        <v>82</v>
      </c>
      <c r="AY1219" s="256" t="s">
        <v>296</v>
      </c>
    </row>
    <row r="1220" spans="1:65" s="2" customFormat="1" ht="16.5" customHeight="1">
      <c r="A1220" s="40"/>
      <c r="B1220" s="41"/>
      <c r="C1220" s="222" t="s">
        <v>1899</v>
      </c>
      <c r="D1220" s="222" t="s">
        <v>298</v>
      </c>
      <c r="E1220" s="223" t="s">
        <v>1900</v>
      </c>
      <c r="F1220" s="224" t="s">
        <v>1901</v>
      </c>
      <c r="G1220" s="225" t="s">
        <v>424</v>
      </c>
      <c r="H1220" s="226">
        <v>53.016</v>
      </c>
      <c r="I1220" s="227"/>
      <c r="J1220" s="228">
        <f>ROUND(I1220*H1220,2)</f>
        <v>0</v>
      </c>
      <c r="K1220" s="224" t="s">
        <v>302</v>
      </c>
      <c r="L1220" s="46"/>
      <c r="M1220" s="229" t="s">
        <v>28</v>
      </c>
      <c r="N1220" s="230" t="s">
        <v>45</v>
      </c>
      <c r="O1220" s="86"/>
      <c r="P1220" s="231">
        <f>O1220*H1220</f>
        <v>0</v>
      </c>
      <c r="Q1220" s="231">
        <v>0.0004</v>
      </c>
      <c r="R1220" s="231">
        <f>Q1220*H1220</f>
        <v>0.0212064</v>
      </c>
      <c r="S1220" s="231">
        <v>0</v>
      </c>
      <c r="T1220" s="232">
        <f>S1220*H1220</f>
        <v>0</v>
      </c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R1220" s="233" t="s">
        <v>374</v>
      </c>
      <c r="AT1220" s="233" t="s">
        <v>298</v>
      </c>
      <c r="AU1220" s="233" t="s">
        <v>84</v>
      </c>
      <c r="AY1220" s="19" t="s">
        <v>296</v>
      </c>
      <c r="BE1220" s="234">
        <f>IF(N1220="základní",J1220,0)</f>
        <v>0</v>
      </c>
      <c r="BF1220" s="234">
        <f>IF(N1220="snížená",J1220,0)</f>
        <v>0</v>
      </c>
      <c r="BG1220" s="234">
        <f>IF(N1220="zákl. přenesená",J1220,0)</f>
        <v>0</v>
      </c>
      <c r="BH1220" s="234">
        <f>IF(N1220="sníž. přenesená",J1220,0)</f>
        <v>0</v>
      </c>
      <c r="BI1220" s="234">
        <f>IF(N1220="nulová",J1220,0)</f>
        <v>0</v>
      </c>
      <c r="BJ1220" s="19" t="s">
        <v>82</v>
      </c>
      <c r="BK1220" s="234">
        <f>ROUND(I1220*H1220,2)</f>
        <v>0</v>
      </c>
      <c r="BL1220" s="19" t="s">
        <v>374</v>
      </c>
      <c r="BM1220" s="233" t="s">
        <v>1902</v>
      </c>
    </row>
    <row r="1221" spans="1:51" s="14" customFormat="1" ht="12">
      <c r="A1221" s="14"/>
      <c r="B1221" s="246"/>
      <c r="C1221" s="247"/>
      <c r="D1221" s="237" t="s">
        <v>305</v>
      </c>
      <c r="E1221" s="248" t="s">
        <v>28</v>
      </c>
      <c r="F1221" s="249" t="s">
        <v>204</v>
      </c>
      <c r="G1221" s="247"/>
      <c r="H1221" s="250">
        <v>53.016</v>
      </c>
      <c r="I1221" s="251"/>
      <c r="J1221" s="247"/>
      <c r="K1221" s="247"/>
      <c r="L1221" s="252"/>
      <c r="M1221" s="253"/>
      <c r="N1221" s="254"/>
      <c r="O1221" s="254"/>
      <c r="P1221" s="254"/>
      <c r="Q1221" s="254"/>
      <c r="R1221" s="254"/>
      <c r="S1221" s="254"/>
      <c r="T1221" s="255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56" t="s">
        <v>305</v>
      </c>
      <c r="AU1221" s="256" t="s">
        <v>84</v>
      </c>
      <c r="AV1221" s="14" t="s">
        <v>84</v>
      </c>
      <c r="AW1221" s="14" t="s">
        <v>35</v>
      </c>
      <c r="AX1221" s="14" t="s">
        <v>82</v>
      </c>
      <c r="AY1221" s="256" t="s">
        <v>296</v>
      </c>
    </row>
    <row r="1222" spans="1:65" s="2" customFormat="1" ht="24" customHeight="1">
      <c r="A1222" s="40"/>
      <c r="B1222" s="41"/>
      <c r="C1222" s="222" t="s">
        <v>1903</v>
      </c>
      <c r="D1222" s="222" t="s">
        <v>298</v>
      </c>
      <c r="E1222" s="223" t="s">
        <v>1904</v>
      </c>
      <c r="F1222" s="224" t="s">
        <v>1905</v>
      </c>
      <c r="G1222" s="225" t="s">
        <v>362</v>
      </c>
      <c r="H1222" s="226">
        <v>112.011</v>
      </c>
      <c r="I1222" s="227"/>
      <c r="J1222" s="228">
        <f>ROUND(I1222*H1222,2)</f>
        <v>0</v>
      </c>
      <c r="K1222" s="224" t="s">
        <v>302</v>
      </c>
      <c r="L1222" s="46"/>
      <c r="M1222" s="229" t="s">
        <v>28</v>
      </c>
      <c r="N1222" s="230" t="s">
        <v>45</v>
      </c>
      <c r="O1222" s="86"/>
      <c r="P1222" s="231">
        <f>O1222*H1222</f>
        <v>0</v>
      </c>
      <c r="Q1222" s="231">
        <v>0.0053</v>
      </c>
      <c r="R1222" s="231">
        <f>Q1222*H1222</f>
        <v>0.5936583</v>
      </c>
      <c r="S1222" s="231">
        <v>0</v>
      </c>
      <c r="T1222" s="232">
        <f>S1222*H1222</f>
        <v>0</v>
      </c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R1222" s="233" t="s">
        <v>374</v>
      </c>
      <c r="AT1222" s="233" t="s">
        <v>298</v>
      </c>
      <c r="AU1222" s="233" t="s">
        <v>84</v>
      </c>
      <c r="AY1222" s="19" t="s">
        <v>296</v>
      </c>
      <c r="BE1222" s="234">
        <f>IF(N1222="základní",J1222,0)</f>
        <v>0</v>
      </c>
      <c r="BF1222" s="234">
        <f>IF(N1222="snížená",J1222,0)</f>
        <v>0</v>
      </c>
      <c r="BG1222" s="234">
        <f>IF(N1222="zákl. přenesená",J1222,0)</f>
        <v>0</v>
      </c>
      <c r="BH1222" s="234">
        <f>IF(N1222="sníž. přenesená",J1222,0)</f>
        <v>0</v>
      </c>
      <c r="BI1222" s="234">
        <f>IF(N1222="nulová",J1222,0)</f>
        <v>0</v>
      </c>
      <c r="BJ1222" s="19" t="s">
        <v>82</v>
      </c>
      <c r="BK1222" s="234">
        <f>ROUND(I1222*H1222,2)</f>
        <v>0</v>
      </c>
      <c r="BL1222" s="19" t="s">
        <v>374</v>
      </c>
      <c r="BM1222" s="233" t="s">
        <v>1906</v>
      </c>
    </row>
    <row r="1223" spans="1:51" s="14" customFormat="1" ht="12">
      <c r="A1223" s="14"/>
      <c r="B1223" s="246"/>
      <c r="C1223" s="247"/>
      <c r="D1223" s="237" t="s">
        <v>305</v>
      </c>
      <c r="E1223" s="248" t="s">
        <v>28</v>
      </c>
      <c r="F1223" s="249" t="s">
        <v>181</v>
      </c>
      <c r="G1223" s="247"/>
      <c r="H1223" s="250">
        <v>112.011</v>
      </c>
      <c r="I1223" s="251"/>
      <c r="J1223" s="247"/>
      <c r="K1223" s="247"/>
      <c r="L1223" s="252"/>
      <c r="M1223" s="253"/>
      <c r="N1223" s="254"/>
      <c r="O1223" s="254"/>
      <c r="P1223" s="254"/>
      <c r="Q1223" s="254"/>
      <c r="R1223" s="254"/>
      <c r="S1223" s="254"/>
      <c r="T1223" s="255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56" t="s">
        <v>305</v>
      </c>
      <c r="AU1223" s="256" t="s">
        <v>84</v>
      </c>
      <c r="AV1223" s="14" t="s">
        <v>84</v>
      </c>
      <c r="AW1223" s="14" t="s">
        <v>35</v>
      </c>
      <c r="AX1223" s="14" t="s">
        <v>82</v>
      </c>
      <c r="AY1223" s="256" t="s">
        <v>296</v>
      </c>
    </row>
    <row r="1224" spans="1:65" s="2" customFormat="1" ht="16.5" customHeight="1">
      <c r="A1224" s="40"/>
      <c r="B1224" s="41"/>
      <c r="C1224" s="279" t="s">
        <v>1907</v>
      </c>
      <c r="D1224" s="279" t="s">
        <v>405</v>
      </c>
      <c r="E1224" s="280" t="s">
        <v>1908</v>
      </c>
      <c r="F1224" s="281" t="s">
        <v>1909</v>
      </c>
      <c r="G1224" s="282" t="s">
        <v>362</v>
      </c>
      <c r="H1224" s="283">
        <v>123.212</v>
      </c>
      <c r="I1224" s="284"/>
      <c r="J1224" s="285">
        <f>ROUND(I1224*H1224,2)</f>
        <v>0</v>
      </c>
      <c r="K1224" s="281" t="s">
        <v>302</v>
      </c>
      <c r="L1224" s="286"/>
      <c r="M1224" s="287" t="s">
        <v>28</v>
      </c>
      <c r="N1224" s="288" t="s">
        <v>45</v>
      </c>
      <c r="O1224" s="86"/>
      <c r="P1224" s="231">
        <f>O1224*H1224</f>
        <v>0</v>
      </c>
      <c r="Q1224" s="231">
        <v>0.0126</v>
      </c>
      <c r="R1224" s="231">
        <f>Q1224*H1224</f>
        <v>1.5524712</v>
      </c>
      <c r="S1224" s="231">
        <v>0</v>
      </c>
      <c r="T1224" s="232">
        <f>S1224*H1224</f>
        <v>0</v>
      </c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R1224" s="233" t="s">
        <v>461</v>
      </c>
      <c r="AT1224" s="233" t="s">
        <v>405</v>
      </c>
      <c r="AU1224" s="233" t="s">
        <v>84</v>
      </c>
      <c r="AY1224" s="19" t="s">
        <v>296</v>
      </c>
      <c r="BE1224" s="234">
        <f>IF(N1224="základní",J1224,0)</f>
        <v>0</v>
      </c>
      <c r="BF1224" s="234">
        <f>IF(N1224="snížená",J1224,0)</f>
        <v>0</v>
      </c>
      <c r="BG1224" s="234">
        <f>IF(N1224="zákl. přenesená",J1224,0)</f>
        <v>0</v>
      </c>
      <c r="BH1224" s="234">
        <f>IF(N1224="sníž. přenesená",J1224,0)</f>
        <v>0</v>
      </c>
      <c r="BI1224" s="234">
        <f>IF(N1224="nulová",J1224,0)</f>
        <v>0</v>
      </c>
      <c r="BJ1224" s="19" t="s">
        <v>82</v>
      </c>
      <c r="BK1224" s="234">
        <f>ROUND(I1224*H1224,2)</f>
        <v>0</v>
      </c>
      <c r="BL1224" s="19" t="s">
        <v>374</v>
      </c>
      <c r="BM1224" s="233" t="s">
        <v>1910</v>
      </c>
    </row>
    <row r="1225" spans="1:51" s="14" customFormat="1" ht="12">
      <c r="A1225" s="14"/>
      <c r="B1225" s="246"/>
      <c r="C1225" s="247"/>
      <c r="D1225" s="237" t="s">
        <v>305</v>
      </c>
      <c r="E1225" s="248" t="s">
        <v>28</v>
      </c>
      <c r="F1225" s="249" t="s">
        <v>1911</v>
      </c>
      <c r="G1225" s="247"/>
      <c r="H1225" s="250">
        <v>123.212</v>
      </c>
      <c r="I1225" s="251"/>
      <c r="J1225" s="247"/>
      <c r="K1225" s="247"/>
      <c r="L1225" s="252"/>
      <c r="M1225" s="253"/>
      <c r="N1225" s="254"/>
      <c r="O1225" s="254"/>
      <c r="P1225" s="254"/>
      <c r="Q1225" s="254"/>
      <c r="R1225" s="254"/>
      <c r="S1225" s="254"/>
      <c r="T1225" s="255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56" t="s">
        <v>305</v>
      </c>
      <c r="AU1225" s="256" t="s">
        <v>84</v>
      </c>
      <c r="AV1225" s="14" t="s">
        <v>84</v>
      </c>
      <c r="AW1225" s="14" t="s">
        <v>35</v>
      </c>
      <c r="AX1225" s="14" t="s">
        <v>82</v>
      </c>
      <c r="AY1225" s="256" t="s">
        <v>296</v>
      </c>
    </row>
    <row r="1226" spans="1:65" s="2" customFormat="1" ht="16.5" customHeight="1">
      <c r="A1226" s="40"/>
      <c r="B1226" s="41"/>
      <c r="C1226" s="222" t="s">
        <v>1912</v>
      </c>
      <c r="D1226" s="222" t="s">
        <v>298</v>
      </c>
      <c r="E1226" s="223" t="s">
        <v>1913</v>
      </c>
      <c r="F1226" s="224" t="s">
        <v>1914</v>
      </c>
      <c r="G1226" s="225" t="s">
        <v>362</v>
      </c>
      <c r="H1226" s="226">
        <v>112.011</v>
      </c>
      <c r="I1226" s="227"/>
      <c r="J1226" s="228">
        <f>ROUND(I1226*H1226,2)</f>
        <v>0</v>
      </c>
      <c r="K1226" s="224" t="s">
        <v>302</v>
      </c>
      <c r="L1226" s="46"/>
      <c r="M1226" s="229" t="s">
        <v>28</v>
      </c>
      <c r="N1226" s="230" t="s">
        <v>45</v>
      </c>
      <c r="O1226" s="86"/>
      <c r="P1226" s="231">
        <f>O1226*H1226</f>
        <v>0</v>
      </c>
      <c r="Q1226" s="231">
        <v>0</v>
      </c>
      <c r="R1226" s="231">
        <f>Q1226*H1226</f>
        <v>0</v>
      </c>
      <c r="S1226" s="231">
        <v>0</v>
      </c>
      <c r="T1226" s="232">
        <f>S1226*H1226</f>
        <v>0</v>
      </c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R1226" s="233" t="s">
        <v>374</v>
      </c>
      <c r="AT1226" s="233" t="s">
        <v>298</v>
      </c>
      <c r="AU1226" s="233" t="s">
        <v>84</v>
      </c>
      <c r="AY1226" s="19" t="s">
        <v>296</v>
      </c>
      <c r="BE1226" s="234">
        <f>IF(N1226="základní",J1226,0)</f>
        <v>0</v>
      </c>
      <c r="BF1226" s="234">
        <f>IF(N1226="snížená",J1226,0)</f>
        <v>0</v>
      </c>
      <c r="BG1226" s="234">
        <f>IF(N1226="zákl. přenesená",J1226,0)</f>
        <v>0</v>
      </c>
      <c r="BH1226" s="234">
        <f>IF(N1226="sníž. přenesená",J1226,0)</f>
        <v>0</v>
      </c>
      <c r="BI1226" s="234">
        <f>IF(N1226="nulová",J1226,0)</f>
        <v>0</v>
      </c>
      <c r="BJ1226" s="19" t="s">
        <v>82</v>
      </c>
      <c r="BK1226" s="234">
        <f>ROUND(I1226*H1226,2)</f>
        <v>0</v>
      </c>
      <c r="BL1226" s="19" t="s">
        <v>374</v>
      </c>
      <c r="BM1226" s="233" t="s">
        <v>1915</v>
      </c>
    </row>
    <row r="1227" spans="1:51" s="14" customFormat="1" ht="12">
      <c r="A1227" s="14"/>
      <c r="B1227" s="246"/>
      <c r="C1227" s="247"/>
      <c r="D1227" s="237" t="s">
        <v>305</v>
      </c>
      <c r="E1227" s="248" t="s">
        <v>28</v>
      </c>
      <c r="F1227" s="249" t="s">
        <v>181</v>
      </c>
      <c r="G1227" s="247"/>
      <c r="H1227" s="250">
        <v>112.011</v>
      </c>
      <c r="I1227" s="251"/>
      <c r="J1227" s="247"/>
      <c r="K1227" s="247"/>
      <c r="L1227" s="252"/>
      <c r="M1227" s="253"/>
      <c r="N1227" s="254"/>
      <c r="O1227" s="254"/>
      <c r="P1227" s="254"/>
      <c r="Q1227" s="254"/>
      <c r="R1227" s="254"/>
      <c r="S1227" s="254"/>
      <c r="T1227" s="255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56" t="s">
        <v>305</v>
      </c>
      <c r="AU1227" s="256" t="s">
        <v>84</v>
      </c>
      <c r="AV1227" s="14" t="s">
        <v>84</v>
      </c>
      <c r="AW1227" s="14" t="s">
        <v>35</v>
      </c>
      <c r="AX1227" s="14" t="s">
        <v>82</v>
      </c>
      <c r="AY1227" s="256" t="s">
        <v>296</v>
      </c>
    </row>
    <row r="1228" spans="1:65" s="2" customFormat="1" ht="16.5" customHeight="1">
      <c r="A1228" s="40"/>
      <c r="B1228" s="41"/>
      <c r="C1228" s="222" t="s">
        <v>1916</v>
      </c>
      <c r="D1228" s="222" t="s">
        <v>298</v>
      </c>
      <c r="E1228" s="223" t="s">
        <v>1917</v>
      </c>
      <c r="F1228" s="224" t="s">
        <v>1918</v>
      </c>
      <c r="G1228" s="225" t="s">
        <v>362</v>
      </c>
      <c r="H1228" s="226">
        <v>112.011</v>
      </c>
      <c r="I1228" s="227"/>
      <c r="J1228" s="228">
        <f>ROUND(I1228*H1228,2)</f>
        <v>0</v>
      </c>
      <c r="K1228" s="224" t="s">
        <v>302</v>
      </c>
      <c r="L1228" s="46"/>
      <c r="M1228" s="229" t="s">
        <v>28</v>
      </c>
      <c r="N1228" s="230" t="s">
        <v>45</v>
      </c>
      <c r="O1228" s="86"/>
      <c r="P1228" s="231">
        <f>O1228*H1228</f>
        <v>0</v>
      </c>
      <c r="Q1228" s="231">
        <v>0</v>
      </c>
      <c r="R1228" s="231">
        <f>Q1228*H1228</f>
        <v>0</v>
      </c>
      <c r="S1228" s="231">
        <v>0</v>
      </c>
      <c r="T1228" s="232">
        <f>S1228*H1228</f>
        <v>0</v>
      </c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R1228" s="233" t="s">
        <v>374</v>
      </c>
      <c r="AT1228" s="233" t="s">
        <v>298</v>
      </c>
      <c r="AU1228" s="233" t="s">
        <v>84</v>
      </c>
      <c r="AY1228" s="19" t="s">
        <v>296</v>
      </c>
      <c r="BE1228" s="234">
        <f>IF(N1228="základní",J1228,0)</f>
        <v>0</v>
      </c>
      <c r="BF1228" s="234">
        <f>IF(N1228="snížená",J1228,0)</f>
        <v>0</v>
      </c>
      <c r="BG1228" s="234">
        <f>IF(N1228="zákl. přenesená",J1228,0)</f>
        <v>0</v>
      </c>
      <c r="BH1228" s="234">
        <f>IF(N1228="sníž. přenesená",J1228,0)</f>
        <v>0</v>
      </c>
      <c r="BI1228" s="234">
        <f>IF(N1228="nulová",J1228,0)</f>
        <v>0</v>
      </c>
      <c r="BJ1228" s="19" t="s">
        <v>82</v>
      </c>
      <c r="BK1228" s="234">
        <f>ROUND(I1228*H1228,2)</f>
        <v>0</v>
      </c>
      <c r="BL1228" s="19" t="s">
        <v>374</v>
      </c>
      <c r="BM1228" s="233" t="s">
        <v>1919</v>
      </c>
    </row>
    <row r="1229" spans="1:51" s="14" customFormat="1" ht="12">
      <c r="A1229" s="14"/>
      <c r="B1229" s="246"/>
      <c r="C1229" s="247"/>
      <c r="D1229" s="237" t="s">
        <v>305</v>
      </c>
      <c r="E1229" s="248" t="s">
        <v>28</v>
      </c>
      <c r="F1229" s="249" t="s">
        <v>181</v>
      </c>
      <c r="G1229" s="247"/>
      <c r="H1229" s="250">
        <v>112.011</v>
      </c>
      <c r="I1229" s="251"/>
      <c r="J1229" s="247"/>
      <c r="K1229" s="247"/>
      <c r="L1229" s="252"/>
      <c r="M1229" s="253"/>
      <c r="N1229" s="254"/>
      <c r="O1229" s="254"/>
      <c r="P1229" s="254"/>
      <c r="Q1229" s="254"/>
      <c r="R1229" s="254"/>
      <c r="S1229" s="254"/>
      <c r="T1229" s="255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56" t="s">
        <v>305</v>
      </c>
      <c r="AU1229" s="256" t="s">
        <v>84</v>
      </c>
      <c r="AV1229" s="14" t="s">
        <v>84</v>
      </c>
      <c r="AW1229" s="14" t="s">
        <v>35</v>
      </c>
      <c r="AX1229" s="14" t="s">
        <v>82</v>
      </c>
      <c r="AY1229" s="256" t="s">
        <v>296</v>
      </c>
    </row>
    <row r="1230" spans="1:65" s="2" customFormat="1" ht="16.5" customHeight="1">
      <c r="A1230" s="40"/>
      <c r="B1230" s="41"/>
      <c r="C1230" s="222" t="s">
        <v>1920</v>
      </c>
      <c r="D1230" s="222" t="s">
        <v>298</v>
      </c>
      <c r="E1230" s="223" t="s">
        <v>1921</v>
      </c>
      <c r="F1230" s="224" t="s">
        <v>1922</v>
      </c>
      <c r="G1230" s="225" t="s">
        <v>362</v>
      </c>
      <c r="H1230" s="226">
        <v>0.4</v>
      </c>
      <c r="I1230" s="227"/>
      <c r="J1230" s="228">
        <f>ROUND(I1230*H1230,2)</f>
        <v>0</v>
      </c>
      <c r="K1230" s="224" t="s">
        <v>302</v>
      </c>
      <c r="L1230" s="46"/>
      <c r="M1230" s="229" t="s">
        <v>28</v>
      </c>
      <c r="N1230" s="230" t="s">
        <v>45</v>
      </c>
      <c r="O1230" s="86"/>
      <c r="P1230" s="231">
        <f>O1230*H1230</f>
        <v>0</v>
      </c>
      <c r="Q1230" s="231">
        <v>0.00058</v>
      </c>
      <c r="R1230" s="231">
        <f>Q1230*H1230</f>
        <v>0.000232</v>
      </c>
      <c r="S1230" s="231">
        <v>0</v>
      </c>
      <c r="T1230" s="232">
        <f>S1230*H1230</f>
        <v>0</v>
      </c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R1230" s="233" t="s">
        <v>374</v>
      </c>
      <c r="AT1230" s="233" t="s">
        <v>298</v>
      </c>
      <c r="AU1230" s="233" t="s">
        <v>84</v>
      </c>
      <c r="AY1230" s="19" t="s">
        <v>296</v>
      </c>
      <c r="BE1230" s="234">
        <f>IF(N1230="základní",J1230,0)</f>
        <v>0</v>
      </c>
      <c r="BF1230" s="234">
        <f>IF(N1230="snížená",J1230,0)</f>
        <v>0</v>
      </c>
      <c r="BG1230" s="234">
        <f>IF(N1230="zákl. přenesená",J1230,0)</f>
        <v>0</v>
      </c>
      <c r="BH1230" s="234">
        <f>IF(N1230="sníž. přenesená",J1230,0)</f>
        <v>0</v>
      </c>
      <c r="BI1230" s="234">
        <f>IF(N1230="nulová",J1230,0)</f>
        <v>0</v>
      </c>
      <c r="BJ1230" s="19" t="s">
        <v>82</v>
      </c>
      <c r="BK1230" s="234">
        <f>ROUND(I1230*H1230,2)</f>
        <v>0</v>
      </c>
      <c r="BL1230" s="19" t="s">
        <v>374</v>
      </c>
      <c r="BM1230" s="233" t="s">
        <v>1923</v>
      </c>
    </row>
    <row r="1231" spans="1:51" s="13" customFormat="1" ht="12">
      <c r="A1231" s="13"/>
      <c r="B1231" s="235"/>
      <c r="C1231" s="236"/>
      <c r="D1231" s="237" t="s">
        <v>305</v>
      </c>
      <c r="E1231" s="238" t="s">
        <v>28</v>
      </c>
      <c r="F1231" s="239" t="s">
        <v>1073</v>
      </c>
      <c r="G1231" s="236"/>
      <c r="H1231" s="238" t="s">
        <v>28</v>
      </c>
      <c r="I1231" s="240"/>
      <c r="J1231" s="236"/>
      <c r="K1231" s="236"/>
      <c r="L1231" s="241"/>
      <c r="M1231" s="242"/>
      <c r="N1231" s="243"/>
      <c r="O1231" s="243"/>
      <c r="P1231" s="243"/>
      <c r="Q1231" s="243"/>
      <c r="R1231" s="243"/>
      <c r="S1231" s="243"/>
      <c r="T1231" s="244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45" t="s">
        <v>305</v>
      </c>
      <c r="AU1231" s="245" t="s">
        <v>84</v>
      </c>
      <c r="AV1231" s="13" t="s">
        <v>82</v>
      </c>
      <c r="AW1231" s="13" t="s">
        <v>35</v>
      </c>
      <c r="AX1231" s="13" t="s">
        <v>74</v>
      </c>
      <c r="AY1231" s="245" t="s">
        <v>296</v>
      </c>
    </row>
    <row r="1232" spans="1:51" s="14" customFormat="1" ht="12">
      <c r="A1232" s="14"/>
      <c r="B1232" s="246"/>
      <c r="C1232" s="247"/>
      <c r="D1232" s="237" t="s">
        <v>305</v>
      </c>
      <c r="E1232" s="248" t="s">
        <v>28</v>
      </c>
      <c r="F1232" s="249" t="s">
        <v>1924</v>
      </c>
      <c r="G1232" s="247"/>
      <c r="H1232" s="250">
        <v>0.4</v>
      </c>
      <c r="I1232" s="251"/>
      <c r="J1232" s="247"/>
      <c r="K1232" s="247"/>
      <c r="L1232" s="252"/>
      <c r="M1232" s="253"/>
      <c r="N1232" s="254"/>
      <c r="O1232" s="254"/>
      <c r="P1232" s="254"/>
      <c r="Q1232" s="254"/>
      <c r="R1232" s="254"/>
      <c r="S1232" s="254"/>
      <c r="T1232" s="255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56" t="s">
        <v>305</v>
      </c>
      <c r="AU1232" s="256" t="s">
        <v>84</v>
      </c>
      <c r="AV1232" s="14" t="s">
        <v>84</v>
      </c>
      <c r="AW1232" s="14" t="s">
        <v>35</v>
      </c>
      <c r="AX1232" s="14" t="s">
        <v>82</v>
      </c>
      <c r="AY1232" s="256" t="s">
        <v>296</v>
      </c>
    </row>
    <row r="1233" spans="1:65" s="2" customFormat="1" ht="16.5" customHeight="1">
      <c r="A1233" s="40"/>
      <c r="B1233" s="41"/>
      <c r="C1233" s="279" t="s">
        <v>1925</v>
      </c>
      <c r="D1233" s="279" t="s">
        <v>405</v>
      </c>
      <c r="E1233" s="280" t="s">
        <v>1926</v>
      </c>
      <c r="F1233" s="281" t="s">
        <v>1927</v>
      </c>
      <c r="G1233" s="282" t="s">
        <v>362</v>
      </c>
      <c r="H1233" s="283">
        <v>0.44</v>
      </c>
      <c r="I1233" s="284"/>
      <c r="J1233" s="285">
        <f>ROUND(I1233*H1233,2)</f>
        <v>0</v>
      </c>
      <c r="K1233" s="281" t="s">
        <v>302</v>
      </c>
      <c r="L1233" s="286"/>
      <c r="M1233" s="287" t="s">
        <v>28</v>
      </c>
      <c r="N1233" s="288" t="s">
        <v>45</v>
      </c>
      <c r="O1233" s="86"/>
      <c r="P1233" s="231">
        <f>O1233*H1233</f>
        <v>0</v>
      </c>
      <c r="Q1233" s="231">
        <v>0.0075</v>
      </c>
      <c r="R1233" s="231">
        <f>Q1233*H1233</f>
        <v>0.0033</v>
      </c>
      <c r="S1233" s="231">
        <v>0</v>
      </c>
      <c r="T1233" s="232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33" t="s">
        <v>461</v>
      </c>
      <c r="AT1233" s="233" t="s">
        <v>405</v>
      </c>
      <c r="AU1233" s="233" t="s">
        <v>84</v>
      </c>
      <c r="AY1233" s="19" t="s">
        <v>296</v>
      </c>
      <c r="BE1233" s="234">
        <f>IF(N1233="základní",J1233,0)</f>
        <v>0</v>
      </c>
      <c r="BF1233" s="234">
        <f>IF(N1233="snížená",J1233,0)</f>
        <v>0</v>
      </c>
      <c r="BG1233" s="234">
        <f>IF(N1233="zákl. přenesená",J1233,0)</f>
        <v>0</v>
      </c>
      <c r="BH1233" s="234">
        <f>IF(N1233="sníž. přenesená",J1233,0)</f>
        <v>0</v>
      </c>
      <c r="BI1233" s="234">
        <f>IF(N1233="nulová",J1233,0)</f>
        <v>0</v>
      </c>
      <c r="BJ1233" s="19" t="s">
        <v>82</v>
      </c>
      <c r="BK1233" s="234">
        <f>ROUND(I1233*H1233,2)</f>
        <v>0</v>
      </c>
      <c r="BL1233" s="19" t="s">
        <v>374</v>
      </c>
      <c r="BM1233" s="233" t="s">
        <v>1928</v>
      </c>
    </row>
    <row r="1234" spans="1:51" s="13" customFormat="1" ht="12">
      <c r="A1234" s="13"/>
      <c r="B1234" s="235"/>
      <c r="C1234" s="236"/>
      <c r="D1234" s="237" t="s">
        <v>305</v>
      </c>
      <c r="E1234" s="238" t="s">
        <v>28</v>
      </c>
      <c r="F1234" s="239" t="s">
        <v>1073</v>
      </c>
      <c r="G1234" s="236"/>
      <c r="H1234" s="238" t="s">
        <v>28</v>
      </c>
      <c r="I1234" s="240"/>
      <c r="J1234" s="236"/>
      <c r="K1234" s="236"/>
      <c r="L1234" s="241"/>
      <c r="M1234" s="242"/>
      <c r="N1234" s="243"/>
      <c r="O1234" s="243"/>
      <c r="P1234" s="243"/>
      <c r="Q1234" s="243"/>
      <c r="R1234" s="243"/>
      <c r="S1234" s="243"/>
      <c r="T1234" s="244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5" t="s">
        <v>305</v>
      </c>
      <c r="AU1234" s="245" t="s">
        <v>84</v>
      </c>
      <c r="AV1234" s="13" t="s">
        <v>82</v>
      </c>
      <c r="AW1234" s="13" t="s">
        <v>35</v>
      </c>
      <c r="AX1234" s="13" t="s">
        <v>74</v>
      </c>
      <c r="AY1234" s="245" t="s">
        <v>296</v>
      </c>
    </row>
    <row r="1235" spans="1:51" s="13" customFormat="1" ht="12">
      <c r="A1235" s="13"/>
      <c r="B1235" s="235"/>
      <c r="C1235" s="236"/>
      <c r="D1235" s="237" t="s">
        <v>305</v>
      </c>
      <c r="E1235" s="238" t="s">
        <v>28</v>
      </c>
      <c r="F1235" s="239" t="s">
        <v>1929</v>
      </c>
      <c r="G1235" s="236"/>
      <c r="H1235" s="238" t="s">
        <v>28</v>
      </c>
      <c r="I1235" s="240"/>
      <c r="J1235" s="236"/>
      <c r="K1235" s="236"/>
      <c r="L1235" s="241"/>
      <c r="M1235" s="242"/>
      <c r="N1235" s="243"/>
      <c r="O1235" s="243"/>
      <c r="P1235" s="243"/>
      <c r="Q1235" s="243"/>
      <c r="R1235" s="243"/>
      <c r="S1235" s="243"/>
      <c r="T1235" s="244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45" t="s">
        <v>305</v>
      </c>
      <c r="AU1235" s="245" t="s">
        <v>84</v>
      </c>
      <c r="AV1235" s="13" t="s">
        <v>82</v>
      </c>
      <c r="AW1235" s="13" t="s">
        <v>35</v>
      </c>
      <c r="AX1235" s="13" t="s">
        <v>74</v>
      </c>
      <c r="AY1235" s="245" t="s">
        <v>296</v>
      </c>
    </row>
    <row r="1236" spans="1:51" s="14" customFormat="1" ht="12">
      <c r="A1236" s="14"/>
      <c r="B1236" s="246"/>
      <c r="C1236" s="247"/>
      <c r="D1236" s="237" t="s">
        <v>305</v>
      </c>
      <c r="E1236" s="248" t="s">
        <v>28</v>
      </c>
      <c r="F1236" s="249" t="s">
        <v>1930</v>
      </c>
      <c r="G1236" s="247"/>
      <c r="H1236" s="250">
        <v>0.44</v>
      </c>
      <c r="I1236" s="251"/>
      <c r="J1236" s="247"/>
      <c r="K1236" s="247"/>
      <c r="L1236" s="252"/>
      <c r="M1236" s="253"/>
      <c r="N1236" s="254"/>
      <c r="O1236" s="254"/>
      <c r="P1236" s="254"/>
      <c r="Q1236" s="254"/>
      <c r="R1236" s="254"/>
      <c r="S1236" s="254"/>
      <c r="T1236" s="255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56" t="s">
        <v>305</v>
      </c>
      <c r="AU1236" s="256" t="s">
        <v>84</v>
      </c>
      <c r="AV1236" s="14" t="s">
        <v>84</v>
      </c>
      <c r="AW1236" s="14" t="s">
        <v>35</v>
      </c>
      <c r="AX1236" s="14" t="s">
        <v>82</v>
      </c>
      <c r="AY1236" s="256" t="s">
        <v>296</v>
      </c>
    </row>
    <row r="1237" spans="1:65" s="2" customFormat="1" ht="16.5" customHeight="1">
      <c r="A1237" s="40"/>
      <c r="B1237" s="41"/>
      <c r="C1237" s="222" t="s">
        <v>1931</v>
      </c>
      <c r="D1237" s="222" t="s">
        <v>298</v>
      </c>
      <c r="E1237" s="223" t="s">
        <v>1932</v>
      </c>
      <c r="F1237" s="224" t="s">
        <v>1933</v>
      </c>
      <c r="G1237" s="225" t="s">
        <v>424</v>
      </c>
      <c r="H1237" s="226">
        <v>99.925</v>
      </c>
      <c r="I1237" s="227"/>
      <c r="J1237" s="228">
        <f>ROUND(I1237*H1237,2)</f>
        <v>0</v>
      </c>
      <c r="K1237" s="224" t="s">
        <v>302</v>
      </c>
      <c r="L1237" s="46"/>
      <c r="M1237" s="229" t="s">
        <v>28</v>
      </c>
      <c r="N1237" s="230" t="s">
        <v>45</v>
      </c>
      <c r="O1237" s="86"/>
      <c r="P1237" s="231">
        <f>O1237*H1237</f>
        <v>0</v>
      </c>
      <c r="Q1237" s="231">
        <v>0.00031</v>
      </c>
      <c r="R1237" s="231">
        <f>Q1237*H1237</f>
        <v>0.03097675</v>
      </c>
      <c r="S1237" s="231">
        <v>0</v>
      </c>
      <c r="T1237" s="232">
        <f>S1237*H1237</f>
        <v>0</v>
      </c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R1237" s="233" t="s">
        <v>374</v>
      </c>
      <c r="AT1237" s="233" t="s">
        <v>298</v>
      </c>
      <c r="AU1237" s="233" t="s">
        <v>84</v>
      </c>
      <c r="AY1237" s="19" t="s">
        <v>296</v>
      </c>
      <c r="BE1237" s="234">
        <f>IF(N1237="základní",J1237,0)</f>
        <v>0</v>
      </c>
      <c r="BF1237" s="234">
        <f>IF(N1237="snížená",J1237,0)</f>
        <v>0</v>
      </c>
      <c r="BG1237" s="234">
        <f>IF(N1237="zákl. přenesená",J1237,0)</f>
        <v>0</v>
      </c>
      <c r="BH1237" s="234">
        <f>IF(N1237="sníž. přenesená",J1237,0)</f>
        <v>0</v>
      </c>
      <c r="BI1237" s="234">
        <f>IF(N1237="nulová",J1237,0)</f>
        <v>0</v>
      </c>
      <c r="BJ1237" s="19" t="s">
        <v>82</v>
      </c>
      <c r="BK1237" s="234">
        <f>ROUND(I1237*H1237,2)</f>
        <v>0</v>
      </c>
      <c r="BL1237" s="19" t="s">
        <v>374</v>
      </c>
      <c r="BM1237" s="233" t="s">
        <v>1934</v>
      </c>
    </row>
    <row r="1238" spans="1:51" s="13" customFormat="1" ht="12">
      <c r="A1238" s="13"/>
      <c r="B1238" s="235"/>
      <c r="C1238" s="236"/>
      <c r="D1238" s="237" t="s">
        <v>305</v>
      </c>
      <c r="E1238" s="238" t="s">
        <v>28</v>
      </c>
      <c r="F1238" s="239" t="s">
        <v>523</v>
      </c>
      <c r="G1238" s="236"/>
      <c r="H1238" s="238" t="s">
        <v>28</v>
      </c>
      <c r="I1238" s="240"/>
      <c r="J1238" s="236"/>
      <c r="K1238" s="236"/>
      <c r="L1238" s="241"/>
      <c r="M1238" s="242"/>
      <c r="N1238" s="243"/>
      <c r="O1238" s="243"/>
      <c r="P1238" s="243"/>
      <c r="Q1238" s="243"/>
      <c r="R1238" s="243"/>
      <c r="S1238" s="243"/>
      <c r="T1238" s="244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5" t="s">
        <v>305</v>
      </c>
      <c r="AU1238" s="245" t="s">
        <v>84</v>
      </c>
      <c r="AV1238" s="13" t="s">
        <v>82</v>
      </c>
      <c r="AW1238" s="13" t="s">
        <v>35</v>
      </c>
      <c r="AX1238" s="13" t="s">
        <v>74</v>
      </c>
      <c r="AY1238" s="245" t="s">
        <v>296</v>
      </c>
    </row>
    <row r="1239" spans="1:51" s="14" customFormat="1" ht="12">
      <c r="A1239" s="14"/>
      <c r="B1239" s="246"/>
      <c r="C1239" s="247"/>
      <c r="D1239" s="237" t="s">
        <v>305</v>
      </c>
      <c r="E1239" s="248" t="s">
        <v>28</v>
      </c>
      <c r="F1239" s="249" t="s">
        <v>1935</v>
      </c>
      <c r="G1239" s="247"/>
      <c r="H1239" s="250">
        <v>71.4</v>
      </c>
      <c r="I1239" s="251"/>
      <c r="J1239" s="247"/>
      <c r="K1239" s="247"/>
      <c r="L1239" s="252"/>
      <c r="M1239" s="253"/>
      <c r="N1239" s="254"/>
      <c r="O1239" s="254"/>
      <c r="P1239" s="254"/>
      <c r="Q1239" s="254"/>
      <c r="R1239" s="254"/>
      <c r="S1239" s="254"/>
      <c r="T1239" s="255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6" t="s">
        <v>305</v>
      </c>
      <c r="AU1239" s="256" t="s">
        <v>84</v>
      </c>
      <c r="AV1239" s="14" t="s">
        <v>84</v>
      </c>
      <c r="AW1239" s="14" t="s">
        <v>35</v>
      </c>
      <c r="AX1239" s="14" t="s">
        <v>74</v>
      </c>
      <c r="AY1239" s="256" t="s">
        <v>296</v>
      </c>
    </row>
    <row r="1240" spans="1:51" s="14" customFormat="1" ht="12">
      <c r="A1240" s="14"/>
      <c r="B1240" s="246"/>
      <c r="C1240" s="247"/>
      <c r="D1240" s="237" t="s">
        <v>305</v>
      </c>
      <c r="E1240" s="248" t="s">
        <v>28</v>
      </c>
      <c r="F1240" s="249" t="s">
        <v>1936</v>
      </c>
      <c r="G1240" s="247"/>
      <c r="H1240" s="250">
        <v>20.2</v>
      </c>
      <c r="I1240" s="251"/>
      <c r="J1240" s="247"/>
      <c r="K1240" s="247"/>
      <c r="L1240" s="252"/>
      <c r="M1240" s="253"/>
      <c r="N1240" s="254"/>
      <c r="O1240" s="254"/>
      <c r="P1240" s="254"/>
      <c r="Q1240" s="254"/>
      <c r="R1240" s="254"/>
      <c r="S1240" s="254"/>
      <c r="T1240" s="255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56" t="s">
        <v>305</v>
      </c>
      <c r="AU1240" s="256" t="s">
        <v>84</v>
      </c>
      <c r="AV1240" s="14" t="s">
        <v>84</v>
      </c>
      <c r="AW1240" s="14" t="s">
        <v>35</v>
      </c>
      <c r="AX1240" s="14" t="s">
        <v>74</v>
      </c>
      <c r="AY1240" s="256" t="s">
        <v>296</v>
      </c>
    </row>
    <row r="1241" spans="1:51" s="14" customFormat="1" ht="12">
      <c r="A1241" s="14"/>
      <c r="B1241" s="246"/>
      <c r="C1241" s="247"/>
      <c r="D1241" s="237" t="s">
        <v>305</v>
      </c>
      <c r="E1241" s="248" t="s">
        <v>28</v>
      </c>
      <c r="F1241" s="249" t="s">
        <v>1937</v>
      </c>
      <c r="G1241" s="247"/>
      <c r="H1241" s="250">
        <v>8.325</v>
      </c>
      <c r="I1241" s="251"/>
      <c r="J1241" s="247"/>
      <c r="K1241" s="247"/>
      <c r="L1241" s="252"/>
      <c r="M1241" s="253"/>
      <c r="N1241" s="254"/>
      <c r="O1241" s="254"/>
      <c r="P1241" s="254"/>
      <c r="Q1241" s="254"/>
      <c r="R1241" s="254"/>
      <c r="S1241" s="254"/>
      <c r="T1241" s="255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56" t="s">
        <v>305</v>
      </c>
      <c r="AU1241" s="256" t="s">
        <v>84</v>
      </c>
      <c r="AV1241" s="14" t="s">
        <v>84</v>
      </c>
      <c r="AW1241" s="14" t="s">
        <v>35</v>
      </c>
      <c r="AX1241" s="14" t="s">
        <v>74</v>
      </c>
      <c r="AY1241" s="256" t="s">
        <v>296</v>
      </c>
    </row>
    <row r="1242" spans="1:51" s="15" customFormat="1" ht="12">
      <c r="A1242" s="15"/>
      <c r="B1242" s="257"/>
      <c r="C1242" s="258"/>
      <c r="D1242" s="237" t="s">
        <v>305</v>
      </c>
      <c r="E1242" s="259" t="s">
        <v>28</v>
      </c>
      <c r="F1242" s="260" t="s">
        <v>310</v>
      </c>
      <c r="G1242" s="258"/>
      <c r="H1242" s="261">
        <v>99.925</v>
      </c>
      <c r="I1242" s="262"/>
      <c r="J1242" s="258"/>
      <c r="K1242" s="258"/>
      <c r="L1242" s="263"/>
      <c r="M1242" s="264"/>
      <c r="N1242" s="265"/>
      <c r="O1242" s="265"/>
      <c r="P1242" s="265"/>
      <c r="Q1242" s="265"/>
      <c r="R1242" s="265"/>
      <c r="S1242" s="265"/>
      <c r="T1242" s="266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T1242" s="267" t="s">
        <v>305</v>
      </c>
      <c r="AU1242" s="267" t="s">
        <v>84</v>
      </c>
      <c r="AV1242" s="15" t="s">
        <v>303</v>
      </c>
      <c r="AW1242" s="15" t="s">
        <v>35</v>
      </c>
      <c r="AX1242" s="15" t="s">
        <v>82</v>
      </c>
      <c r="AY1242" s="267" t="s">
        <v>296</v>
      </c>
    </row>
    <row r="1243" spans="1:65" s="2" customFormat="1" ht="16.5" customHeight="1">
      <c r="A1243" s="40"/>
      <c r="B1243" s="41"/>
      <c r="C1243" s="222" t="s">
        <v>1938</v>
      </c>
      <c r="D1243" s="222" t="s">
        <v>298</v>
      </c>
      <c r="E1243" s="223" t="s">
        <v>1939</v>
      </c>
      <c r="F1243" s="224" t="s">
        <v>1940</v>
      </c>
      <c r="G1243" s="225" t="s">
        <v>424</v>
      </c>
      <c r="H1243" s="226">
        <v>10</v>
      </c>
      <c r="I1243" s="227"/>
      <c r="J1243" s="228">
        <f>ROUND(I1243*H1243,2)</f>
        <v>0</v>
      </c>
      <c r="K1243" s="224" t="s">
        <v>302</v>
      </c>
      <c r="L1243" s="46"/>
      <c r="M1243" s="229" t="s">
        <v>28</v>
      </c>
      <c r="N1243" s="230" t="s">
        <v>45</v>
      </c>
      <c r="O1243" s="86"/>
      <c r="P1243" s="231">
        <f>O1243*H1243</f>
        <v>0</v>
      </c>
      <c r="Q1243" s="231">
        <v>0.00031</v>
      </c>
      <c r="R1243" s="231">
        <f>Q1243*H1243</f>
        <v>0.0031</v>
      </c>
      <c r="S1243" s="231">
        <v>0</v>
      </c>
      <c r="T1243" s="232">
        <f>S1243*H1243</f>
        <v>0</v>
      </c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R1243" s="233" t="s">
        <v>374</v>
      </c>
      <c r="AT1243" s="233" t="s">
        <v>298</v>
      </c>
      <c r="AU1243" s="233" t="s">
        <v>84</v>
      </c>
      <c r="AY1243" s="19" t="s">
        <v>296</v>
      </c>
      <c r="BE1243" s="234">
        <f>IF(N1243="základní",J1243,0)</f>
        <v>0</v>
      </c>
      <c r="BF1243" s="234">
        <f>IF(N1243="snížená",J1243,0)</f>
        <v>0</v>
      </c>
      <c r="BG1243" s="234">
        <f>IF(N1243="zákl. přenesená",J1243,0)</f>
        <v>0</v>
      </c>
      <c r="BH1243" s="234">
        <f>IF(N1243="sníž. přenesená",J1243,0)</f>
        <v>0</v>
      </c>
      <c r="BI1243" s="234">
        <f>IF(N1243="nulová",J1243,0)</f>
        <v>0</v>
      </c>
      <c r="BJ1243" s="19" t="s">
        <v>82</v>
      </c>
      <c r="BK1243" s="234">
        <f>ROUND(I1243*H1243,2)</f>
        <v>0</v>
      </c>
      <c r="BL1243" s="19" t="s">
        <v>374</v>
      </c>
      <c r="BM1243" s="233" t="s">
        <v>1941</v>
      </c>
    </row>
    <row r="1244" spans="1:51" s="13" customFormat="1" ht="12">
      <c r="A1244" s="13"/>
      <c r="B1244" s="235"/>
      <c r="C1244" s="236"/>
      <c r="D1244" s="237" t="s">
        <v>305</v>
      </c>
      <c r="E1244" s="238" t="s">
        <v>28</v>
      </c>
      <c r="F1244" s="239" t="s">
        <v>523</v>
      </c>
      <c r="G1244" s="236"/>
      <c r="H1244" s="238" t="s">
        <v>28</v>
      </c>
      <c r="I1244" s="240"/>
      <c r="J1244" s="236"/>
      <c r="K1244" s="236"/>
      <c r="L1244" s="241"/>
      <c r="M1244" s="242"/>
      <c r="N1244" s="243"/>
      <c r="O1244" s="243"/>
      <c r="P1244" s="243"/>
      <c r="Q1244" s="243"/>
      <c r="R1244" s="243"/>
      <c r="S1244" s="243"/>
      <c r="T1244" s="244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5" t="s">
        <v>305</v>
      </c>
      <c r="AU1244" s="245" t="s">
        <v>84</v>
      </c>
      <c r="AV1244" s="13" t="s">
        <v>82</v>
      </c>
      <c r="AW1244" s="13" t="s">
        <v>35</v>
      </c>
      <c r="AX1244" s="13" t="s">
        <v>74</v>
      </c>
      <c r="AY1244" s="245" t="s">
        <v>296</v>
      </c>
    </row>
    <row r="1245" spans="1:51" s="14" customFormat="1" ht="12">
      <c r="A1245" s="14"/>
      <c r="B1245" s="246"/>
      <c r="C1245" s="247"/>
      <c r="D1245" s="237" t="s">
        <v>305</v>
      </c>
      <c r="E1245" s="248" t="s">
        <v>28</v>
      </c>
      <c r="F1245" s="249" t="s">
        <v>1942</v>
      </c>
      <c r="G1245" s="247"/>
      <c r="H1245" s="250">
        <v>10</v>
      </c>
      <c r="I1245" s="251"/>
      <c r="J1245" s="247"/>
      <c r="K1245" s="247"/>
      <c r="L1245" s="252"/>
      <c r="M1245" s="253"/>
      <c r="N1245" s="254"/>
      <c r="O1245" s="254"/>
      <c r="P1245" s="254"/>
      <c r="Q1245" s="254"/>
      <c r="R1245" s="254"/>
      <c r="S1245" s="254"/>
      <c r="T1245" s="255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56" t="s">
        <v>305</v>
      </c>
      <c r="AU1245" s="256" t="s">
        <v>84</v>
      </c>
      <c r="AV1245" s="14" t="s">
        <v>84</v>
      </c>
      <c r="AW1245" s="14" t="s">
        <v>35</v>
      </c>
      <c r="AX1245" s="14" t="s">
        <v>82</v>
      </c>
      <c r="AY1245" s="256" t="s">
        <v>296</v>
      </c>
    </row>
    <row r="1246" spans="1:65" s="2" customFormat="1" ht="16.5" customHeight="1">
      <c r="A1246" s="40"/>
      <c r="B1246" s="41"/>
      <c r="C1246" s="222" t="s">
        <v>1943</v>
      </c>
      <c r="D1246" s="222" t="s">
        <v>298</v>
      </c>
      <c r="E1246" s="223" t="s">
        <v>1944</v>
      </c>
      <c r="F1246" s="224" t="s">
        <v>1945</v>
      </c>
      <c r="G1246" s="225" t="s">
        <v>424</v>
      </c>
      <c r="H1246" s="226">
        <v>56.016</v>
      </c>
      <c r="I1246" s="227"/>
      <c r="J1246" s="228">
        <f>ROUND(I1246*H1246,2)</f>
        <v>0</v>
      </c>
      <c r="K1246" s="224" t="s">
        <v>302</v>
      </c>
      <c r="L1246" s="46"/>
      <c r="M1246" s="229" t="s">
        <v>28</v>
      </c>
      <c r="N1246" s="230" t="s">
        <v>45</v>
      </c>
      <c r="O1246" s="86"/>
      <c r="P1246" s="231">
        <f>O1246*H1246</f>
        <v>0</v>
      </c>
      <c r="Q1246" s="231">
        <v>0.00026</v>
      </c>
      <c r="R1246" s="231">
        <f>Q1246*H1246</f>
        <v>0.014564159999999998</v>
      </c>
      <c r="S1246" s="231">
        <v>0</v>
      </c>
      <c r="T1246" s="232">
        <f>S1246*H1246</f>
        <v>0</v>
      </c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R1246" s="233" t="s">
        <v>374</v>
      </c>
      <c r="AT1246" s="233" t="s">
        <v>298</v>
      </c>
      <c r="AU1246" s="233" t="s">
        <v>84</v>
      </c>
      <c r="AY1246" s="19" t="s">
        <v>296</v>
      </c>
      <c r="BE1246" s="234">
        <f>IF(N1246="základní",J1246,0)</f>
        <v>0</v>
      </c>
      <c r="BF1246" s="234">
        <f>IF(N1246="snížená",J1246,0)</f>
        <v>0</v>
      </c>
      <c r="BG1246" s="234">
        <f>IF(N1246="zákl. přenesená",J1246,0)</f>
        <v>0</v>
      </c>
      <c r="BH1246" s="234">
        <f>IF(N1246="sníž. přenesená",J1246,0)</f>
        <v>0</v>
      </c>
      <c r="BI1246" s="234">
        <f>IF(N1246="nulová",J1246,0)</f>
        <v>0</v>
      </c>
      <c r="BJ1246" s="19" t="s">
        <v>82</v>
      </c>
      <c r="BK1246" s="234">
        <f>ROUND(I1246*H1246,2)</f>
        <v>0</v>
      </c>
      <c r="BL1246" s="19" t="s">
        <v>374</v>
      </c>
      <c r="BM1246" s="233" t="s">
        <v>1946</v>
      </c>
    </row>
    <row r="1247" spans="1:51" s="13" customFormat="1" ht="12">
      <c r="A1247" s="13"/>
      <c r="B1247" s="235"/>
      <c r="C1247" s="236"/>
      <c r="D1247" s="237" t="s">
        <v>305</v>
      </c>
      <c r="E1247" s="238" t="s">
        <v>28</v>
      </c>
      <c r="F1247" s="239" t="s">
        <v>523</v>
      </c>
      <c r="G1247" s="236"/>
      <c r="H1247" s="238" t="s">
        <v>28</v>
      </c>
      <c r="I1247" s="240"/>
      <c r="J1247" s="236"/>
      <c r="K1247" s="236"/>
      <c r="L1247" s="241"/>
      <c r="M1247" s="242"/>
      <c r="N1247" s="243"/>
      <c r="O1247" s="243"/>
      <c r="P1247" s="243"/>
      <c r="Q1247" s="243"/>
      <c r="R1247" s="243"/>
      <c r="S1247" s="243"/>
      <c r="T1247" s="244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5" t="s">
        <v>305</v>
      </c>
      <c r="AU1247" s="245" t="s">
        <v>84</v>
      </c>
      <c r="AV1247" s="13" t="s">
        <v>82</v>
      </c>
      <c r="AW1247" s="13" t="s">
        <v>35</v>
      </c>
      <c r="AX1247" s="13" t="s">
        <v>74</v>
      </c>
      <c r="AY1247" s="245" t="s">
        <v>296</v>
      </c>
    </row>
    <row r="1248" spans="1:51" s="14" customFormat="1" ht="12">
      <c r="A1248" s="14"/>
      <c r="B1248" s="246"/>
      <c r="C1248" s="247"/>
      <c r="D1248" s="237" t="s">
        <v>305</v>
      </c>
      <c r="E1248" s="248" t="s">
        <v>28</v>
      </c>
      <c r="F1248" s="249" t="s">
        <v>1947</v>
      </c>
      <c r="G1248" s="247"/>
      <c r="H1248" s="250">
        <v>29.036</v>
      </c>
      <c r="I1248" s="251"/>
      <c r="J1248" s="247"/>
      <c r="K1248" s="247"/>
      <c r="L1248" s="252"/>
      <c r="M1248" s="253"/>
      <c r="N1248" s="254"/>
      <c r="O1248" s="254"/>
      <c r="P1248" s="254"/>
      <c r="Q1248" s="254"/>
      <c r="R1248" s="254"/>
      <c r="S1248" s="254"/>
      <c r="T1248" s="255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56" t="s">
        <v>305</v>
      </c>
      <c r="AU1248" s="256" t="s">
        <v>84</v>
      </c>
      <c r="AV1248" s="14" t="s">
        <v>84</v>
      </c>
      <c r="AW1248" s="14" t="s">
        <v>35</v>
      </c>
      <c r="AX1248" s="14" t="s">
        <v>74</v>
      </c>
      <c r="AY1248" s="256" t="s">
        <v>296</v>
      </c>
    </row>
    <row r="1249" spans="1:51" s="14" customFormat="1" ht="12">
      <c r="A1249" s="14"/>
      <c r="B1249" s="246"/>
      <c r="C1249" s="247"/>
      <c r="D1249" s="237" t="s">
        <v>305</v>
      </c>
      <c r="E1249" s="248" t="s">
        <v>28</v>
      </c>
      <c r="F1249" s="249" t="s">
        <v>1948</v>
      </c>
      <c r="G1249" s="247"/>
      <c r="H1249" s="250">
        <v>23.98</v>
      </c>
      <c r="I1249" s="251"/>
      <c r="J1249" s="247"/>
      <c r="K1249" s="247"/>
      <c r="L1249" s="252"/>
      <c r="M1249" s="253"/>
      <c r="N1249" s="254"/>
      <c r="O1249" s="254"/>
      <c r="P1249" s="254"/>
      <c r="Q1249" s="254"/>
      <c r="R1249" s="254"/>
      <c r="S1249" s="254"/>
      <c r="T1249" s="255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56" t="s">
        <v>305</v>
      </c>
      <c r="AU1249" s="256" t="s">
        <v>84</v>
      </c>
      <c r="AV1249" s="14" t="s">
        <v>84</v>
      </c>
      <c r="AW1249" s="14" t="s">
        <v>35</v>
      </c>
      <c r="AX1249" s="14" t="s">
        <v>74</v>
      </c>
      <c r="AY1249" s="256" t="s">
        <v>296</v>
      </c>
    </row>
    <row r="1250" spans="1:51" s="16" customFormat="1" ht="12">
      <c r="A1250" s="16"/>
      <c r="B1250" s="268"/>
      <c r="C1250" s="269"/>
      <c r="D1250" s="237" t="s">
        <v>305</v>
      </c>
      <c r="E1250" s="270" t="s">
        <v>204</v>
      </c>
      <c r="F1250" s="271" t="s">
        <v>327</v>
      </c>
      <c r="G1250" s="269"/>
      <c r="H1250" s="272">
        <v>53.016</v>
      </c>
      <c r="I1250" s="273"/>
      <c r="J1250" s="269"/>
      <c r="K1250" s="269"/>
      <c r="L1250" s="274"/>
      <c r="M1250" s="275"/>
      <c r="N1250" s="276"/>
      <c r="O1250" s="276"/>
      <c r="P1250" s="276"/>
      <c r="Q1250" s="276"/>
      <c r="R1250" s="276"/>
      <c r="S1250" s="276"/>
      <c r="T1250" s="277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T1250" s="278" t="s">
        <v>305</v>
      </c>
      <c r="AU1250" s="278" t="s">
        <v>84</v>
      </c>
      <c r="AV1250" s="16" t="s">
        <v>314</v>
      </c>
      <c r="AW1250" s="16" t="s">
        <v>35</v>
      </c>
      <c r="AX1250" s="16" t="s">
        <v>74</v>
      </c>
      <c r="AY1250" s="278" t="s">
        <v>296</v>
      </c>
    </row>
    <row r="1251" spans="1:51" s="14" customFormat="1" ht="12">
      <c r="A1251" s="14"/>
      <c r="B1251" s="246"/>
      <c r="C1251" s="247"/>
      <c r="D1251" s="237" t="s">
        <v>305</v>
      </c>
      <c r="E1251" s="248" t="s">
        <v>28</v>
      </c>
      <c r="F1251" s="249" t="s">
        <v>1949</v>
      </c>
      <c r="G1251" s="247"/>
      <c r="H1251" s="250">
        <v>3</v>
      </c>
      <c r="I1251" s="251"/>
      <c r="J1251" s="247"/>
      <c r="K1251" s="247"/>
      <c r="L1251" s="252"/>
      <c r="M1251" s="253"/>
      <c r="N1251" s="254"/>
      <c r="O1251" s="254"/>
      <c r="P1251" s="254"/>
      <c r="Q1251" s="254"/>
      <c r="R1251" s="254"/>
      <c r="S1251" s="254"/>
      <c r="T1251" s="255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6" t="s">
        <v>305</v>
      </c>
      <c r="AU1251" s="256" t="s">
        <v>84</v>
      </c>
      <c r="AV1251" s="14" t="s">
        <v>84</v>
      </c>
      <c r="AW1251" s="14" t="s">
        <v>35</v>
      </c>
      <c r="AX1251" s="14" t="s">
        <v>74</v>
      </c>
      <c r="AY1251" s="256" t="s">
        <v>296</v>
      </c>
    </row>
    <row r="1252" spans="1:51" s="15" customFormat="1" ht="12">
      <c r="A1252" s="15"/>
      <c r="B1252" s="257"/>
      <c r="C1252" s="258"/>
      <c r="D1252" s="237" t="s">
        <v>305</v>
      </c>
      <c r="E1252" s="259" t="s">
        <v>28</v>
      </c>
      <c r="F1252" s="260" t="s">
        <v>310</v>
      </c>
      <c r="G1252" s="258"/>
      <c r="H1252" s="261">
        <v>56.016</v>
      </c>
      <c r="I1252" s="262"/>
      <c r="J1252" s="258"/>
      <c r="K1252" s="258"/>
      <c r="L1252" s="263"/>
      <c r="M1252" s="264"/>
      <c r="N1252" s="265"/>
      <c r="O1252" s="265"/>
      <c r="P1252" s="265"/>
      <c r="Q1252" s="265"/>
      <c r="R1252" s="265"/>
      <c r="S1252" s="265"/>
      <c r="T1252" s="266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T1252" s="267" t="s">
        <v>305</v>
      </c>
      <c r="AU1252" s="267" t="s">
        <v>84</v>
      </c>
      <c r="AV1252" s="15" t="s">
        <v>303</v>
      </c>
      <c r="AW1252" s="15" t="s">
        <v>35</v>
      </c>
      <c r="AX1252" s="15" t="s">
        <v>82</v>
      </c>
      <c r="AY1252" s="267" t="s">
        <v>296</v>
      </c>
    </row>
    <row r="1253" spans="1:65" s="2" customFormat="1" ht="24" customHeight="1">
      <c r="A1253" s="40"/>
      <c r="B1253" s="41"/>
      <c r="C1253" s="222" t="s">
        <v>1950</v>
      </c>
      <c r="D1253" s="222" t="s">
        <v>298</v>
      </c>
      <c r="E1253" s="223" t="s">
        <v>1951</v>
      </c>
      <c r="F1253" s="224" t="s">
        <v>1952</v>
      </c>
      <c r="G1253" s="225" t="s">
        <v>408</v>
      </c>
      <c r="H1253" s="226">
        <v>2.405</v>
      </c>
      <c r="I1253" s="227"/>
      <c r="J1253" s="228">
        <f>ROUND(I1253*H1253,2)</f>
        <v>0</v>
      </c>
      <c r="K1253" s="224" t="s">
        <v>302</v>
      </c>
      <c r="L1253" s="46"/>
      <c r="M1253" s="229" t="s">
        <v>28</v>
      </c>
      <c r="N1253" s="230" t="s">
        <v>45</v>
      </c>
      <c r="O1253" s="86"/>
      <c r="P1253" s="231">
        <f>O1253*H1253</f>
        <v>0</v>
      </c>
      <c r="Q1253" s="231">
        <v>0</v>
      </c>
      <c r="R1253" s="231">
        <f>Q1253*H1253</f>
        <v>0</v>
      </c>
      <c r="S1253" s="231">
        <v>0</v>
      </c>
      <c r="T1253" s="232">
        <f>S1253*H1253</f>
        <v>0</v>
      </c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R1253" s="233" t="s">
        <v>374</v>
      </c>
      <c r="AT1253" s="233" t="s">
        <v>298</v>
      </c>
      <c r="AU1253" s="233" t="s">
        <v>84</v>
      </c>
      <c r="AY1253" s="19" t="s">
        <v>296</v>
      </c>
      <c r="BE1253" s="234">
        <f>IF(N1253="základní",J1253,0)</f>
        <v>0</v>
      </c>
      <c r="BF1253" s="234">
        <f>IF(N1253="snížená",J1253,0)</f>
        <v>0</v>
      </c>
      <c r="BG1253" s="234">
        <f>IF(N1253="zákl. přenesená",J1253,0)</f>
        <v>0</v>
      </c>
      <c r="BH1253" s="234">
        <f>IF(N1253="sníž. přenesená",J1253,0)</f>
        <v>0</v>
      </c>
      <c r="BI1253" s="234">
        <f>IF(N1253="nulová",J1253,0)</f>
        <v>0</v>
      </c>
      <c r="BJ1253" s="19" t="s">
        <v>82</v>
      </c>
      <c r="BK1253" s="234">
        <f>ROUND(I1253*H1253,2)</f>
        <v>0</v>
      </c>
      <c r="BL1253" s="19" t="s">
        <v>374</v>
      </c>
      <c r="BM1253" s="233" t="s">
        <v>1953</v>
      </c>
    </row>
    <row r="1254" spans="1:63" s="12" customFormat="1" ht="22.8" customHeight="1">
      <c r="A1254" s="12"/>
      <c r="B1254" s="206"/>
      <c r="C1254" s="207"/>
      <c r="D1254" s="208" t="s">
        <v>73</v>
      </c>
      <c r="E1254" s="220" t="s">
        <v>1954</v>
      </c>
      <c r="F1254" s="220" t="s">
        <v>1955</v>
      </c>
      <c r="G1254" s="207"/>
      <c r="H1254" s="207"/>
      <c r="I1254" s="210"/>
      <c r="J1254" s="221">
        <f>BK1254</f>
        <v>0</v>
      </c>
      <c r="K1254" s="207"/>
      <c r="L1254" s="212"/>
      <c r="M1254" s="213"/>
      <c r="N1254" s="214"/>
      <c r="O1254" s="214"/>
      <c r="P1254" s="215">
        <f>SUM(P1255:P1269)</f>
        <v>0</v>
      </c>
      <c r="Q1254" s="214"/>
      <c r="R1254" s="215">
        <f>SUM(R1255:R1269)</f>
        <v>0.25765002</v>
      </c>
      <c r="S1254" s="214"/>
      <c r="T1254" s="216">
        <f>SUM(T1255:T1269)</f>
        <v>0</v>
      </c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R1254" s="217" t="s">
        <v>84</v>
      </c>
      <c r="AT1254" s="218" t="s">
        <v>73</v>
      </c>
      <c r="AU1254" s="218" t="s">
        <v>82</v>
      </c>
      <c r="AY1254" s="217" t="s">
        <v>296</v>
      </c>
      <c r="BK1254" s="219">
        <f>SUM(BK1255:BK1269)</f>
        <v>0</v>
      </c>
    </row>
    <row r="1255" spans="1:65" s="2" customFormat="1" ht="16.5" customHeight="1">
      <c r="A1255" s="40"/>
      <c r="B1255" s="41"/>
      <c r="C1255" s="222" t="s">
        <v>1956</v>
      </c>
      <c r="D1255" s="222" t="s">
        <v>298</v>
      </c>
      <c r="E1255" s="223" t="s">
        <v>1957</v>
      </c>
      <c r="F1255" s="224" t="s">
        <v>1958</v>
      </c>
      <c r="G1255" s="225" t="s">
        <v>362</v>
      </c>
      <c r="H1255" s="226">
        <v>283.298</v>
      </c>
      <c r="I1255" s="227"/>
      <c r="J1255" s="228">
        <f>ROUND(I1255*H1255,2)</f>
        <v>0</v>
      </c>
      <c r="K1255" s="224" t="s">
        <v>302</v>
      </c>
      <c r="L1255" s="46"/>
      <c r="M1255" s="229" t="s">
        <v>28</v>
      </c>
      <c r="N1255" s="230" t="s">
        <v>45</v>
      </c>
      <c r="O1255" s="86"/>
      <c r="P1255" s="231">
        <f>O1255*H1255</f>
        <v>0</v>
      </c>
      <c r="Q1255" s="231">
        <v>0.00017</v>
      </c>
      <c r="R1255" s="231">
        <f>Q1255*H1255</f>
        <v>0.04816066</v>
      </c>
      <c r="S1255" s="231">
        <v>0</v>
      </c>
      <c r="T1255" s="232">
        <f>S1255*H1255</f>
        <v>0</v>
      </c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R1255" s="233" t="s">
        <v>374</v>
      </c>
      <c r="AT1255" s="233" t="s">
        <v>298</v>
      </c>
      <c r="AU1255" s="233" t="s">
        <v>84</v>
      </c>
      <c r="AY1255" s="19" t="s">
        <v>296</v>
      </c>
      <c r="BE1255" s="234">
        <f>IF(N1255="základní",J1255,0)</f>
        <v>0</v>
      </c>
      <c r="BF1255" s="234">
        <f>IF(N1255="snížená",J1255,0)</f>
        <v>0</v>
      </c>
      <c r="BG1255" s="234">
        <f>IF(N1255="zákl. přenesená",J1255,0)</f>
        <v>0</v>
      </c>
      <c r="BH1255" s="234">
        <f>IF(N1255="sníž. přenesená",J1255,0)</f>
        <v>0</v>
      </c>
      <c r="BI1255" s="234">
        <f>IF(N1255="nulová",J1255,0)</f>
        <v>0</v>
      </c>
      <c r="BJ1255" s="19" t="s">
        <v>82</v>
      </c>
      <c r="BK1255" s="234">
        <f>ROUND(I1255*H1255,2)</f>
        <v>0</v>
      </c>
      <c r="BL1255" s="19" t="s">
        <v>374</v>
      </c>
      <c r="BM1255" s="233" t="s">
        <v>1959</v>
      </c>
    </row>
    <row r="1256" spans="1:51" s="14" customFormat="1" ht="12">
      <c r="A1256" s="14"/>
      <c r="B1256" s="246"/>
      <c r="C1256" s="247"/>
      <c r="D1256" s="237" t="s">
        <v>305</v>
      </c>
      <c r="E1256" s="248" t="s">
        <v>173</v>
      </c>
      <c r="F1256" s="249" t="s">
        <v>1960</v>
      </c>
      <c r="G1256" s="247"/>
      <c r="H1256" s="250">
        <v>283.298</v>
      </c>
      <c r="I1256" s="251"/>
      <c r="J1256" s="247"/>
      <c r="K1256" s="247"/>
      <c r="L1256" s="252"/>
      <c r="M1256" s="253"/>
      <c r="N1256" s="254"/>
      <c r="O1256" s="254"/>
      <c r="P1256" s="254"/>
      <c r="Q1256" s="254"/>
      <c r="R1256" s="254"/>
      <c r="S1256" s="254"/>
      <c r="T1256" s="255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56" t="s">
        <v>305</v>
      </c>
      <c r="AU1256" s="256" t="s">
        <v>84</v>
      </c>
      <c r="AV1256" s="14" t="s">
        <v>84</v>
      </c>
      <c r="AW1256" s="14" t="s">
        <v>35</v>
      </c>
      <c r="AX1256" s="14" t="s">
        <v>82</v>
      </c>
      <c r="AY1256" s="256" t="s">
        <v>296</v>
      </c>
    </row>
    <row r="1257" spans="1:65" s="2" customFormat="1" ht="16.5" customHeight="1">
      <c r="A1257" s="40"/>
      <c r="B1257" s="41"/>
      <c r="C1257" s="222" t="s">
        <v>1961</v>
      </c>
      <c r="D1257" s="222" t="s">
        <v>298</v>
      </c>
      <c r="E1257" s="223" t="s">
        <v>1962</v>
      </c>
      <c r="F1257" s="224" t="s">
        <v>1963</v>
      </c>
      <c r="G1257" s="225" t="s">
        <v>362</v>
      </c>
      <c r="H1257" s="226">
        <v>566.596</v>
      </c>
      <c r="I1257" s="227"/>
      <c r="J1257" s="228">
        <f>ROUND(I1257*H1257,2)</f>
        <v>0</v>
      </c>
      <c r="K1257" s="224" t="s">
        <v>302</v>
      </c>
      <c r="L1257" s="46"/>
      <c r="M1257" s="229" t="s">
        <v>28</v>
      </c>
      <c r="N1257" s="230" t="s">
        <v>45</v>
      </c>
      <c r="O1257" s="86"/>
      <c r="P1257" s="231">
        <f>O1257*H1257</f>
        <v>0</v>
      </c>
      <c r="Q1257" s="231">
        <v>0.00034</v>
      </c>
      <c r="R1257" s="231">
        <f>Q1257*H1257</f>
        <v>0.19264264</v>
      </c>
      <c r="S1257" s="231">
        <v>0</v>
      </c>
      <c r="T1257" s="232">
        <f>S1257*H1257</f>
        <v>0</v>
      </c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R1257" s="233" t="s">
        <v>374</v>
      </c>
      <c r="AT1257" s="233" t="s">
        <v>298</v>
      </c>
      <c r="AU1257" s="233" t="s">
        <v>84</v>
      </c>
      <c r="AY1257" s="19" t="s">
        <v>296</v>
      </c>
      <c r="BE1257" s="234">
        <f>IF(N1257="základní",J1257,0)</f>
        <v>0</v>
      </c>
      <c r="BF1257" s="234">
        <f>IF(N1257="snížená",J1257,0)</f>
        <v>0</v>
      </c>
      <c r="BG1257" s="234">
        <f>IF(N1257="zákl. přenesená",J1257,0)</f>
        <v>0</v>
      </c>
      <c r="BH1257" s="234">
        <f>IF(N1257="sníž. přenesená",J1257,0)</f>
        <v>0</v>
      </c>
      <c r="BI1257" s="234">
        <f>IF(N1257="nulová",J1257,0)</f>
        <v>0</v>
      </c>
      <c r="BJ1257" s="19" t="s">
        <v>82</v>
      </c>
      <c r="BK1257" s="234">
        <f>ROUND(I1257*H1257,2)</f>
        <v>0</v>
      </c>
      <c r="BL1257" s="19" t="s">
        <v>374</v>
      </c>
      <c r="BM1257" s="233" t="s">
        <v>1964</v>
      </c>
    </row>
    <row r="1258" spans="1:51" s="14" customFormat="1" ht="12">
      <c r="A1258" s="14"/>
      <c r="B1258" s="246"/>
      <c r="C1258" s="247"/>
      <c r="D1258" s="237" t="s">
        <v>305</v>
      </c>
      <c r="E1258" s="248" t="s">
        <v>28</v>
      </c>
      <c r="F1258" s="249" t="s">
        <v>1965</v>
      </c>
      <c r="G1258" s="247"/>
      <c r="H1258" s="250">
        <v>566.596</v>
      </c>
      <c r="I1258" s="251"/>
      <c r="J1258" s="247"/>
      <c r="K1258" s="247"/>
      <c r="L1258" s="252"/>
      <c r="M1258" s="253"/>
      <c r="N1258" s="254"/>
      <c r="O1258" s="254"/>
      <c r="P1258" s="254"/>
      <c r="Q1258" s="254"/>
      <c r="R1258" s="254"/>
      <c r="S1258" s="254"/>
      <c r="T1258" s="255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56" t="s">
        <v>305</v>
      </c>
      <c r="AU1258" s="256" t="s">
        <v>84</v>
      </c>
      <c r="AV1258" s="14" t="s">
        <v>84</v>
      </c>
      <c r="AW1258" s="14" t="s">
        <v>35</v>
      </c>
      <c r="AX1258" s="14" t="s">
        <v>82</v>
      </c>
      <c r="AY1258" s="256" t="s">
        <v>296</v>
      </c>
    </row>
    <row r="1259" spans="1:65" s="2" customFormat="1" ht="16.5" customHeight="1">
      <c r="A1259" s="40"/>
      <c r="B1259" s="41"/>
      <c r="C1259" s="222" t="s">
        <v>1966</v>
      </c>
      <c r="D1259" s="222" t="s">
        <v>298</v>
      </c>
      <c r="E1259" s="223" t="s">
        <v>1967</v>
      </c>
      <c r="F1259" s="224" t="s">
        <v>1968</v>
      </c>
      <c r="G1259" s="225" t="s">
        <v>362</v>
      </c>
      <c r="H1259" s="226">
        <v>23</v>
      </c>
      <c r="I1259" s="227"/>
      <c r="J1259" s="228">
        <f>ROUND(I1259*H1259,2)</f>
        <v>0</v>
      </c>
      <c r="K1259" s="224" t="s">
        <v>28</v>
      </c>
      <c r="L1259" s="46"/>
      <c r="M1259" s="229" t="s">
        <v>28</v>
      </c>
      <c r="N1259" s="230" t="s">
        <v>45</v>
      </c>
      <c r="O1259" s="86"/>
      <c r="P1259" s="231">
        <f>O1259*H1259</f>
        <v>0</v>
      </c>
      <c r="Q1259" s="231">
        <v>0.0002</v>
      </c>
      <c r="R1259" s="231">
        <f>Q1259*H1259</f>
        <v>0.0046</v>
      </c>
      <c r="S1259" s="231">
        <v>0</v>
      </c>
      <c r="T1259" s="232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33" t="s">
        <v>374</v>
      </c>
      <c r="AT1259" s="233" t="s">
        <v>298</v>
      </c>
      <c r="AU1259" s="233" t="s">
        <v>84</v>
      </c>
      <c r="AY1259" s="19" t="s">
        <v>296</v>
      </c>
      <c r="BE1259" s="234">
        <f>IF(N1259="základní",J1259,0)</f>
        <v>0</v>
      </c>
      <c r="BF1259" s="234">
        <f>IF(N1259="snížená",J1259,0)</f>
        <v>0</v>
      </c>
      <c r="BG1259" s="234">
        <f>IF(N1259="zákl. přenesená",J1259,0)</f>
        <v>0</v>
      </c>
      <c r="BH1259" s="234">
        <f>IF(N1259="sníž. přenesená",J1259,0)</f>
        <v>0</v>
      </c>
      <c r="BI1259" s="234">
        <f>IF(N1259="nulová",J1259,0)</f>
        <v>0</v>
      </c>
      <c r="BJ1259" s="19" t="s">
        <v>82</v>
      </c>
      <c r="BK1259" s="234">
        <f>ROUND(I1259*H1259,2)</f>
        <v>0</v>
      </c>
      <c r="BL1259" s="19" t="s">
        <v>374</v>
      </c>
      <c r="BM1259" s="233" t="s">
        <v>1969</v>
      </c>
    </row>
    <row r="1260" spans="1:51" s="13" customFormat="1" ht="12">
      <c r="A1260" s="13"/>
      <c r="B1260" s="235"/>
      <c r="C1260" s="236"/>
      <c r="D1260" s="237" t="s">
        <v>305</v>
      </c>
      <c r="E1260" s="238" t="s">
        <v>28</v>
      </c>
      <c r="F1260" s="239" t="s">
        <v>523</v>
      </c>
      <c r="G1260" s="236"/>
      <c r="H1260" s="238" t="s">
        <v>28</v>
      </c>
      <c r="I1260" s="240"/>
      <c r="J1260" s="236"/>
      <c r="K1260" s="236"/>
      <c r="L1260" s="241"/>
      <c r="M1260" s="242"/>
      <c r="N1260" s="243"/>
      <c r="O1260" s="243"/>
      <c r="P1260" s="243"/>
      <c r="Q1260" s="243"/>
      <c r="R1260" s="243"/>
      <c r="S1260" s="243"/>
      <c r="T1260" s="244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5" t="s">
        <v>305</v>
      </c>
      <c r="AU1260" s="245" t="s">
        <v>84</v>
      </c>
      <c r="AV1260" s="13" t="s">
        <v>82</v>
      </c>
      <c r="AW1260" s="13" t="s">
        <v>35</v>
      </c>
      <c r="AX1260" s="13" t="s">
        <v>74</v>
      </c>
      <c r="AY1260" s="245" t="s">
        <v>296</v>
      </c>
    </row>
    <row r="1261" spans="1:51" s="13" customFormat="1" ht="12">
      <c r="A1261" s="13"/>
      <c r="B1261" s="235"/>
      <c r="C1261" s="236"/>
      <c r="D1261" s="237" t="s">
        <v>305</v>
      </c>
      <c r="E1261" s="238" t="s">
        <v>28</v>
      </c>
      <c r="F1261" s="239" t="s">
        <v>947</v>
      </c>
      <c r="G1261" s="236"/>
      <c r="H1261" s="238" t="s">
        <v>28</v>
      </c>
      <c r="I1261" s="240"/>
      <c r="J1261" s="236"/>
      <c r="K1261" s="236"/>
      <c r="L1261" s="241"/>
      <c r="M1261" s="242"/>
      <c r="N1261" s="243"/>
      <c r="O1261" s="243"/>
      <c r="P1261" s="243"/>
      <c r="Q1261" s="243"/>
      <c r="R1261" s="243"/>
      <c r="S1261" s="243"/>
      <c r="T1261" s="244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5" t="s">
        <v>305</v>
      </c>
      <c r="AU1261" s="245" t="s">
        <v>84</v>
      </c>
      <c r="AV1261" s="13" t="s">
        <v>82</v>
      </c>
      <c r="AW1261" s="13" t="s">
        <v>35</v>
      </c>
      <c r="AX1261" s="13" t="s">
        <v>74</v>
      </c>
      <c r="AY1261" s="245" t="s">
        <v>296</v>
      </c>
    </row>
    <row r="1262" spans="1:51" s="14" customFormat="1" ht="12">
      <c r="A1262" s="14"/>
      <c r="B1262" s="246"/>
      <c r="C1262" s="247"/>
      <c r="D1262" s="237" t="s">
        <v>305</v>
      </c>
      <c r="E1262" s="248" t="s">
        <v>28</v>
      </c>
      <c r="F1262" s="249" t="s">
        <v>1970</v>
      </c>
      <c r="G1262" s="247"/>
      <c r="H1262" s="250">
        <v>14</v>
      </c>
      <c r="I1262" s="251"/>
      <c r="J1262" s="247"/>
      <c r="K1262" s="247"/>
      <c r="L1262" s="252"/>
      <c r="M1262" s="253"/>
      <c r="N1262" s="254"/>
      <c r="O1262" s="254"/>
      <c r="P1262" s="254"/>
      <c r="Q1262" s="254"/>
      <c r="R1262" s="254"/>
      <c r="S1262" s="254"/>
      <c r="T1262" s="255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56" t="s">
        <v>305</v>
      </c>
      <c r="AU1262" s="256" t="s">
        <v>84</v>
      </c>
      <c r="AV1262" s="14" t="s">
        <v>84</v>
      </c>
      <c r="AW1262" s="14" t="s">
        <v>35</v>
      </c>
      <c r="AX1262" s="14" t="s">
        <v>74</v>
      </c>
      <c r="AY1262" s="256" t="s">
        <v>296</v>
      </c>
    </row>
    <row r="1263" spans="1:51" s="14" customFormat="1" ht="12">
      <c r="A1263" s="14"/>
      <c r="B1263" s="246"/>
      <c r="C1263" s="247"/>
      <c r="D1263" s="237" t="s">
        <v>305</v>
      </c>
      <c r="E1263" s="248" t="s">
        <v>28</v>
      </c>
      <c r="F1263" s="249" t="s">
        <v>1971</v>
      </c>
      <c r="G1263" s="247"/>
      <c r="H1263" s="250">
        <v>9</v>
      </c>
      <c r="I1263" s="251"/>
      <c r="J1263" s="247"/>
      <c r="K1263" s="247"/>
      <c r="L1263" s="252"/>
      <c r="M1263" s="253"/>
      <c r="N1263" s="254"/>
      <c r="O1263" s="254"/>
      <c r="P1263" s="254"/>
      <c r="Q1263" s="254"/>
      <c r="R1263" s="254"/>
      <c r="S1263" s="254"/>
      <c r="T1263" s="255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56" t="s">
        <v>305</v>
      </c>
      <c r="AU1263" s="256" t="s">
        <v>84</v>
      </c>
      <c r="AV1263" s="14" t="s">
        <v>84</v>
      </c>
      <c r="AW1263" s="14" t="s">
        <v>35</v>
      </c>
      <c r="AX1263" s="14" t="s">
        <v>74</v>
      </c>
      <c r="AY1263" s="256" t="s">
        <v>296</v>
      </c>
    </row>
    <row r="1264" spans="1:51" s="15" customFormat="1" ht="12">
      <c r="A1264" s="15"/>
      <c r="B1264" s="257"/>
      <c r="C1264" s="258"/>
      <c r="D1264" s="237" t="s">
        <v>305</v>
      </c>
      <c r="E1264" s="259" t="s">
        <v>171</v>
      </c>
      <c r="F1264" s="260" t="s">
        <v>310</v>
      </c>
      <c r="G1264" s="258"/>
      <c r="H1264" s="261">
        <v>23</v>
      </c>
      <c r="I1264" s="262"/>
      <c r="J1264" s="258"/>
      <c r="K1264" s="258"/>
      <c r="L1264" s="263"/>
      <c r="M1264" s="264"/>
      <c r="N1264" s="265"/>
      <c r="O1264" s="265"/>
      <c r="P1264" s="265"/>
      <c r="Q1264" s="265"/>
      <c r="R1264" s="265"/>
      <c r="S1264" s="265"/>
      <c r="T1264" s="266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T1264" s="267" t="s">
        <v>305</v>
      </c>
      <c r="AU1264" s="267" t="s">
        <v>84</v>
      </c>
      <c r="AV1264" s="15" t="s">
        <v>303</v>
      </c>
      <c r="AW1264" s="15" t="s">
        <v>35</v>
      </c>
      <c r="AX1264" s="15" t="s">
        <v>82</v>
      </c>
      <c r="AY1264" s="267" t="s">
        <v>296</v>
      </c>
    </row>
    <row r="1265" spans="1:65" s="2" customFormat="1" ht="16.5" customHeight="1">
      <c r="A1265" s="40"/>
      <c r="B1265" s="41"/>
      <c r="C1265" s="222" t="s">
        <v>1972</v>
      </c>
      <c r="D1265" s="222" t="s">
        <v>298</v>
      </c>
      <c r="E1265" s="223" t="s">
        <v>1973</v>
      </c>
      <c r="F1265" s="224" t="s">
        <v>1974</v>
      </c>
      <c r="G1265" s="225" t="s">
        <v>362</v>
      </c>
      <c r="H1265" s="226">
        <v>15.216</v>
      </c>
      <c r="I1265" s="227"/>
      <c r="J1265" s="228">
        <f>ROUND(I1265*H1265,2)</f>
        <v>0</v>
      </c>
      <c r="K1265" s="224" t="s">
        <v>302</v>
      </c>
      <c r="L1265" s="46"/>
      <c r="M1265" s="229" t="s">
        <v>28</v>
      </c>
      <c r="N1265" s="230" t="s">
        <v>45</v>
      </c>
      <c r="O1265" s="86"/>
      <c r="P1265" s="231">
        <f>O1265*H1265</f>
        <v>0</v>
      </c>
      <c r="Q1265" s="231">
        <v>0.00017</v>
      </c>
      <c r="R1265" s="231">
        <f>Q1265*H1265</f>
        <v>0.0025867200000000003</v>
      </c>
      <c r="S1265" s="231">
        <v>0</v>
      </c>
      <c r="T1265" s="232">
        <f>S1265*H1265</f>
        <v>0</v>
      </c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R1265" s="233" t="s">
        <v>374</v>
      </c>
      <c r="AT1265" s="233" t="s">
        <v>298</v>
      </c>
      <c r="AU1265" s="233" t="s">
        <v>84</v>
      </c>
      <c r="AY1265" s="19" t="s">
        <v>296</v>
      </c>
      <c r="BE1265" s="234">
        <f>IF(N1265="základní",J1265,0)</f>
        <v>0</v>
      </c>
      <c r="BF1265" s="234">
        <f>IF(N1265="snížená",J1265,0)</f>
        <v>0</v>
      </c>
      <c r="BG1265" s="234">
        <f>IF(N1265="zákl. přenesená",J1265,0)</f>
        <v>0</v>
      </c>
      <c r="BH1265" s="234">
        <f>IF(N1265="sníž. přenesená",J1265,0)</f>
        <v>0</v>
      </c>
      <c r="BI1265" s="234">
        <f>IF(N1265="nulová",J1265,0)</f>
        <v>0</v>
      </c>
      <c r="BJ1265" s="19" t="s">
        <v>82</v>
      </c>
      <c r="BK1265" s="234">
        <f>ROUND(I1265*H1265,2)</f>
        <v>0</v>
      </c>
      <c r="BL1265" s="19" t="s">
        <v>374</v>
      </c>
      <c r="BM1265" s="233" t="s">
        <v>1975</v>
      </c>
    </row>
    <row r="1266" spans="1:51" s="13" customFormat="1" ht="12">
      <c r="A1266" s="13"/>
      <c r="B1266" s="235"/>
      <c r="C1266" s="236"/>
      <c r="D1266" s="237" t="s">
        <v>305</v>
      </c>
      <c r="E1266" s="238" t="s">
        <v>28</v>
      </c>
      <c r="F1266" s="239" t="s">
        <v>523</v>
      </c>
      <c r="G1266" s="236"/>
      <c r="H1266" s="238" t="s">
        <v>28</v>
      </c>
      <c r="I1266" s="240"/>
      <c r="J1266" s="236"/>
      <c r="K1266" s="236"/>
      <c r="L1266" s="241"/>
      <c r="M1266" s="242"/>
      <c r="N1266" s="243"/>
      <c r="O1266" s="243"/>
      <c r="P1266" s="243"/>
      <c r="Q1266" s="243"/>
      <c r="R1266" s="243"/>
      <c r="S1266" s="243"/>
      <c r="T1266" s="244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5" t="s">
        <v>305</v>
      </c>
      <c r="AU1266" s="245" t="s">
        <v>84</v>
      </c>
      <c r="AV1266" s="13" t="s">
        <v>82</v>
      </c>
      <c r="AW1266" s="13" t="s">
        <v>35</v>
      </c>
      <c r="AX1266" s="13" t="s">
        <v>74</v>
      </c>
      <c r="AY1266" s="245" t="s">
        <v>296</v>
      </c>
    </row>
    <row r="1267" spans="1:51" s="14" customFormat="1" ht="12">
      <c r="A1267" s="14"/>
      <c r="B1267" s="246"/>
      <c r="C1267" s="247"/>
      <c r="D1267" s="237" t="s">
        <v>305</v>
      </c>
      <c r="E1267" s="248" t="s">
        <v>28</v>
      </c>
      <c r="F1267" s="249" t="s">
        <v>1976</v>
      </c>
      <c r="G1267" s="247"/>
      <c r="H1267" s="250">
        <v>15.216</v>
      </c>
      <c r="I1267" s="251"/>
      <c r="J1267" s="247"/>
      <c r="K1267" s="247"/>
      <c r="L1267" s="252"/>
      <c r="M1267" s="253"/>
      <c r="N1267" s="254"/>
      <c r="O1267" s="254"/>
      <c r="P1267" s="254"/>
      <c r="Q1267" s="254"/>
      <c r="R1267" s="254"/>
      <c r="S1267" s="254"/>
      <c r="T1267" s="255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56" t="s">
        <v>305</v>
      </c>
      <c r="AU1267" s="256" t="s">
        <v>84</v>
      </c>
      <c r="AV1267" s="14" t="s">
        <v>84</v>
      </c>
      <c r="AW1267" s="14" t="s">
        <v>35</v>
      </c>
      <c r="AX1267" s="14" t="s">
        <v>82</v>
      </c>
      <c r="AY1267" s="256" t="s">
        <v>296</v>
      </c>
    </row>
    <row r="1268" spans="1:65" s="2" customFormat="1" ht="16.5" customHeight="1">
      <c r="A1268" s="40"/>
      <c r="B1268" s="41"/>
      <c r="C1268" s="222" t="s">
        <v>1977</v>
      </c>
      <c r="D1268" s="222" t="s">
        <v>298</v>
      </c>
      <c r="E1268" s="223" t="s">
        <v>1978</v>
      </c>
      <c r="F1268" s="224" t="s">
        <v>1979</v>
      </c>
      <c r="G1268" s="225" t="s">
        <v>362</v>
      </c>
      <c r="H1268" s="226">
        <v>23</v>
      </c>
      <c r="I1268" s="227"/>
      <c r="J1268" s="228">
        <f>ROUND(I1268*H1268,2)</f>
        <v>0</v>
      </c>
      <c r="K1268" s="224" t="s">
        <v>28</v>
      </c>
      <c r="L1268" s="46"/>
      <c r="M1268" s="229" t="s">
        <v>28</v>
      </c>
      <c r="N1268" s="230" t="s">
        <v>45</v>
      </c>
      <c r="O1268" s="86"/>
      <c r="P1268" s="231">
        <f>O1268*H1268</f>
        <v>0</v>
      </c>
      <c r="Q1268" s="231">
        <v>0.00042</v>
      </c>
      <c r="R1268" s="231">
        <f>Q1268*H1268</f>
        <v>0.00966</v>
      </c>
      <c r="S1268" s="231">
        <v>0</v>
      </c>
      <c r="T1268" s="232">
        <f>S1268*H1268</f>
        <v>0</v>
      </c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R1268" s="233" t="s">
        <v>374</v>
      </c>
      <c r="AT1268" s="233" t="s">
        <v>298</v>
      </c>
      <c r="AU1268" s="233" t="s">
        <v>84</v>
      </c>
      <c r="AY1268" s="19" t="s">
        <v>296</v>
      </c>
      <c r="BE1268" s="234">
        <f>IF(N1268="základní",J1268,0)</f>
        <v>0</v>
      </c>
      <c r="BF1268" s="234">
        <f>IF(N1268="snížená",J1268,0)</f>
        <v>0</v>
      </c>
      <c r="BG1268" s="234">
        <f>IF(N1268="zákl. přenesená",J1268,0)</f>
        <v>0</v>
      </c>
      <c r="BH1268" s="234">
        <f>IF(N1268="sníž. přenesená",J1268,0)</f>
        <v>0</v>
      </c>
      <c r="BI1268" s="234">
        <f>IF(N1268="nulová",J1268,0)</f>
        <v>0</v>
      </c>
      <c r="BJ1268" s="19" t="s">
        <v>82</v>
      </c>
      <c r="BK1268" s="234">
        <f>ROUND(I1268*H1268,2)</f>
        <v>0</v>
      </c>
      <c r="BL1268" s="19" t="s">
        <v>374</v>
      </c>
      <c r="BM1268" s="233" t="s">
        <v>1980</v>
      </c>
    </row>
    <row r="1269" spans="1:51" s="14" customFormat="1" ht="12">
      <c r="A1269" s="14"/>
      <c r="B1269" s="246"/>
      <c r="C1269" s="247"/>
      <c r="D1269" s="237" t="s">
        <v>305</v>
      </c>
      <c r="E1269" s="248" t="s">
        <v>28</v>
      </c>
      <c r="F1269" s="249" t="s">
        <v>171</v>
      </c>
      <c r="G1269" s="247"/>
      <c r="H1269" s="250">
        <v>23</v>
      </c>
      <c r="I1269" s="251"/>
      <c r="J1269" s="247"/>
      <c r="K1269" s="247"/>
      <c r="L1269" s="252"/>
      <c r="M1269" s="253"/>
      <c r="N1269" s="254"/>
      <c r="O1269" s="254"/>
      <c r="P1269" s="254"/>
      <c r="Q1269" s="254"/>
      <c r="R1269" s="254"/>
      <c r="S1269" s="254"/>
      <c r="T1269" s="255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6" t="s">
        <v>305</v>
      </c>
      <c r="AU1269" s="256" t="s">
        <v>84</v>
      </c>
      <c r="AV1269" s="14" t="s">
        <v>84</v>
      </c>
      <c r="AW1269" s="14" t="s">
        <v>35</v>
      </c>
      <c r="AX1269" s="14" t="s">
        <v>82</v>
      </c>
      <c r="AY1269" s="256" t="s">
        <v>296</v>
      </c>
    </row>
    <row r="1270" spans="1:63" s="12" customFormat="1" ht="22.8" customHeight="1">
      <c r="A1270" s="12"/>
      <c r="B1270" s="206"/>
      <c r="C1270" s="207"/>
      <c r="D1270" s="208" t="s">
        <v>73</v>
      </c>
      <c r="E1270" s="220" t="s">
        <v>1981</v>
      </c>
      <c r="F1270" s="220" t="s">
        <v>1982</v>
      </c>
      <c r="G1270" s="207"/>
      <c r="H1270" s="207"/>
      <c r="I1270" s="210"/>
      <c r="J1270" s="221">
        <f>BK1270</f>
        <v>0</v>
      </c>
      <c r="K1270" s="207"/>
      <c r="L1270" s="212"/>
      <c r="M1270" s="213"/>
      <c r="N1270" s="214"/>
      <c r="O1270" s="214"/>
      <c r="P1270" s="215">
        <f>SUM(P1271:P1278)</f>
        <v>0</v>
      </c>
      <c r="Q1270" s="214"/>
      <c r="R1270" s="215">
        <f>SUM(R1271:R1278)</f>
        <v>0.43026143999999994</v>
      </c>
      <c r="S1270" s="214"/>
      <c r="T1270" s="216">
        <f>SUM(T1271:T1278)</f>
        <v>0</v>
      </c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R1270" s="217" t="s">
        <v>84</v>
      </c>
      <c r="AT1270" s="218" t="s">
        <v>73</v>
      </c>
      <c r="AU1270" s="218" t="s">
        <v>82</v>
      </c>
      <c r="AY1270" s="217" t="s">
        <v>296</v>
      </c>
      <c r="BK1270" s="219">
        <f>SUM(BK1271:BK1278)</f>
        <v>0</v>
      </c>
    </row>
    <row r="1271" spans="1:65" s="2" customFormat="1" ht="16.5" customHeight="1">
      <c r="A1271" s="40"/>
      <c r="B1271" s="41"/>
      <c r="C1271" s="222" t="s">
        <v>1983</v>
      </c>
      <c r="D1271" s="222" t="s">
        <v>298</v>
      </c>
      <c r="E1271" s="223" t="s">
        <v>1984</v>
      </c>
      <c r="F1271" s="224" t="s">
        <v>1985</v>
      </c>
      <c r="G1271" s="225" t="s">
        <v>362</v>
      </c>
      <c r="H1271" s="226">
        <v>907.303</v>
      </c>
      <c r="I1271" s="227"/>
      <c r="J1271" s="228">
        <f>ROUND(I1271*H1271,2)</f>
        <v>0</v>
      </c>
      <c r="K1271" s="224" t="s">
        <v>302</v>
      </c>
      <c r="L1271" s="46"/>
      <c r="M1271" s="229" t="s">
        <v>28</v>
      </c>
      <c r="N1271" s="230" t="s">
        <v>45</v>
      </c>
      <c r="O1271" s="86"/>
      <c r="P1271" s="231">
        <f>O1271*H1271</f>
        <v>0</v>
      </c>
      <c r="Q1271" s="231">
        <v>0.0002</v>
      </c>
      <c r="R1271" s="231">
        <f>Q1271*H1271</f>
        <v>0.1814606</v>
      </c>
      <c r="S1271" s="231">
        <v>0</v>
      </c>
      <c r="T1271" s="232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33" t="s">
        <v>374</v>
      </c>
      <c r="AT1271" s="233" t="s">
        <v>298</v>
      </c>
      <c r="AU1271" s="233" t="s">
        <v>84</v>
      </c>
      <c r="AY1271" s="19" t="s">
        <v>296</v>
      </c>
      <c r="BE1271" s="234">
        <f>IF(N1271="základní",J1271,0)</f>
        <v>0</v>
      </c>
      <c r="BF1271" s="234">
        <f>IF(N1271="snížená",J1271,0)</f>
        <v>0</v>
      </c>
      <c r="BG1271" s="234">
        <f>IF(N1271="zákl. přenesená",J1271,0)</f>
        <v>0</v>
      </c>
      <c r="BH1271" s="234">
        <f>IF(N1271="sníž. přenesená",J1271,0)</f>
        <v>0</v>
      </c>
      <c r="BI1271" s="234">
        <f>IF(N1271="nulová",J1271,0)</f>
        <v>0</v>
      </c>
      <c r="BJ1271" s="19" t="s">
        <v>82</v>
      </c>
      <c r="BK1271" s="234">
        <f>ROUND(I1271*H1271,2)</f>
        <v>0</v>
      </c>
      <c r="BL1271" s="19" t="s">
        <v>374</v>
      </c>
      <c r="BM1271" s="233" t="s">
        <v>1986</v>
      </c>
    </row>
    <row r="1272" spans="1:51" s="14" customFormat="1" ht="12">
      <c r="A1272" s="14"/>
      <c r="B1272" s="246"/>
      <c r="C1272" s="247"/>
      <c r="D1272" s="237" t="s">
        <v>305</v>
      </c>
      <c r="E1272" s="248" t="s">
        <v>28</v>
      </c>
      <c r="F1272" s="249" t="s">
        <v>183</v>
      </c>
      <c r="G1272" s="247"/>
      <c r="H1272" s="250">
        <v>645.103</v>
      </c>
      <c r="I1272" s="251"/>
      <c r="J1272" s="247"/>
      <c r="K1272" s="247"/>
      <c r="L1272" s="252"/>
      <c r="M1272" s="253"/>
      <c r="N1272" s="254"/>
      <c r="O1272" s="254"/>
      <c r="P1272" s="254"/>
      <c r="Q1272" s="254"/>
      <c r="R1272" s="254"/>
      <c r="S1272" s="254"/>
      <c r="T1272" s="255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56" t="s">
        <v>305</v>
      </c>
      <c r="AU1272" s="256" t="s">
        <v>84</v>
      </c>
      <c r="AV1272" s="14" t="s">
        <v>84</v>
      </c>
      <c r="AW1272" s="14" t="s">
        <v>35</v>
      </c>
      <c r="AX1272" s="14" t="s">
        <v>74</v>
      </c>
      <c r="AY1272" s="256" t="s">
        <v>296</v>
      </c>
    </row>
    <row r="1273" spans="1:51" s="14" customFormat="1" ht="12">
      <c r="A1273" s="14"/>
      <c r="B1273" s="246"/>
      <c r="C1273" s="247"/>
      <c r="D1273" s="237" t="s">
        <v>305</v>
      </c>
      <c r="E1273" s="248" t="s">
        <v>28</v>
      </c>
      <c r="F1273" s="249" t="s">
        <v>185</v>
      </c>
      <c r="G1273" s="247"/>
      <c r="H1273" s="250">
        <v>262.2</v>
      </c>
      <c r="I1273" s="251"/>
      <c r="J1273" s="247"/>
      <c r="K1273" s="247"/>
      <c r="L1273" s="252"/>
      <c r="M1273" s="253"/>
      <c r="N1273" s="254"/>
      <c r="O1273" s="254"/>
      <c r="P1273" s="254"/>
      <c r="Q1273" s="254"/>
      <c r="R1273" s="254"/>
      <c r="S1273" s="254"/>
      <c r="T1273" s="255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56" t="s">
        <v>305</v>
      </c>
      <c r="AU1273" s="256" t="s">
        <v>84</v>
      </c>
      <c r="AV1273" s="14" t="s">
        <v>84</v>
      </c>
      <c r="AW1273" s="14" t="s">
        <v>35</v>
      </c>
      <c r="AX1273" s="14" t="s">
        <v>74</v>
      </c>
      <c r="AY1273" s="256" t="s">
        <v>296</v>
      </c>
    </row>
    <row r="1274" spans="1:51" s="15" customFormat="1" ht="12">
      <c r="A1274" s="15"/>
      <c r="B1274" s="257"/>
      <c r="C1274" s="258"/>
      <c r="D1274" s="237" t="s">
        <v>305</v>
      </c>
      <c r="E1274" s="259" t="s">
        <v>166</v>
      </c>
      <c r="F1274" s="260" t="s">
        <v>310</v>
      </c>
      <c r="G1274" s="258"/>
      <c r="H1274" s="261">
        <v>907.303</v>
      </c>
      <c r="I1274" s="262"/>
      <c r="J1274" s="258"/>
      <c r="K1274" s="258"/>
      <c r="L1274" s="263"/>
      <c r="M1274" s="264"/>
      <c r="N1274" s="265"/>
      <c r="O1274" s="265"/>
      <c r="P1274" s="265"/>
      <c r="Q1274" s="265"/>
      <c r="R1274" s="265"/>
      <c r="S1274" s="265"/>
      <c r="T1274" s="266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T1274" s="267" t="s">
        <v>305</v>
      </c>
      <c r="AU1274" s="267" t="s">
        <v>84</v>
      </c>
      <c r="AV1274" s="15" t="s">
        <v>303</v>
      </c>
      <c r="AW1274" s="15" t="s">
        <v>35</v>
      </c>
      <c r="AX1274" s="15" t="s">
        <v>82</v>
      </c>
      <c r="AY1274" s="267" t="s">
        <v>296</v>
      </c>
    </row>
    <row r="1275" spans="1:65" s="2" customFormat="1" ht="24" customHeight="1">
      <c r="A1275" s="40"/>
      <c r="B1275" s="41"/>
      <c r="C1275" s="222" t="s">
        <v>1987</v>
      </c>
      <c r="D1275" s="222" t="s">
        <v>298</v>
      </c>
      <c r="E1275" s="223" t="s">
        <v>1988</v>
      </c>
      <c r="F1275" s="224" t="s">
        <v>1989</v>
      </c>
      <c r="G1275" s="225" t="s">
        <v>362</v>
      </c>
      <c r="H1275" s="226">
        <v>907.303</v>
      </c>
      <c r="I1275" s="227"/>
      <c r="J1275" s="228">
        <f>ROUND(I1275*H1275,2)</f>
        <v>0</v>
      </c>
      <c r="K1275" s="224" t="s">
        <v>302</v>
      </c>
      <c r="L1275" s="46"/>
      <c r="M1275" s="229" t="s">
        <v>28</v>
      </c>
      <c r="N1275" s="230" t="s">
        <v>45</v>
      </c>
      <c r="O1275" s="86"/>
      <c r="P1275" s="231">
        <f>O1275*H1275</f>
        <v>0</v>
      </c>
      <c r="Q1275" s="231">
        <v>0.00026</v>
      </c>
      <c r="R1275" s="231">
        <f>Q1275*H1275</f>
        <v>0.23589877999999997</v>
      </c>
      <c r="S1275" s="231">
        <v>0</v>
      </c>
      <c r="T1275" s="232">
        <f>S1275*H1275</f>
        <v>0</v>
      </c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R1275" s="233" t="s">
        <v>374</v>
      </c>
      <c r="AT1275" s="233" t="s">
        <v>298</v>
      </c>
      <c r="AU1275" s="233" t="s">
        <v>84</v>
      </c>
      <c r="AY1275" s="19" t="s">
        <v>296</v>
      </c>
      <c r="BE1275" s="234">
        <f>IF(N1275="základní",J1275,0)</f>
        <v>0</v>
      </c>
      <c r="BF1275" s="234">
        <f>IF(N1275="snížená",J1275,0)</f>
        <v>0</v>
      </c>
      <c r="BG1275" s="234">
        <f>IF(N1275="zákl. přenesená",J1275,0)</f>
        <v>0</v>
      </c>
      <c r="BH1275" s="234">
        <f>IF(N1275="sníž. přenesená",J1275,0)</f>
        <v>0</v>
      </c>
      <c r="BI1275" s="234">
        <f>IF(N1275="nulová",J1275,0)</f>
        <v>0</v>
      </c>
      <c r="BJ1275" s="19" t="s">
        <v>82</v>
      </c>
      <c r="BK1275" s="234">
        <f>ROUND(I1275*H1275,2)</f>
        <v>0</v>
      </c>
      <c r="BL1275" s="19" t="s">
        <v>374</v>
      </c>
      <c r="BM1275" s="233" t="s">
        <v>1990</v>
      </c>
    </row>
    <row r="1276" spans="1:51" s="14" customFormat="1" ht="12">
      <c r="A1276" s="14"/>
      <c r="B1276" s="246"/>
      <c r="C1276" s="247"/>
      <c r="D1276" s="237" t="s">
        <v>305</v>
      </c>
      <c r="E1276" s="248" t="s">
        <v>28</v>
      </c>
      <c r="F1276" s="249" t="s">
        <v>166</v>
      </c>
      <c r="G1276" s="247"/>
      <c r="H1276" s="250">
        <v>907.303</v>
      </c>
      <c r="I1276" s="251"/>
      <c r="J1276" s="247"/>
      <c r="K1276" s="247"/>
      <c r="L1276" s="252"/>
      <c r="M1276" s="253"/>
      <c r="N1276" s="254"/>
      <c r="O1276" s="254"/>
      <c r="P1276" s="254"/>
      <c r="Q1276" s="254"/>
      <c r="R1276" s="254"/>
      <c r="S1276" s="254"/>
      <c r="T1276" s="255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56" t="s">
        <v>305</v>
      </c>
      <c r="AU1276" s="256" t="s">
        <v>84</v>
      </c>
      <c r="AV1276" s="14" t="s">
        <v>84</v>
      </c>
      <c r="AW1276" s="14" t="s">
        <v>35</v>
      </c>
      <c r="AX1276" s="14" t="s">
        <v>82</v>
      </c>
      <c r="AY1276" s="256" t="s">
        <v>296</v>
      </c>
    </row>
    <row r="1277" spans="1:65" s="2" customFormat="1" ht="24" customHeight="1">
      <c r="A1277" s="40"/>
      <c r="B1277" s="41"/>
      <c r="C1277" s="222" t="s">
        <v>1991</v>
      </c>
      <c r="D1277" s="222" t="s">
        <v>298</v>
      </c>
      <c r="E1277" s="223" t="s">
        <v>1992</v>
      </c>
      <c r="F1277" s="224" t="s">
        <v>1993</v>
      </c>
      <c r="G1277" s="225" t="s">
        <v>362</v>
      </c>
      <c r="H1277" s="226">
        <v>645.103</v>
      </c>
      <c r="I1277" s="227"/>
      <c r="J1277" s="228">
        <f>ROUND(I1277*H1277,2)</f>
        <v>0</v>
      </c>
      <c r="K1277" s="224" t="s">
        <v>302</v>
      </c>
      <c r="L1277" s="46"/>
      <c r="M1277" s="229" t="s">
        <v>28</v>
      </c>
      <c r="N1277" s="230" t="s">
        <v>45</v>
      </c>
      <c r="O1277" s="86"/>
      <c r="P1277" s="231">
        <f>O1277*H1277</f>
        <v>0</v>
      </c>
      <c r="Q1277" s="231">
        <v>2E-05</v>
      </c>
      <c r="R1277" s="231">
        <f>Q1277*H1277</f>
        <v>0.01290206</v>
      </c>
      <c r="S1277" s="231">
        <v>0</v>
      </c>
      <c r="T1277" s="232">
        <f>S1277*H1277</f>
        <v>0</v>
      </c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R1277" s="233" t="s">
        <v>374</v>
      </c>
      <c r="AT1277" s="233" t="s">
        <v>298</v>
      </c>
      <c r="AU1277" s="233" t="s">
        <v>84</v>
      </c>
      <c r="AY1277" s="19" t="s">
        <v>296</v>
      </c>
      <c r="BE1277" s="234">
        <f>IF(N1277="základní",J1277,0)</f>
        <v>0</v>
      </c>
      <c r="BF1277" s="234">
        <f>IF(N1277="snížená",J1277,0)</f>
        <v>0</v>
      </c>
      <c r="BG1277" s="234">
        <f>IF(N1277="zákl. přenesená",J1277,0)</f>
        <v>0</v>
      </c>
      <c r="BH1277" s="234">
        <f>IF(N1277="sníž. přenesená",J1277,0)</f>
        <v>0</v>
      </c>
      <c r="BI1277" s="234">
        <f>IF(N1277="nulová",J1277,0)</f>
        <v>0</v>
      </c>
      <c r="BJ1277" s="19" t="s">
        <v>82</v>
      </c>
      <c r="BK1277" s="234">
        <f>ROUND(I1277*H1277,2)</f>
        <v>0</v>
      </c>
      <c r="BL1277" s="19" t="s">
        <v>374</v>
      </c>
      <c r="BM1277" s="233" t="s">
        <v>1994</v>
      </c>
    </row>
    <row r="1278" spans="1:51" s="14" customFormat="1" ht="12">
      <c r="A1278" s="14"/>
      <c r="B1278" s="246"/>
      <c r="C1278" s="247"/>
      <c r="D1278" s="237" t="s">
        <v>305</v>
      </c>
      <c r="E1278" s="248" t="s">
        <v>28</v>
      </c>
      <c r="F1278" s="249" t="s">
        <v>183</v>
      </c>
      <c r="G1278" s="247"/>
      <c r="H1278" s="250">
        <v>645.103</v>
      </c>
      <c r="I1278" s="251"/>
      <c r="J1278" s="247"/>
      <c r="K1278" s="247"/>
      <c r="L1278" s="252"/>
      <c r="M1278" s="289"/>
      <c r="N1278" s="290"/>
      <c r="O1278" s="290"/>
      <c r="P1278" s="290"/>
      <c r="Q1278" s="290"/>
      <c r="R1278" s="290"/>
      <c r="S1278" s="290"/>
      <c r="T1278" s="291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56" t="s">
        <v>305</v>
      </c>
      <c r="AU1278" s="256" t="s">
        <v>84</v>
      </c>
      <c r="AV1278" s="14" t="s">
        <v>84</v>
      </c>
      <c r="AW1278" s="14" t="s">
        <v>35</v>
      </c>
      <c r="AX1278" s="14" t="s">
        <v>82</v>
      </c>
      <c r="AY1278" s="256" t="s">
        <v>296</v>
      </c>
    </row>
    <row r="1279" spans="1:31" s="2" customFormat="1" ht="6.95" customHeight="1">
      <c r="A1279" s="40"/>
      <c r="B1279" s="61"/>
      <c r="C1279" s="62"/>
      <c r="D1279" s="62"/>
      <c r="E1279" s="62"/>
      <c r="F1279" s="62"/>
      <c r="G1279" s="62"/>
      <c r="H1279" s="62"/>
      <c r="I1279" s="170"/>
      <c r="J1279" s="62"/>
      <c r="K1279" s="62"/>
      <c r="L1279" s="46"/>
      <c r="M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</row>
  </sheetData>
  <sheetProtection password="CC35" sheet="1" objects="1" scenarios="1" formatColumns="0" formatRows="0" autoFilter="0"/>
  <autoFilter ref="C105:K1278"/>
  <mergeCells count="9">
    <mergeCell ref="E7:H7"/>
    <mergeCell ref="E9:H9"/>
    <mergeCell ref="E18:H18"/>
    <mergeCell ref="E27:H27"/>
    <mergeCell ref="E48:H48"/>
    <mergeCell ref="E50:H50"/>
    <mergeCell ref="E96:H96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  <c r="AZ2" s="131" t="s">
        <v>135</v>
      </c>
      <c r="BA2" s="131" t="s">
        <v>135</v>
      </c>
      <c r="BB2" s="131" t="s">
        <v>28</v>
      </c>
      <c r="BC2" s="131" t="s">
        <v>136</v>
      </c>
      <c r="BD2" s="131" t="s">
        <v>84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  <c r="AZ3" s="131" t="s">
        <v>137</v>
      </c>
      <c r="BA3" s="131" t="s">
        <v>137</v>
      </c>
      <c r="BB3" s="131" t="s">
        <v>28</v>
      </c>
      <c r="BC3" s="131" t="s">
        <v>138</v>
      </c>
      <c r="BD3" s="131" t="s">
        <v>84</v>
      </c>
    </row>
    <row r="4" spans="2:5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  <c r="AZ4" s="131" t="s">
        <v>1995</v>
      </c>
      <c r="BA4" s="131" t="s">
        <v>28</v>
      </c>
      <c r="BB4" s="131" t="s">
        <v>28</v>
      </c>
      <c r="BC4" s="131" t="s">
        <v>1996</v>
      </c>
      <c r="BD4" s="131" t="s">
        <v>84</v>
      </c>
    </row>
    <row r="5" spans="2:56" s="1" customFormat="1" ht="6.95" customHeight="1">
      <c r="B5" s="22"/>
      <c r="I5" s="130"/>
      <c r="L5" s="22"/>
      <c r="AZ5" s="131" t="s">
        <v>142</v>
      </c>
      <c r="BA5" s="131" t="s">
        <v>142</v>
      </c>
      <c r="BB5" s="131" t="s">
        <v>28</v>
      </c>
      <c r="BC5" s="131" t="s">
        <v>143</v>
      </c>
      <c r="BD5" s="131" t="s">
        <v>84</v>
      </c>
    </row>
    <row r="6" spans="2:56" s="1" customFormat="1" ht="12" customHeight="1">
      <c r="B6" s="22"/>
      <c r="D6" s="137" t="s">
        <v>16</v>
      </c>
      <c r="I6" s="130"/>
      <c r="L6" s="22"/>
      <c r="AZ6" s="131" t="s">
        <v>1258</v>
      </c>
      <c r="BA6" s="131" t="s">
        <v>28</v>
      </c>
      <c r="BB6" s="131" t="s">
        <v>28</v>
      </c>
      <c r="BC6" s="131" t="s">
        <v>1997</v>
      </c>
      <c r="BD6" s="131" t="s">
        <v>84</v>
      </c>
    </row>
    <row r="7" spans="2:56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  <c r="AZ7" s="131" t="s">
        <v>144</v>
      </c>
      <c r="BA7" s="131" t="s">
        <v>28</v>
      </c>
      <c r="BB7" s="131" t="s">
        <v>28</v>
      </c>
      <c r="BC7" s="131" t="s">
        <v>145</v>
      </c>
      <c r="BD7" s="131" t="s">
        <v>84</v>
      </c>
    </row>
    <row r="8" spans="1:56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1" t="s">
        <v>146</v>
      </c>
      <c r="BA8" s="131" t="s">
        <v>146</v>
      </c>
      <c r="BB8" s="131" t="s">
        <v>28</v>
      </c>
      <c r="BC8" s="131" t="s">
        <v>147</v>
      </c>
      <c r="BD8" s="131" t="s">
        <v>84</v>
      </c>
    </row>
    <row r="9" spans="1:56" s="2" customFormat="1" ht="16.5" customHeight="1">
      <c r="A9" s="40"/>
      <c r="B9" s="46"/>
      <c r="C9" s="40"/>
      <c r="D9" s="40"/>
      <c r="E9" s="141" t="s">
        <v>1998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1" t="s">
        <v>149</v>
      </c>
      <c r="BA9" s="131" t="s">
        <v>149</v>
      </c>
      <c r="BB9" s="131" t="s">
        <v>28</v>
      </c>
      <c r="BC9" s="131" t="s">
        <v>150</v>
      </c>
      <c r="BD9" s="131" t="s">
        <v>84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1" t="s">
        <v>152</v>
      </c>
      <c r="BA10" s="131" t="s">
        <v>28</v>
      </c>
      <c r="BB10" s="131" t="s">
        <v>28</v>
      </c>
      <c r="BC10" s="131" t="s">
        <v>147</v>
      </c>
      <c r="BD10" s="131" t="s">
        <v>84</v>
      </c>
    </row>
    <row r="11" spans="1:56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1" t="s">
        <v>153</v>
      </c>
      <c r="BA11" s="131" t="s">
        <v>28</v>
      </c>
      <c r="BB11" s="131" t="s">
        <v>28</v>
      </c>
      <c r="BC11" s="131" t="s">
        <v>136</v>
      </c>
      <c r="BD11" s="131" t="s">
        <v>84</v>
      </c>
    </row>
    <row r="12" spans="1:56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1" t="s">
        <v>154</v>
      </c>
      <c r="BA12" s="131" t="s">
        <v>28</v>
      </c>
      <c r="BB12" s="131" t="s">
        <v>28</v>
      </c>
      <c r="BC12" s="131" t="s">
        <v>155</v>
      </c>
      <c r="BD12" s="131" t="s">
        <v>84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1" t="s">
        <v>156</v>
      </c>
      <c r="BA13" s="131" t="s">
        <v>28</v>
      </c>
      <c r="BB13" s="131" t="s">
        <v>28</v>
      </c>
      <c r="BC13" s="131" t="s">
        <v>157</v>
      </c>
      <c r="BD13" s="131" t="s">
        <v>84</v>
      </c>
    </row>
    <row r="14" spans="1:56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1" t="s">
        <v>158</v>
      </c>
      <c r="BA14" s="131" t="s">
        <v>28</v>
      </c>
      <c r="BB14" s="131" t="s">
        <v>28</v>
      </c>
      <c r="BC14" s="131" t="s">
        <v>159</v>
      </c>
      <c r="BD14" s="131" t="s">
        <v>84</v>
      </c>
    </row>
    <row r="15" spans="1:56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1" t="s">
        <v>160</v>
      </c>
      <c r="BA15" s="131" t="s">
        <v>160</v>
      </c>
      <c r="BB15" s="131" t="s">
        <v>28</v>
      </c>
      <c r="BC15" s="131" t="s">
        <v>1999</v>
      </c>
      <c r="BD15" s="131" t="s">
        <v>84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1" t="s">
        <v>162</v>
      </c>
      <c r="BA16" s="131" t="s">
        <v>28</v>
      </c>
      <c r="BB16" s="131" t="s">
        <v>28</v>
      </c>
      <c r="BC16" s="131" t="s">
        <v>163</v>
      </c>
      <c r="BD16" s="131" t="s">
        <v>84</v>
      </c>
    </row>
    <row r="17" spans="1:56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1" t="s">
        <v>164</v>
      </c>
      <c r="BA17" s="131" t="s">
        <v>164</v>
      </c>
      <c r="BB17" s="131" t="s">
        <v>28</v>
      </c>
      <c r="BC17" s="131" t="s">
        <v>2000</v>
      </c>
      <c r="BD17" s="131" t="s">
        <v>84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1" t="s">
        <v>166</v>
      </c>
      <c r="BA18" s="131" t="s">
        <v>166</v>
      </c>
      <c r="BB18" s="131" t="s">
        <v>28</v>
      </c>
      <c r="BC18" s="131" t="s">
        <v>2001</v>
      </c>
      <c r="BD18" s="131" t="s">
        <v>84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1" t="s">
        <v>168</v>
      </c>
      <c r="BA19" s="131" t="s">
        <v>169</v>
      </c>
      <c r="BB19" s="131" t="s">
        <v>28</v>
      </c>
      <c r="BC19" s="131" t="s">
        <v>2002</v>
      </c>
      <c r="BD19" s="131" t="s">
        <v>84</v>
      </c>
    </row>
    <row r="20" spans="1:56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1" t="s">
        <v>2003</v>
      </c>
      <c r="BA20" s="131" t="s">
        <v>2003</v>
      </c>
      <c r="BB20" s="131" t="s">
        <v>28</v>
      </c>
      <c r="BC20" s="131" t="s">
        <v>2004</v>
      </c>
      <c r="BD20" s="131" t="s">
        <v>84</v>
      </c>
    </row>
    <row r="21" spans="1:56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1" t="s">
        <v>171</v>
      </c>
      <c r="BA21" s="131" t="s">
        <v>171</v>
      </c>
      <c r="BB21" s="131" t="s">
        <v>28</v>
      </c>
      <c r="BC21" s="131" t="s">
        <v>2005</v>
      </c>
      <c r="BD21" s="131" t="s">
        <v>84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1" t="s">
        <v>173</v>
      </c>
      <c r="BA22" s="131" t="s">
        <v>173</v>
      </c>
      <c r="BB22" s="131" t="s">
        <v>28</v>
      </c>
      <c r="BC22" s="131" t="s">
        <v>174</v>
      </c>
      <c r="BD22" s="131" t="s">
        <v>84</v>
      </c>
    </row>
    <row r="23" spans="1:56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1" t="s">
        <v>175</v>
      </c>
      <c r="BA23" s="131" t="s">
        <v>175</v>
      </c>
      <c r="BB23" s="131" t="s">
        <v>28</v>
      </c>
      <c r="BC23" s="131" t="s">
        <v>176</v>
      </c>
      <c r="BD23" s="131" t="s">
        <v>84</v>
      </c>
    </row>
    <row r="24" spans="1:56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1" t="s">
        <v>177</v>
      </c>
      <c r="BA24" s="131" t="s">
        <v>28</v>
      </c>
      <c r="BB24" s="131" t="s">
        <v>28</v>
      </c>
      <c r="BC24" s="131" t="s">
        <v>2006</v>
      </c>
      <c r="BD24" s="131" t="s">
        <v>84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1" t="s">
        <v>179</v>
      </c>
      <c r="BA25" s="131" t="s">
        <v>28</v>
      </c>
      <c r="BB25" s="131" t="s">
        <v>28</v>
      </c>
      <c r="BC25" s="131" t="s">
        <v>180</v>
      </c>
      <c r="BD25" s="131" t="s">
        <v>84</v>
      </c>
    </row>
    <row r="26" spans="1:56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1" t="s">
        <v>181</v>
      </c>
      <c r="BA26" s="131" t="s">
        <v>28</v>
      </c>
      <c r="BB26" s="131" t="s">
        <v>28</v>
      </c>
      <c r="BC26" s="131" t="s">
        <v>2007</v>
      </c>
      <c r="BD26" s="131" t="s">
        <v>84</v>
      </c>
    </row>
    <row r="27" spans="1:56" s="8" customFormat="1" ht="191.25" customHeight="1">
      <c r="A27" s="145"/>
      <c r="B27" s="146"/>
      <c r="C27" s="145"/>
      <c r="D27" s="145"/>
      <c r="E27" s="147" t="s">
        <v>187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Z27" s="150" t="s">
        <v>183</v>
      </c>
      <c r="BA27" s="150" t="s">
        <v>183</v>
      </c>
      <c r="BB27" s="150" t="s">
        <v>28</v>
      </c>
      <c r="BC27" s="150" t="s">
        <v>2008</v>
      </c>
      <c r="BD27" s="150" t="s">
        <v>84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31" t="s">
        <v>185</v>
      </c>
      <c r="BA28" s="131" t="s">
        <v>28</v>
      </c>
      <c r="BB28" s="131" t="s">
        <v>28</v>
      </c>
      <c r="BC28" s="131" t="s">
        <v>2009</v>
      </c>
      <c r="BD28" s="131" t="s">
        <v>84</v>
      </c>
    </row>
    <row r="29" spans="1:56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31" t="s">
        <v>188</v>
      </c>
      <c r="BA29" s="131" t="s">
        <v>188</v>
      </c>
      <c r="BB29" s="131" t="s">
        <v>28</v>
      </c>
      <c r="BC29" s="131" t="s">
        <v>189</v>
      </c>
      <c r="BD29" s="131" t="s">
        <v>84</v>
      </c>
    </row>
    <row r="30" spans="1:56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ROUND(J106,2)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31" t="s">
        <v>190</v>
      </c>
      <c r="BA30" s="131" t="s">
        <v>190</v>
      </c>
      <c r="BB30" s="131" t="s">
        <v>28</v>
      </c>
      <c r="BC30" s="131" t="s">
        <v>191</v>
      </c>
      <c r="BD30" s="131" t="s">
        <v>84</v>
      </c>
    </row>
    <row r="31" spans="1:56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31" t="s">
        <v>192</v>
      </c>
      <c r="BA31" s="131" t="s">
        <v>192</v>
      </c>
      <c r="BB31" s="131" t="s">
        <v>28</v>
      </c>
      <c r="BC31" s="131" t="s">
        <v>193</v>
      </c>
      <c r="BD31" s="131" t="s">
        <v>84</v>
      </c>
    </row>
    <row r="32" spans="1:56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31" t="s">
        <v>194</v>
      </c>
      <c r="BA32" s="131" t="s">
        <v>194</v>
      </c>
      <c r="BB32" s="131" t="s">
        <v>28</v>
      </c>
      <c r="BC32" s="131" t="s">
        <v>195</v>
      </c>
      <c r="BD32" s="131" t="s">
        <v>84</v>
      </c>
    </row>
    <row r="33" spans="1:56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ROUND((SUM(BE106:BE1294)),2)</f>
        <v>0</v>
      </c>
      <c r="G33" s="40"/>
      <c r="H33" s="40"/>
      <c r="I33" s="159">
        <v>0.21</v>
      </c>
      <c r="J33" s="158">
        <f>ROUND(((SUM(BE106:BE1294))*I33),2)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31" t="s">
        <v>196</v>
      </c>
      <c r="BA33" s="131" t="s">
        <v>28</v>
      </c>
      <c r="BB33" s="131" t="s">
        <v>28</v>
      </c>
      <c r="BC33" s="131" t="s">
        <v>197</v>
      </c>
      <c r="BD33" s="131" t="s">
        <v>84</v>
      </c>
    </row>
    <row r="34" spans="1:56" s="2" customFormat="1" ht="14.4" customHeight="1">
      <c r="A34" s="40"/>
      <c r="B34" s="46"/>
      <c r="C34" s="40"/>
      <c r="D34" s="40"/>
      <c r="E34" s="137" t="s">
        <v>46</v>
      </c>
      <c r="F34" s="158">
        <f>ROUND((SUM(BF106:BF1294)),2)</f>
        <v>0</v>
      </c>
      <c r="G34" s="40"/>
      <c r="H34" s="40"/>
      <c r="I34" s="159">
        <v>0.15</v>
      </c>
      <c r="J34" s="158">
        <f>ROUND(((SUM(BF106:BF1294))*I34),2)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31" t="s">
        <v>198</v>
      </c>
      <c r="BA34" s="131" t="s">
        <v>198</v>
      </c>
      <c r="BB34" s="131" t="s">
        <v>28</v>
      </c>
      <c r="BC34" s="131" t="s">
        <v>199</v>
      </c>
      <c r="BD34" s="131" t="s">
        <v>84</v>
      </c>
    </row>
    <row r="35" spans="1:56" s="2" customFormat="1" ht="14.4" customHeight="1" hidden="1">
      <c r="A35" s="40"/>
      <c r="B35" s="46"/>
      <c r="C35" s="40"/>
      <c r="D35" s="40"/>
      <c r="E35" s="137" t="s">
        <v>47</v>
      </c>
      <c r="F35" s="158">
        <f>ROUND((SUM(BG106:BG1294)),2)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31" t="s">
        <v>200</v>
      </c>
      <c r="BA35" s="131" t="s">
        <v>28</v>
      </c>
      <c r="BB35" s="131" t="s">
        <v>28</v>
      </c>
      <c r="BC35" s="131" t="s">
        <v>201</v>
      </c>
      <c r="BD35" s="131" t="s">
        <v>84</v>
      </c>
    </row>
    <row r="36" spans="1:56" s="2" customFormat="1" ht="14.4" customHeight="1" hidden="1">
      <c r="A36" s="40"/>
      <c r="B36" s="46"/>
      <c r="C36" s="40"/>
      <c r="D36" s="40"/>
      <c r="E36" s="137" t="s">
        <v>48</v>
      </c>
      <c r="F36" s="158">
        <f>ROUND((SUM(BH106:BH1294)),2)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31" t="s">
        <v>202</v>
      </c>
      <c r="BA36" s="131" t="s">
        <v>202</v>
      </c>
      <c r="BB36" s="131" t="s">
        <v>28</v>
      </c>
      <c r="BC36" s="131" t="s">
        <v>203</v>
      </c>
      <c r="BD36" s="131" t="s">
        <v>84</v>
      </c>
    </row>
    <row r="37" spans="1:56" s="2" customFormat="1" ht="14.4" customHeight="1" hidden="1">
      <c r="A37" s="40"/>
      <c r="B37" s="46"/>
      <c r="C37" s="40"/>
      <c r="D37" s="40"/>
      <c r="E37" s="137" t="s">
        <v>49</v>
      </c>
      <c r="F37" s="158">
        <f>ROUND((SUM(BI106:BI1294)),2)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31" t="s">
        <v>204</v>
      </c>
      <c r="BA37" s="131" t="s">
        <v>204</v>
      </c>
      <c r="BB37" s="131" t="s">
        <v>28</v>
      </c>
      <c r="BC37" s="131" t="s">
        <v>2010</v>
      </c>
      <c r="BD37" s="131" t="s">
        <v>84</v>
      </c>
    </row>
    <row r="38" spans="1:56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31" t="s">
        <v>206</v>
      </c>
      <c r="BA38" s="131" t="s">
        <v>28</v>
      </c>
      <c r="BB38" s="131" t="s">
        <v>28</v>
      </c>
      <c r="BC38" s="131" t="s">
        <v>2011</v>
      </c>
      <c r="BD38" s="131" t="s">
        <v>84</v>
      </c>
    </row>
    <row r="39" spans="1:56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31" t="s">
        <v>208</v>
      </c>
      <c r="BA39" s="131" t="s">
        <v>28</v>
      </c>
      <c r="BB39" s="131" t="s">
        <v>28</v>
      </c>
      <c r="BC39" s="131" t="s">
        <v>2012</v>
      </c>
      <c r="BD39" s="131" t="s">
        <v>84</v>
      </c>
    </row>
    <row r="40" spans="1:56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31" t="s">
        <v>210</v>
      </c>
      <c r="BA40" s="131" t="s">
        <v>28</v>
      </c>
      <c r="BB40" s="131" t="s">
        <v>28</v>
      </c>
      <c r="BC40" s="131" t="s">
        <v>2013</v>
      </c>
      <c r="BD40" s="131" t="s">
        <v>84</v>
      </c>
    </row>
    <row r="41" spans="52:56" ht="12">
      <c r="AZ41" s="131" t="s">
        <v>212</v>
      </c>
      <c r="BA41" s="131" t="s">
        <v>212</v>
      </c>
      <c r="BB41" s="131" t="s">
        <v>28</v>
      </c>
      <c r="BC41" s="131" t="s">
        <v>213</v>
      </c>
      <c r="BD41" s="131" t="s">
        <v>84</v>
      </c>
    </row>
    <row r="42" spans="52:56" ht="12">
      <c r="AZ42" s="131" t="s">
        <v>214</v>
      </c>
      <c r="BA42" s="131" t="s">
        <v>214</v>
      </c>
      <c r="BB42" s="131" t="s">
        <v>28</v>
      </c>
      <c r="BC42" s="131" t="s">
        <v>215</v>
      </c>
      <c r="BD42" s="131" t="s">
        <v>84</v>
      </c>
    </row>
    <row r="43" spans="52:56" ht="12">
      <c r="AZ43" s="131" t="s">
        <v>216</v>
      </c>
      <c r="BA43" s="131" t="s">
        <v>28</v>
      </c>
      <c r="BB43" s="131" t="s">
        <v>28</v>
      </c>
      <c r="BC43" s="131" t="s">
        <v>217</v>
      </c>
      <c r="BD43" s="131" t="s">
        <v>84</v>
      </c>
    </row>
    <row r="44" spans="1:56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Z44" s="131" t="s">
        <v>218</v>
      </c>
      <c r="BA44" s="131" t="s">
        <v>28</v>
      </c>
      <c r="BB44" s="131" t="s">
        <v>28</v>
      </c>
      <c r="BC44" s="131" t="s">
        <v>2014</v>
      </c>
      <c r="BD44" s="131" t="s">
        <v>84</v>
      </c>
    </row>
    <row r="45" spans="1:56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Z45" s="131" t="s">
        <v>220</v>
      </c>
      <c r="BA45" s="131" t="s">
        <v>220</v>
      </c>
      <c r="BB45" s="131" t="s">
        <v>28</v>
      </c>
      <c r="BC45" s="131" t="s">
        <v>2015</v>
      </c>
      <c r="BD45" s="131" t="s">
        <v>84</v>
      </c>
    </row>
    <row r="46" spans="1:56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Z46" s="131" t="s">
        <v>222</v>
      </c>
      <c r="BA46" s="131" t="s">
        <v>28</v>
      </c>
      <c r="BB46" s="131" t="s">
        <v>28</v>
      </c>
      <c r="BC46" s="131" t="s">
        <v>2009</v>
      </c>
      <c r="BD46" s="131" t="s">
        <v>84</v>
      </c>
    </row>
    <row r="47" spans="1:56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Z47" s="131" t="s">
        <v>225</v>
      </c>
      <c r="BA47" s="131" t="s">
        <v>28</v>
      </c>
      <c r="BB47" s="131" t="s">
        <v>28</v>
      </c>
      <c r="BC47" s="131" t="s">
        <v>228</v>
      </c>
      <c r="BD47" s="131" t="s">
        <v>84</v>
      </c>
    </row>
    <row r="48" spans="1:56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Z48" s="131" t="s">
        <v>227</v>
      </c>
      <c r="BA48" s="131" t="s">
        <v>227</v>
      </c>
      <c r="BB48" s="131" t="s">
        <v>28</v>
      </c>
      <c r="BC48" s="131" t="s">
        <v>228</v>
      </c>
      <c r="BD48" s="131" t="s">
        <v>84</v>
      </c>
    </row>
    <row r="49" spans="1:56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Z49" s="131" t="s">
        <v>229</v>
      </c>
      <c r="BA49" s="131" t="s">
        <v>229</v>
      </c>
      <c r="BB49" s="131" t="s">
        <v>28</v>
      </c>
      <c r="BC49" s="131" t="s">
        <v>2016</v>
      </c>
      <c r="BD49" s="131" t="s">
        <v>84</v>
      </c>
    </row>
    <row r="50" spans="1:56" s="2" customFormat="1" ht="16.5" customHeight="1">
      <c r="A50" s="40"/>
      <c r="B50" s="41"/>
      <c r="C50" s="42"/>
      <c r="D50" s="42"/>
      <c r="E50" s="71" t="str">
        <f>E9</f>
        <v>ERPLAN-0102 - D.1.1, D.1.2 - SO01b - DOZP B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Z50" s="131" t="s">
        <v>231</v>
      </c>
      <c r="BA50" s="131" t="s">
        <v>28</v>
      </c>
      <c r="BB50" s="131" t="s">
        <v>28</v>
      </c>
      <c r="BC50" s="131" t="s">
        <v>2017</v>
      </c>
      <c r="BD50" s="131" t="s">
        <v>84</v>
      </c>
    </row>
    <row r="51" spans="1:56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Z51" s="131" t="s">
        <v>233</v>
      </c>
      <c r="BA51" s="131" t="s">
        <v>28</v>
      </c>
      <c r="BB51" s="131" t="s">
        <v>28</v>
      </c>
      <c r="BC51" s="131" t="s">
        <v>234</v>
      </c>
      <c r="BD51" s="131" t="s">
        <v>84</v>
      </c>
    </row>
    <row r="52" spans="1:56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Z52" s="131" t="s">
        <v>235</v>
      </c>
      <c r="BA52" s="131" t="s">
        <v>28</v>
      </c>
      <c r="BB52" s="131" t="s">
        <v>28</v>
      </c>
      <c r="BC52" s="131" t="s">
        <v>236</v>
      </c>
      <c r="BD52" s="131" t="s">
        <v>84</v>
      </c>
    </row>
    <row r="53" spans="1:56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Z53" s="131" t="s">
        <v>237</v>
      </c>
      <c r="BA53" s="131" t="s">
        <v>28</v>
      </c>
      <c r="BB53" s="131" t="s">
        <v>28</v>
      </c>
      <c r="BC53" s="131" t="s">
        <v>238</v>
      </c>
      <c r="BD53" s="131" t="s">
        <v>84</v>
      </c>
    </row>
    <row r="54" spans="1:56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Z54" s="131" t="s">
        <v>239</v>
      </c>
      <c r="BA54" s="131" t="s">
        <v>28</v>
      </c>
      <c r="BB54" s="131" t="s">
        <v>28</v>
      </c>
      <c r="BC54" s="131" t="s">
        <v>240</v>
      </c>
      <c r="BD54" s="131" t="s">
        <v>84</v>
      </c>
    </row>
    <row r="55" spans="1:56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Z55" s="131" t="s">
        <v>241</v>
      </c>
      <c r="BA55" s="131" t="s">
        <v>241</v>
      </c>
      <c r="BB55" s="131" t="s">
        <v>28</v>
      </c>
      <c r="BC55" s="131" t="s">
        <v>242</v>
      </c>
      <c r="BD55" s="131" t="s">
        <v>84</v>
      </c>
    </row>
    <row r="56" spans="1:56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Z56" s="131" t="s">
        <v>243</v>
      </c>
      <c r="BA56" s="131" t="s">
        <v>243</v>
      </c>
      <c r="BB56" s="131" t="s">
        <v>28</v>
      </c>
      <c r="BC56" s="131" t="s">
        <v>244</v>
      </c>
      <c r="BD56" s="131" t="s">
        <v>84</v>
      </c>
    </row>
    <row r="57" spans="1:56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Z57" s="131" t="s">
        <v>245</v>
      </c>
      <c r="BA57" s="131" t="s">
        <v>245</v>
      </c>
      <c r="BB57" s="131" t="s">
        <v>28</v>
      </c>
      <c r="BC57" s="131" t="s">
        <v>2009</v>
      </c>
      <c r="BD57" s="131" t="s">
        <v>84</v>
      </c>
    </row>
    <row r="58" spans="1:56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Z58" s="131" t="s">
        <v>246</v>
      </c>
      <c r="BA58" s="131" t="s">
        <v>28</v>
      </c>
      <c r="BB58" s="131" t="s">
        <v>28</v>
      </c>
      <c r="BC58" s="131" t="s">
        <v>145</v>
      </c>
      <c r="BD58" s="131" t="s">
        <v>84</v>
      </c>
    </row>
    <row r="59" spans="1:56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J106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  <c r="AZ59" s="131" t="s">
        <v>249</v>
      </c>
      <c r="BA59" s="131" t="s">
        <v>28</v>
      </c>
      <c r="BB59" s="131" t="s">
        <v>28</v>
      </c>
      <c r="BC59" s="131" t="s">
        <v>250</v>
      </c>
      <c r="BD59" s="131" t="s">
        <v>84</v>
      </c>
    </row>
    <row r="60" spans="1:56" s="9" customFormat="1" ht="24.95" customHeight="1">
      <c r="A60" s="9"/>
      <c r="B60" s="180"/>
      <c r="C60" s="181"/>
      <c r="D60" s="182" t="s">
        <v>254</v>
      </c>
      <c r="E60" s="183"/>
      <c r="F60" s="183"/>
      <c r="G60" s="183"/>
      <c r="H60" s="183"/>
      <c r="I60" s="184"/>
      <c r="J60" s="185">
        <f>J107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Z60" s="292" t="s">
        <v>251</v>
      </c>
      <c r="BA60" s="292" t="s">
        <v>28</v>
      </c>
      <c r="BB60" s="292" t="s">
        <v>28</v>
      </c>
      <c r="BC60" s="292" t="s">
        <v>252</v>
      </c>
      <c r="BD60" s="292" t="s">
        <v>84</v>
      </c>
    </row>
    <row r="61" spans="1:31" s="10" customFormat="1" ht="19.9" customHeight="1">
      <c r="A61" s="10"/>
      <c r="B61" s="187"/>
      <c r="C61" s="188"/>
      <c r="D61" s="189" t="s">
        <v>255</v>
      </c>
      <c r="E61" s="190"/>
      <c r="F61" s="190"/>
      <c r="G61" s="190"/>
      <c r="H61" s="190"/>
      <c r="I61" s="191"/>
      <c r="J61" s="192">
        <f>J108</f>
        <v>0</v>
      </c>
      <c r="K61" s="188"/>
      <c r="L61" s="19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7"/>
      <c r="C62" s="188"/>
      <c r="D62" s="189" t="s">
        <v>256</v>
      </c>
      <c r="E62" s="190"/>
      <c r="F62" s="190"/>
      <c r="G62" s="190"/>
      <c r="H62" s="190"/>
      <c r="I62" s="191"/>
      <c r="J62" s="192">
        <f>J188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7"/>
      <c r="C63" s="188"/>
      <c r="D63" s="189" t="s">
        <v>257</v>
      </c>
      <c r="E63" s="190"/>
      <c r="F63" s="190"/>
      <c r="G63" s="190"/>
      <c r="H63" s="190"/>
      <c r="I63" s="191"/>
      <c r="J63" s="192">
        <f>J253</f>
        <v>0</v>
      </c>
      <c r="K63" s="188"/>
      <c r="L63" s="19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7"/>
      <c r="C64" s="188"/>
      <c r="D64" s="189" t="s">
        <v>258</v>
      </c>
      <c r="E64" s="190"/>
      <c r="F64" s="190"/>
      <c r="G64" s="190"/>
      <c r="H64" s="190"/>
      <c r="I64" s="191"/>
      <c r="J64" s="192">
        <f>J348</f>
        <v>0</v>
      </c>
      <c r="K64" s="188"/>
      <c r="L64" s="19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7"/>
      <c r="C65" s="188"/>
      <c r="D65" s="189" t="s">
        <v>259</v>
      </c>
      <c r="E65" s="190"/>
      <c r="F65" s="190"/>
      <c r="G65" s="190"/>
      <c r="H65" s="190"/>
      <c r="I65" s="191"/>
      <c r="J65" s="192">
        <f>J388</f>
        <v>0</v>
      </c>
      <c r="K65" s="188"/>
      <c r="L65" s="19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7"/>
      <c r="C66" s="188"/>
      <c r="D66" s="189" t="s">
        <v>260</v>
      </c>
      <c r="E66" s="190"/>
      <c r="F66" s="190"/>
      <c r="G66" s="190"/>
      <c r="H66" s="190"/>
      <c r="I66" s="191"/>
      <c r="J66" s="192">
        <f>J401</f>
        <v>0</v>
      </c>
      <c r="K66" s="188"/>
      <c r="L66" s="19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7"/>
      <c r="C67" s="188"/>
      <c r="D67" s="189" t="s">
        <v>261</v>
      </c>
      <c r="E67" s="190"/>
      <c r="F67" s="190"/>
      <c r="G67" s="190"/>
      <c r="H67" s="190"/>
      <c r="I67" s="191"/>
      <c r="J67" s="192">
        <f>J601</f>
        <v>0</v>
      </c>
      <c r="K67" s="188"/>
      <c r="L67" s="19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7"/>
      <c r="C68" s="188"/>
      <c r="D68" s="189" t="s">
        <v>262</v>
      </c>
      <c r="E68" s="190"/>
      <c r="F68" s="190"/>
      <c r="G68" s="190"/>
      <c r="H68" s="190"/>
      <c r="I68" s="191"/>
      <c r="J68" s="192">
        <f>J628</f>
        <v>0</v>
      </c>
      <c r="K68" s="188"/>
      <c r="L68" s="19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7"/>
      <c r="C69" s="188"/>
      <c r="D69" s="189" t="s">
        <v>263</v>
      </c>
      <c r="E69" s="190"/>
      <c r="F69" s="190"/>
      <c r="G69" s="190"/>
      <c r="H69" s="190"/>
      <c r="I69" s="191"/>
      <c r="J69" s="192">
        <f>J637</f>
        <v>0</v>
      </c>
      <c r="K69" s="188"/>
      <c r="L69" s="19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7"/>
      <c r="C70" s="188"/>
      <c r="D70" s="189" t="s">
        <v>264</v>
      </c>
      <c r="E70" s="190"/>
      <c r="F70" s="190"/>
      <c r="G70" s="190"/>
      <c r="H70" s="190"/>
      <c r="I70" s="191"/>
      <c r="J70" s="192">
        <f>J644</f>
        <v>0</v>
      </c>
      <c r="K70" s="188"/>
      <c r="L70" s="19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7"/>
      <c r="C71" s="188"/>
      <c r="D71" s="189" t="s">
        <v>265</v>
      </c>
      <c r="E71" s="190"/>
      <c r="F71" s="190"/>
      <c r="G71" s="190"/>
      <c r="H71" s="190"/>
      <c r="I71" s="191"/>
      <c r="J71" s="192">
        <f>J691</f>
        <v>0</v>
      </c>
      <c r="K71" s="188"/>
      <c r="L71" s="19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80"/>
      <c r="C72" s="181"/>
      <c r="D72" s="182" t="s">
        <v>266</v>
      </c>
      <c r="E72" s="183"/>
      <c r="F72" s="183"/>
      <c r="G72" s="183"/>
      <c r="H72" s="183"/>
      <c r="I72" s="184"/>
      <c r="J72" s="185">
        <f>J693</f>
        <v>0</v>
      </c>
      <c r="K72" s="181"/>
      <c r="L72" s="186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7"/>
      <c r="C73" s="188"/>
      <c r="D73" s="189" t="s">
        <v>267</v>
      </c>
      <c r="E73" s="190"/>
      <c r="F73" s="190"/>
      <c r="G73" s="190"/>
      <c r="H73" s="190"/>
      <c r="I73" s="191"/>
      <c r="J73" s="192">
        <f>J694</f>
        <v>0</v>
      </c>
      <c r="K73" s="188"/>
      <c r="L73" s="19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7"/>
      <c r="C74" s="188"/>
      <c r="D74" s="189" t="s">
        <v>268</v>
      </c>
      <c r="E74" s="190"/>
      <c r="F74" s="190"/>
      <c r="G74" s="190"/>
      <c r="H74" s="190"/>
      <c r="I74" s="191"/>
      <c r="J74" s="192">
        <f>J730</f>
        <v>0</v>
      </c>
      <c r="K74" s="188"/>
      <c r="L74" s="19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7"/>
      <c r="C75" s="188"/>
      <c r="D75" s="189" t="s">
        <v>269</v>
      </c>
      <c r="E75" s="190"/>
      <c r="F75" s="190"/>
      <c r="G75" s="190"/>
      <c r="H75" s="190"/>
      <c r="I75" s="191"/>
      <c r="J75" s="192">
        <f>J797</f>
        <v>0</v>
      </c>
      <c r="K75" s="188"/>
      <c r="L75" s="19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7"/>
      <c r="C76" s="188"/>
      <c r="D76" s="189" t="s">
        <v>270</v>
      </c>
      <c r="E76" s="190"/>
      <c r="F76" s="190"/>
      <c r="G76" s="190"/>
      <c r="H76" s="190"/>
      <c r="I76" s="191"/>
      <c r="J76" s="192">
        <f>J802</f>
        <v>0</v>
      </c>
      <c r="K76" s="188"/>
      <c r="L76" s="19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7"/>
      <c r="C77" s="188"/>
      <c r="D77" s="189" t="s">
        <v>271</v>
      </c>
      <c r="E77" s="190"/>
      <c r="F77" s="190"/>
      <c r="G77" s="190"/>
      <c r="H77" s="190"/>
      <c r="I77" s="191"/>
      <c r="J77" s="192">
        <f>J853</f>
        <v>0</v>
      </c>
      <c r="K77" s="188"/>
      <c r="L77" s="19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7"/>
      <c r="C78" s="188"/>
      <c r="D78" s="189" t="s">
        <v>272</v>
      </c>
      <c r="E78" s="190"/>
      <c r="F78" s="190"/>
      <c r="G78" s="190"/>
      <c r="H78" s="190"/>
      <c r="I78" s="191"/>
      <c r="J78" s="192">
        <f>J906</f>
        <v>0</v>
      </c>
      <c r="K78" s="188"/>
      <c r="L78" s="19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7"/>
      <c r="C79" s="188"/>
      <c r="D79" s="189" t="s">
        <v>273</v>
      </c>
      <c r="E79" s="190"/>
      <c r="F79" s="190"/>
      <c r="G79" s="190"/>
      <c r="H79" s="190"/>
      <c r="I79" s="191"/>
      <c r="J79" s="192">
        <f>J926</f>
        <v>0</v>
      </c>
      <c r="K79" s="188"/>
      <c r="L79" s="19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7"/>
      <c r="C80" s="188"/>
      <c r="D80" s="189" t="s">
        <v>274</v>
      </c>
      <c r="E80" s="190"/>
      <c r="F80" s="190"/>
      <c r="G80" s="190"/>
      <c r="H80" s="190"/>
      <c r="I80" s="191"/>
      <c r="J80" s="192">
        <f>J1005</f>
        <v>0</v>
      </c>
      <c r="K80" s="188"/>
      <c r="L80" s="19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7"/>
      <c r="C81" s="188"/>
      <c r="D81" s="189" t="s">
        <v>275</v>
      </c>
      <c r="E81" s="190"/>
      <c r="F81" s="190"/>
      <c r="G81" s="190"/>
      <c r="H81" s="190"/>
      <c r="I81" s="191"/>
      <c r="J81" s="192">
        <f>J1116</f>
        <v>0</v>
      </c>
      <c r="K81" s="188"/>
      <c r="L81" s="19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7"/>
      <c r="C82" s="188"/>
      <c r="D82" s="189" t="s">
        <v>276</v>
      </c>
      <c r="E82" s="190"/>
      <c r="F82" s="190"/>
      <c r="G82" s="190"/>
      <c r="H82" s="190"/>
      <c r="I82" s="191"/>
      <c r="J82" s="192">
        <f>J1164</f>
        <v>0</v>
      </c>
      <c r="K82" s="188"/>
      <c r="L82" s="19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7"/>
      <c r="C83" s="188"/>
      <c r="D83" s="189" t="s">
        <v>277</v>
      </c>
      <c r="E83" s="190"/>
      <c r="F83" s="190"/>
      <c r="G83" s="190"/>
      <c r="H83" s="190"/>
      <c r="I83" s="191"/>
      <c r="J83" s="192">
        <f>J1202</f>
        <v>0</v>
      </c>
      <c r="K83" s="188"/>
      <c r="L83" s="193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7"/>
      <c r="C84" s="188"/>
      <c r="D84" s="189" t="s">
        <v>278</v>
      </c>
      <c r="E84" s="190"/>
      <c r="F84" s="190"/>
      <c r="G84" s="190"/>
      <c r="H84" s="190"/>
      <c r="I84" s="191"/>
      <c r="J84" s="192">
        <f>J1230</f>
        <v>0</v>
      </c>
      <c r="K84" s="188"/>
      <c r="L84" s="193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7"/>
      <c r="C85" s="188"/>
      <c r="D85" s="189" t="s">
        <v>279</v>
      </c>
      <c r="E85" s="190"/>
      <c r="F85" s="190"/>
      <c r="G85" s="190"/>
      <c r="H85" s="190"/>
      <c r="I85" s="191"/>
      <c r="J85" s="192">
        <f>J1270</f>
        <v>0</v>
      </c>
      <c r="K85" s="188"/>
      <c r="L85" s="193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7"/>
      <c r="C86" s="188"/>
      <c r="D86" s="189" t="s">
        <v>280</v>
      </c>
      <c r="E86" s="190"/>
      <c r="F86" s="190"/>
      <c r="G86" s="190"/>
      <c r="H86" s="190"/>
      <c r="I86" s="191"/>
      <c r="J86" s="192">
        <f>J1286</f>
        <v>0</v>
      </c>
      <c r="K86" s="188"/>
      <c r="L86" s="193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2" customFormat="1" ht="21.8" customHeight="1">
      <c r="A87" s="40"/>
      <c r="B87" s="41"/>
      <c r="C87" s="42"/>
      <c r="D87" s="42"/>
      <c r="E87" s="42"/>
      <c r="F87" s="42"/>
      <c r="G87" s="42"/>
      <c r="H87" s="42"/>
      <c r="I87" s="139"/>
      <c r="J87" s="42"/>
      <c r="K87" s="42"/>
      <c r="L87" s="1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61"/>
      <c r="C88" s="62"/>
      <c r="D88" s="62"/>
      <c r="E88" s="62"/>
      <c r="F88" s="62"/>
      <c r="G88" s="62"/>
      <c r="H88" s="62"/>
      <c r="I88" s="170"/>
      <c r="J88" s="62"/>
      <c r="K88" s="62"/>
      <c r="L88" s="1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92" spans="1:31" s="2" customFormat="1" ht="6.95" customHeight="1">
      <c r="A92" s="40"/>
      <c r="B92" s="63"/>
      <c r="C92" s="64"/>
      <c r="D92" s="64"/>
      <c r="E92" s="64"/>
      <c r="F92" s="64"/>
      <c r="G92" s="64"/>
      <c r="H92" s="64"/>
      <c r="I92" s="173"/>
      <c r="J92" s="64"/>
      <c r="K92" s="64"/>
      <c r="L92" s="1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4.95" customHeight="1">
      <c r="A93" s="40"/>
      <c r="B93" s="41"/>
      <c r="C93" s="25" t="s">
        <v>281</v>
      </c>
      <c r="D93" s="42"/>
      <c r="E93" s="42"/>
      <c r="F93" s="42"/>
      <c r="G93" s="42"/>
      <c r="H93" s="42"/>
      <c r="I93" s="139"/>
      <c r="J93" s="42"/>
      <c r="K93" s="42"/>
      <c r="L93" s="1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139"/>
      <c r="J94" s="42"/>
      <c r="K94" s="42"/>
      <c r="L94" s="1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16</v>
      </c>
      <c r="D95" s="42"/>
      <c r="E95" s="42"/>
      <c r="F95" s="42"/>
      <c r="G95" s="42"/>
      <c r="H95" s="42"/>
      <c r="I95" s="139"/>
      <c r="J95" s="42"/>
      <c r="K95" s="42"/>
      <c r="L95" s="1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6.5" customHeight="1">
      <c r="A96" s="40"/>
      <c r="B96" s="41"/>
      <c r="C96" s="42"/>
      <c r="D96" s="42"/>
      <c r="E96" s="174" t="str">
        <f>E7</f>
        <v>Záměr výstavby zařízení pro zdravotně postižené v Třebechovicích p. Orebem</v>
      </c>
      <c r="F96" s="34"/>
      <c r="G96" s="34"/>
      <c r="H96" s="34"/>
      <c r="I96" s="139"/>
      <c r="J96" s="42"/>
      <c r="K96" s="42"/>
      <c r="L96" s="1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2" customHeight="1">
      <c r="A97" s="40"/>
      <c r="B97" s="41"/>
      <c r="C97" s="34" t="s">
        <v>148</v>
      </c>
      <c r="D97" s="42"/>
      <c r="E97" s="42"/>
      <c r="F97" s="42"/>
      <c r="G97" s="42"/>
      <c r="H97" s="42"/>
      <c r="I97" s="139"/>
      <c r="J97" s="42"/>
      <c r="K97" s="42"/>
      <c r="L97" s="1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6.5" customHeight="1">
      <c r="A98" s="40"/>
      <c r="B98" s="41"/>
      <c r="C98" s="42"/>
      <c r="D98" s="42"/>
      <c r="E98" s="71" t="str">
        <f>E9</f>
        <v>ERPLAN-0102 - D.1.1, D.1.2 - SO01b - DOZP B - hlavní výdaj</v>
      </c>
      <c r="F98" s="42"/>
      <c r="G98" s="42"/>
      <c r="H98" s="42"/>
      <c r="I98" s="139"/>
      <c r="J98" s="42"/>
      <c r="K98" s="42"/>
      <c r="L98" s="1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139"/>
      <c r="J99" s="42"/>
      <c r="K99" s="42"/>
      <c r="L99" s="1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2" customHeight="1">
      <c r="A100" s="40"/>
      <c r="B100" s="41"/>
      <c r="C100" s="34" t="s">
        <v>22</v>
      </c>
      <c r="D100" s="42"/>
      <c r="E100" s="42"/>
      <c r="F100" s="29" t="str">
        <f>F12</f>
        <v>Třebechovice pod Orebem</v>
      </c>
      <c r="G100" s="42"/>
      <c r="H100" s="42"/>
      <c r="I100" s="143" t="s">
        <v>24</v>
      </c>
      <c r="J100" s="74" t="str">
        <f>IF(J12="","",J12)</f>
        <v>3. 12. 2019</v>
      </c>
      <c r="K100" s="42"/>
      <c r="L100" s="1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41"/>
      <c r="C101" s="42"/>
      <c r="D101" s="42"/>
      <c r="E101" s="42"/>
      <c r="F101" s="42"/>
      <c r="G101" s="42"/>
      <c r="H101" s="42"/>
      <c r="I101" s="139"/>
      <c r="J101" s="42"/>
      <c r="K101" s="42"/>
      <c r="L101" s="1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27.9" customHeight="1">
      <c r="A102" s="40"/>
      <c r="B102" s="41"/>
      <c r="C102" s="34" t="s">
        <v>26</v>
      </c>
      <c r="D102" s="42"/>
      <c r="E102" s="42"/>
      <c r="F102" s="29" t="str">
        <f>E15</f>
        <v>Královehradecký kraj</v>
      </c>
      <c r="G102" s="42"/>
      <c r="H102" s="42"/>
      <c r="I102" s="143" t="s">
        <v>33</v>
      </c>
      <c r="J102" s="38" t="str">
        <f>E21</f>
        <v>ERPLAN s.r.o., Havlíčkův Brod</v>
      </c>
      <c r="K102" s="42"/>
      <c r="L102" s="1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5.15" customHeight="1">
      <c r="A103" s="40"/>
      <c r="B103" s="41"/>
      <c r="C103" s="34" t="s">
        <v>31</v>
      </c>
      <c r="D103" s="42"/>
      <c r="E103" s="42"/>
      <c r="F103" s="29" t="str">
        <f>IF(E18="","",E18)</f>
        <v>Vyplň údaj</v>
      </c>
      <c r="G103" s="42"/>
      <c r="H103" s="42"/>
      <c r="I103" s="143" t="s">
        <v>36</v>
      </c>
      <c r="J103" s="38" t="str">
        <f>E24</f>
        <v xml:space="preserve"> </v>
      </c>
      <c r="K103" s="42"/>
      <c r="L103" s="1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10.3" customHeight="1">
      <c r="A104" s="40"/>
      <c r="B104" s="41"/>
      <c r="C104" s="42"/>
      <c r="D104" s="42"/>
      <c r="E104" s="42"/>
      <c r="F104" s="42"/>
      <c r="G104" s="42"/>
      <c r="H104" s="42"/>
      <c r="I104" s="139"/>
      <c r="J104" s="42"/>
      <c r="K104" s="42"/>
      <c r="L104" s="1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11" customFormat="1" ht="29.25" customHeight="1">
      <c r="A105" s="194"/>
      <c r="B105" s="195"/>
      <c r="C105" s="196" t="s">
        <v>282</v>
      </c>
      <c r="D105" s="197" t="s">
        <v>59</v>
      </c>
      <c r="E105" s="197" t="s">
        <v>55</v>
      </c>
      <c r="F105" s="197" t="s">
        <v>56</v>
      </c>
      <c r="G105" s="197" t="s">
        <v>283</v>
      </c>
      <c r="H105" s="197" t="s">
        <v>284</v>
      </c>
      <c r="I105" s="198" t="s">
        <v>285</v>
      </c>
      <c r="J105" s="197" t="s">
        <v>248</v>
      </c>
      <c r="K105" s="199" t="s">
        <v>286</v>
      </c>
      <c r="L105" s="200"/>
      <c r="M105" s="94" t="s">
        <v>28</v>
      </c>
      <c r="N105" s="95" t="s">
        <v>44</v>
      </c>
      <c r="O105" s="95" t="s">
        <v>287</v>
      </c>
      <c r="P105" s="95" t="s">
        <v>288</v>
      </c>
      <c r="Q105" s="95" t="s">
        <v>289</v>
      </c>
      <c r="R105" s="95" t="s">
        <v>290</v>
      </c>
      <c r="S105" s="95" t="s">
        <v>291</v>
      </c>
      <c r="T105" s="96" t="s">
        <v>292</v>
      </c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</row>
    <row r="106" spans="1:63" s="2" customFormat="1" ht="22.8" customHeight="1">
      <c r="A106" s="40"/>
      <c r="B106" s="41"/>
      <c r="C106" s="101" t="s">
        <v>293</v>
      </c>
      <c r="D106" s="42"/>
      <c r="E106" s="42"/>
      <c r="F106" s="42"/>
      <c r="G106" s="42"/>
      <c r="H106" s="42"/>
      <c r="I106" s="139"/>
      <c r="J106" s="201">
        <f>BK106</f>
        <v>0</v>
      </c>
      <c r="K106" s="42"/>
      <c r="L106" s="46"/>
      <c r="M106" s="97"/>
      <c r="N106" s="202"/>
      <c r="O106" s="98"/>
      <c r="P106" s="203">
        <f>P107+P693</f>
        <v>0</v>
      </c>
      <c r="Q106" s="98"/>
      <c r="R106" s="203">
        <f>R107+R693</f>
        <v>980.2983921499999</v>
      </c>
      <c r="S106" s="98"/>
      <c r="T106" s="204">
        <f>T107+T693</f>
        <v>0.3034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73</v>
      </c>
      <c r="AU106" s="19" t="s">
        <v>253</v>
      </c>
      <c r="BK106" s="205">
        <f>BK107+BK693</f>
        <v>0</v>
      </c>
    </row>
    <row r="107" spans="1:63" s="12" customFormat="1" ht="25.9" customHeight="1">
      <c r="A107" s="12"/>
      <c r="B107" s="206"/>
      <c r="C107" s="207"/>
      <c r="D107" s="208" t="s">
        <v>73</v>
      </c>
      <c r="E107" s="209" t="s">
        <v>294</v>
      </c>
      <c r="F107" s="209" t="s">
        <v>295</v>
      </c>
      <c r="G107" s="207"/>
      <c r="H107" s="207"/>
      <c r="I107" s="210"/>
      <c r="J107" s="211">
        <f>BK107</f>
        <v>0</v>
      </c>
      <c r="K107" s="207"/>
      <c r="L107" s="212"/>
      <c r="M107" s="213"/>
      <c r="N107" s="214"/>
      <c r="O107" s="214"/>
      <c r="P107" s="215">
        <f>P108+P188+P253+P348+P388+P401+P601+P628+P637+P644+P691</f>
        <v>0</v>
      </c>
      <c r="Q107" s="214"/>
      <c r="R107" s="215">
        <f>R108+R188+R253+R348+R388+R401+R601+R628+R637+R644+R691</f>
        <v>924.7353347999999</v>
      </c>
      <c r="S107" s="214"/>
      <c r="T107" s="216">
        <f>T108+T188+T253+T348+T388+T401+T601+T628+T637+T644+T691</f>
        <v>0.0504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7" t="s">
        <v>82</v>
      </c>
      <c r="AT107" s="218" t="s">
        <v>73</v>
      </c>
      <c r="AU107" s="218" t="s">
        <v>74</v>
      </c>
      <c r="AY107" s="217" t="s">
        <v>296</v>
      </c>
      <c r="BK107" s="219">
        <f>BK108+BK188+BK253+BK348+BK388+BK401+BK601+BK628+BK637+BK644+BK691</f>
        <v>0</v>
      </c>
    </row>
    <row r="108" spans="1:63" s="12" customFormat="1" ht="22.8" customHeight="1">
      <c r="A108" s="12"/>
      <c r="B108" s="206"/>
      <c r="C108" s="207"/>
      <c r="D108" s="208" t="s">
        <v>73</v>
      </c>
      <c r="E108" s="220" t="s">
        <v>82</v>
      </c>
      <c r="F108" s="220" t="s">
        <v>297</v>
      </c>
      <c r="G108" s="207"/>
      <c r="H108" s="207"/>
      <c r="I108" s="210"/>
      <c r="J108" s="221">
        <f>BK108</f>
        <v>0</v>
      </c>
      <c r="K108" s="207"/>
      <c r="L108" s="212"/>
      <c r="M108" s="213"/>
      <c r="N108" s="214"/>
      <c r="O108" s="214"/>
      <c r="P108" s="215">
        <f>SUM(P109:P187)</f>
        <v>0</v>
      </c>
      <c r="Q108" s="214"/>
      <c r="R108" s="215">
        <f>SUM(R109:R187)</f>
        <v>170.34586996</v>
      </c>
      <c r="S108" s="214"/>
      <c r="T108" s="216">
        <f>SUM(T109:T187)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7" t="s">
        <v>82</v>
      </c>
      <c r="AT108" s="218" t="s">
        <v>73</v>
      </c>
      <c r="AU108" s="218" t="s">
        <v>82</v>
      </c>
      <c r="AY108" s="217" t="s">
        <v>296</v>
      </c>
      <c r="BK108" s="219">
        <f>SUM(BK109:BK187)</f>
        <v>0</v>
      </c>
    </row>
    <row r="109" spans="1:65" s="2" customFormat="1" ht="24" customHeight="1">
      <c r="A109" s="40"/>
      <c r="B109" s="41"/>
      <c r="C109" s="222" t="s">
        <v>82</v>
      </c>
      <c r="D109" s="222" t="s">
        <v>298</v>
      </c>
      <c r="E109" s="223" t="s">
        <v>299</v>
      </c>
      <c r="F109" s="224" t="s">
        <v>300</v>
      </c>
      <c r="G109" s="225" t="s">
        <v>301</v>
      </c>
      <c r="H109" s="226">
        <v>127.807</v>
      </c>
      <c r="I109" s="227"/>
      <c r="J109" s="228">
        <f>ROUND(I109*H109,2)</f>
        <v>0</v>
      </c>
      <c r="K109" s="224" t="s">
        <v>302</v>
      </c>
      <c r="L109" s="46"/>
      <c r="M109" s="229" t="s">
        <v>28</v>
      </c>
      <c r="N109" s="230" t="s">
        <v>45</v>
      </c>
      <c r="O109" s="86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3" t="s">
        <v>303</v>
      </c>
      <c r="AT109" s="233" t="s">
        <v>298</v>
      </c>
      <c r="AU109" s="233" t="s">
        <v>84</v>
      </c>
      <c r="AY109" s="19" t="s">
        <v>296</v>
      </c>
      <c r="BE109" s="234">
        <f>IF(N109="základní",J109,0)</f>
        <v>0</v>
      </c>
      <c r="BF109" s="234">
        <f>IF(N109="snížená",J109,0)</f>
        <v>0</v>
      </c>
      <c r="BG109" s="234">
        <f>IF(N109="zákl. přenesená",J109,0)</f>
        <v>0</v>
      </c>
      <c r="BH109" s="234">
        <f>IF(N109="sníž. přenesená",J109,0)</f>
        <v>0</v>
      </c>
      <c r="BI109" s="234">
        <f>IF(N109="nulová",J109,0)</f>
        <v>0</v>
      </c>
      <c r="BJ109" s="19" t="s">
        <v>82</v>
      </c>
      <c r="BK109" s="234">
        <f>ROUND(I109*H109,2)</f>
        <v>0</v>
      </c>
      <c r="BL109" s="19" t="s">
        <v>303</v>
      </c>
      <c r="BM109" s="233" t="s">
        <v>2018</v>
      </c>
    </row>
    <row r="110" spans="1:51" s="13" customFormat="1" ht="12">
      <c r="A110" s="13"/>
      <c r="B110" s="235"/>
      <c r="C110" s="236"/>
      <c r="D110" s="237" t="s">
        <v>305</v>
      </c>
      <c r="E110" s="238" t="s">
        <v>28</v>
      </c>
      <c r="F110" s="239" t="s">
        <v>2019</v>
      </c>
      <c r="G110" s="236"/>
      <c r="H110" s="238" t="s">
        <v>28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305</v>
      </c>
      <c r="AU110" s="245" t="s">
        <v>84</v>
      </c>
      <c r="AV110" s="13" t="s">
        <v>82</v>
      </c>
      <c r="AW110" s="13" t="s">
        <v>35</v>
      </c>
      <c r="AX110" s="13" t="s">
        <v>74</v>
      </c>
      <c r="AY110" s="245" t="s">
        <v>296</v>
      </c>
    </row>
    <row r="111" spans="1:51" s="14" customFormat="1" ht="12">
      <c r="A111" s="14"/>
      <c r="B111" s="246"/>
      <c r="C111" s="247"/>
      <c r="D111" s="237" t="s">
        <v>305</v>
      </c>
      <c r="E111" s="248" t="s">
        <v>28</v>
      </c>
      <c r="F111" s="249" t="s">
        <v>307</v>
      </c>
      <c r="G111" s="247"/>
      <c r="H111" s="250">
        <v>95.424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6" t="s">
        <v>305</v>
      </c>
      <c r="AU111" s="256" t="s">
        <v>84</v>
      </c>
      <c r="AV111" s="14" t="s">
        <v>84</v>
      </c>
      <c r="AW111" s="14" t="s">
        <v>35</v>
      </c>
      <c r="AX111" s="14" t="s">
        <v>74</v>
      </c>
      <c r="AY111" s="256" t="s">
        <v>296</v>
      </c>
    </row>
    <row r="112" spans="1:51" s="14" customFormat="1" ht="12">
      <c r="A112" s="14"/>
      <c r="B112" s="246"/>
      <c r="C112" s="247"/>
      <c r="D112" s="237" t="s">
        <v>305</v>
      </c>
      <c r="E112" s="248" t="s">
        <v>28</v>
      </c>
      <c r="F112" s="249" t="s">
        <v>2020</v>
      </c>
      <c r="G112" s="247"/>
      <c r="H112" s="250">
        <v>26.568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6" t="s">
        <v>305</v>
      </c>
      <c r="AU112" s="256" t="s">
        <v>84</v>
      </c>
      <c r="AV112" s="14" t="s">
        <v>84</v>
      </c>
      <c r="AW112" s="14" t="s">
        <v>35</v>
      </c>
      <c r="AX112" s="14" t="s">
        <v>74</v>
      </c>
      <c r="AY112" s="256" t="s">
        <v>296</v>
      </c>
    </row>
    <row r="113" spans="1:51" s="14" customFormat="1" ht="12">
      <c r="A113" s="14"/>
      <c r="B113" s="246"/>
      <c r="C113" s="247"/>
      <c r="D113" s="237" t="s">
        <v>305</v>
      </c>
      <c r="E113" s="248" t="s">
        <v>28</v>
      </c>
      <c r="F113" s="249" t="s">
        <v>309</v>
      </c>
      <c r="G113" s="247"/>
      <c r="H113" s="250">
        <v>5.815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6" t="s">
        <v>305</v>
      </c>
      <c r="AU113" s="256" t="s">
        <v>84</v>
      </c>
      <c r="AV113" s="14" t="s">
        <v>84</v>
      </c>
      <c r="AW113" s="14" t="s">
        <v>35</v>
      </c>
      <c r="AX113" s="14" t="s">
        <v>74</v>
      </c>
      <c r="AY113" s="256" t="s">
        <v>296</v>
      </c>
    </row>
    <row r="114" spans="1:51" s="15" customFormat="1" ht="12">
      <c r="A114" s="15"/>
      <c r="B114" s="257"/>
      <c r="C114" s="258"/>
      <c r="D114" s="237" t="s">
        <v>305</v>
      </c>
      <c r="E114" s="259" t="s">
        <v>149</v>
      </c>
      <c r="F114" s="260" t="s">
        <v>310</v>
      </c>
      <c r="G114" s="258"/>
      <c r="H114" s="261">
        <v>127.807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7" t="s">
        <v>305</v>
      </c>
      <c r="AU114" s="267" t="s">
        <v>84</v>
      </c>
      <c r="AV114" s="15" t="s">
        <v>303</v>
      </c>
      <c r="AW114" s="15" t="s">
        <v>35</v>
      </c>
      <c r="AX114" s="15" t="s">
        <v>82</v>
      </c>
      <c r="AY114" s="267" t="s">
        <v>296</v>
      </c>
    </row>
    <row r="115" spans="1:65" s="2" customFormat="1" ht="24" customHeight="1">
      <c r="A115" s="40"/>
      <c r="B115" s="41"/>
      <c r="C115" s="222" t="s">
        <v>84</v>
      </c>
      <c r="D115" s="222" t="s">
        <v>298</v>
      </c>
      <c r="E115" s="223" t="s">
        <v>311</v>
      </c>
      <c r="F115" s="224" t="s">
        <v>312</v>
      </c>
      <c r="G115" s="225" t="s">
        <v>301</v>
      </c>
      <c r="H115" s="226">
        <v>127.807</v>
      </c>
      <c r="I115" s="227"/>
      <c r="J115" s="228">
        <f>ROUND(I115*H115,2)</f>
        <v>0</v>
      </c>
      <c r="K115" s="224" t="s">
        <v>302</v>
      </c>
      <c r="L115" s="46"/>
      <c r="M115" s="229" t="s">
        <v>28</v>
      </c>
      <c r="N115" s="230" t="s">
        <v>45</v>
      </c>
      <c r="O115" s="86"/>
      <c r="P115" s="231">
        <f>O115*H115</f>
        <v>0</v>
      </c>
      <c r="Q115" s="231">
        <v>0</v>
      </c>
      <c r="R115" s="231">
        <f>Q115*H115</f>
        <v>0</v>
      </c>
      <c r="S115" s="231">
        <v>0</v>
      </c>
      <c r="T115" s="232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3" t="s">
        <v>303</v>
      </c>
      <c r="AT115" s="233" t="s">
        <v>298</v>
      </c>
      <c r="AU115" s="233" t="s">
        <v>84</v>
      </c>
      <c r="AY115" s="19" t="s">
        <v>296</v>
      </c>
      <c r="BE115" s="234">
        <f>IF(N115="základní",J115,0)</f>
        <v>0</v>
      </c>
      <c r="BF115" s="234">
        <f>IF(N115="snížená",J115,0)</f>
        <v>0</v>
      </c>
      <c r="BG115" s="234">
        <f>IF(N115="zákl. přenesená",J115,0)</f>
        <v>0</v>
      </c>
      <c r="BH115" s="234">
        <f>IF(N115="sníž. přenesená",J115,0)</f>
        <v>0</v>
      </c>
      <c r="BI115" s="234">
        <f>IF(N115="nulová",J115,0)</f>
        <v>0</v>
      </c>
      <c r="BJ115" s="19" t="s">
        <v>82</v>
      </c>
      <c r="BK115" s="234">
        <f>ROUND(I115*H115,2)</f>
        <v>0</v>
      </c>
      <c r="BL115" s="19" t="s">
        <v>303</v>
      </c>
      <c r="BM115" s="233" t="s">
        <v>2021</v>
      </c>
    </row>
    <row r="116" spans="1:51" s="14" customFormat="1" ht="12">
      <c r="A116" s="14"/>
      <c r="B116" s="246"/>
      <c r="C116" s="247"/>
      <c r="D116" s="237" t="s">
        <v>305</v>
      </c>
      <c r="E116" s="248" t="s">
        <v>28</v>
      </c>
      <c r="F116" s="249" t="s">
        <v>149</v>
      </c>
      <c r="G116" s="247"/>
      <c r="H116" s="250">
        <v>127.807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305</v>
      </c>
      <c r="AU116" s="256" t="s">
        <v>84</v>
      </c>
      <c r="AV116" s="14" t="s">
        <v>84</v>
      </c>
      <c r="AW116" s="14" t="s">
        <v>35</v>
      </c>
      <c r="AX116" s="14" t="s">
        <v>82</v>
      </c>
      <c r="AY116" s="256" t="s">
        <v>296</v>
      </c>
    </row>
    <row r="117" spans="1:65" s="2" customFormat="1" ht="24" customHeight="1">
      <c r="A117" s="40"/>
      <c r="B117" s="41"/>
      <c r="C117" s="222" t="s">
        <v>314</v>
      </c>
      <c r="D117" s="222" t="s">
        <v>298</v>
      </c>
      <c r="E117" s="223" t="s">
        <v>315</v>
      </c>
      <c r="F117" s="224" t="s">
        <v>316</v>
      </c>
      <c r="G117" s="225" t="s">
        <v>301</v>
      </c>
      <c r="H117" s="226">
        <v>127.807</v>
      </c>
      <c r="I117" s="227"/>
      <c r="J117" s="228">
        <f>ROUND(I117*H117,2)</f>
        <v>0</v>
      </c>
      <c r="K117" s="224" t="s">
        <v>302</v>
      </c>
      <c r="L117" s="46"/>
      <c r="M117" s="229" t="s">
        <v>28</v>
      </c>
      <c r="N117" s="230" t="s">
        <v>45</v>
      </c>
      <c r="O117" s="86"/>
      <c r="P117" s="231">
        <f>O117*H117</f>
        <v>0</v>
      </c>
      <c r="Q117" s="231">
        <v>0</v>
      </c>
      <c r="R117" s="231">
        <f>Q117*H117</f>
        <v>0</v>
      </c>
      <c r="S117" s="231">
        <v>0</v>
      </c>
      <c r="T117" s="232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3" t="s">
        <v>303</v>
      </c>
      <c r="AT117" s="233" t="s">
        <v>298</v>
      </c>
      <c r="AU117" s="233" t="s">
        <v>84</v>
      </c>
      <c r="AY117" s="19" t="s">
        <v>296</v>
      </c>
      <c r="BE117" s="234">
        <f>IF(N117="základní",J117,0)</f>
        <v>0</v>
      </c>
      <c r="BF117" s="234">
        <f>IF(N117="snížená",J117,0)</f>
        <v>0</v>
      </c>
      <c r="BG117" s="234">
        <f>IF(N117="zákl. přenesená",J117,0)</f>
        <v>0</v>
      </c>
      <c r="BH117" s="234">
        <f>IF(N117="sníž. přenesená",J117,0)</f>
        <v>0</v>
      </c>
      <c r="BI117" s="234">
        <f>IF(N117="nulová",J117,0)</f>
        <v>0</v>
      </c>
      <c r="BJ117" s="19" t="s">
        <v>82</v>
      </c>
      <c r="BK117" s="234">
        <f>ROUND(I117*H117,2)</f>
        <v>0</v>
      </c>
      <c r="BL117" s="19" t="s">
        <v>303</v>
      </c>
      <c r="BM117" s="233" t="s">
        <v>2022</v>
      </c>
    </row>
    <row r="118" spans="1:51" s="14" customFormat="1" ht="12">
      <c r="A118" s="14"/>
      <c r="B118" s="246"/>
      <c r="C118" s="247"/>
      <c r="D118" s="237" t="s">
        <v>305</v>
      </c>
      <c r="E118" s="248" t="s">
        <v>28</v>
      </c>
      <c r="F118" s="249" t="s">
        <v>149</v>
      </c>
      <c r="G118" s="247"/>
      <c r="H118" s="250">
        <v>127.807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305</v>
      </c>
      <c r="AU118" s="256" t="s">
        <v>84</v>
      </c>
      <c r="AV118" s="14" t="s">
        <v>84</v>
      </c>
      <c r="AW118" s="14" t="s">
        <v>35</v>
      </c>
      <c r="AX118" s="14" t="s">
        <v>82</v>
      </c>
      <c r="AY118" s="256" t="s">
        <v>296</v>
      </c>
    </row>
    <row r="119" spans="1:65" s="2" customFormat="1" ht="24" customHeight="1">
      <c r="A119" s="40"/>
      <c r="B119" s="41"/>
      <c r="C119" s="222" t="s">
        <v>303</v>
      </c>
      <c r="D119" s="222" t="s">
        <v>298</v>
      </c>
      <c r="E119" s="223" t="s">
        <v>318</v>
      </c>
      <c r="F119" s="224" t="s">
        <v>319</v>
      </c>
      <c r="G119" s="225" t="s">
        <v>301</v>
      </c>
      <c r="H119" s="226">
        <v>127.807</v>
      </c>
      <c r="I119" s="227"/>
      <c r="J119" s="228">
        <f>ROUND(I119*H119,2)</f>
        <v>0</v>
      </c>
      <c r="K119" s="224" t="s">
        <v>302</v>
      </c>
      <c r="L119" s="46"/>
      <c r="M119" s="229" t="s">
        <v>28</v>
      </c>
      <c r="N119" s="230" t="s">
        <v>45</v>
      </c>
      <c r="O119" s="86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3" t="s">
        <v>303</v>
      </c>
      <c r="AT119" s="233" t="s">
        <v>298</v>
      </c>
      <c r="AU119" s="233" t="s">
        <v>84</v>
      </c>
      <c r="AY119" s="19" t="s">
        <v>296</v>
      </c>
      <c r="BE119" s="234">
        <f>IF(N119="základní",J119,0)</f>
        <v>0</v>
      </c>
      <c r="BF119" s="234">
        <f>IF(N119="snížená",J119,0)</f>
        <v>0</v>
      </c>
      <c r="BG119" s="234">
        <f>IF(N119="zákl. přenesená",J119,0)</f>
        <v>0</v>
      </c>
      <c r="BH119" s="234">
        <f>IF(N119="sníž. přenesená",J119,0)</f>
        <v>0</v>
      </c>
      <c r="BI119" s="234">
        <f>IF(N119="nulová",J119,0)</f>
        <v>0</v>
      </c>
      <c r="BJ119" s="19" t="s">
        <v>82</v>
      </c>
      <c r="BK119" s="234">
        <f>ROUND(I119*H119,2)</f>
        <v>0</v>
      </c>
      <c r="BL119" s="19" t="s">
        <v>303</v>
      </c>
      <c r="BM119" s="233" t="s">
        <v>2023</v>
      </c>
    </row>
    <row r="120" spans="1:51" s="14" customFormat="1" ht="12">
      <c r="A120" s="14"/>
      <c r="B120" s="246"/>
      <c r="C120" s="247"/>
      <c r="D120" s="237" t="s">
        <v>305</v>
      </c>
      <c r="E120" s="248" t="s">
        <v>28</v>
      </c>
      <c r="F120" s="249" t="s">
        <v>149</v>
      </c>
      <c r="G120" s="247"/>
      <c r="H120" s="250">
        <v>127.807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6" t="s">
        <v>305</v>
      </c>
      <c r="AU120" s="256" t="s">
        <v>84</v>
      </c>
      <c r="AV120" s="14" t="s">
        <v>84</v>
      </c>
      <c r="AW120" s="14" t="s">
        <v>35</v>
      </c>
      <c r="AX120" s="14" t="s">
        <v>82</v>
      </c>
      <c r="AY120" s="256" t="s">
        <v>296</v>
      </c>
    </row>
    <row r="121" spans="1:65" s="2" customFormat="1" ht="24" customHeight="1">
      <c r="A121" s="40"/>
      <c r="B121" s="41"/>
      <c r="C121" s="222" t="s">
        <v>321</v>
      </c>
      <c r="D121" s="222" t="s">
        <v>298</v>
      </c>
      <c r="E121" s="223" t="s">
        <v>322</v>
      </c>
      <c r="F121" s="224" t="s">
        <v>323</v>
      </c>
      <c r="G121" s="225" t="s">
        <v>301</v>
      </c>
      <c r="H121" s="226">
        <v>86.179</v>
      </c>
      <c r="I121" s="227"/>
      <c r="J121" s="228">
        <f>ROUND(I121*H121,2)</f>
        <v>0</v>
      </c>
      <c r="K121" s="224" t="s">
        <v>302</v>
      </c>
      <c r="L121" s="46"/>
      <c r="M121" s="229" t="s">
        <v>28</v>
      </c>
      <c r="N121" s="230" t="s">
        <v>45</v>
      </c>
      <c r="O121" s="86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3" t="s">
        <v>303</v>
      </c>
      <c r="AT121" s="233" t="s">
        <v>298</v>
      </c>
      <c r="AU121" s="233" t="s">
        <v>84</v>
      </c>
      <c r="AY121" s="19" t="s">
        <v>296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9" t="s">
        <v>82</v>
      </c>
      <c r="BK121" s="234">
        <f>ROUND(I121*H121,2)</f>
        <v>0</v>
      </c>
      <c r="BL121" s="19" t="s">
        <v>303</v>
      </c>
      <c r="BM121" s="233" t="s">
        <v>2024</v>
      </c>
    </row>
    <row r="122" spans="1:51" s="13" customFormat="1" ht="12">
      <c r="A122" s="13"/>
      <c r="B122" s="235"/>
      <c r="C122" s="236"/>
      <c r="D122" s="237" t="s">
        <v>305</v>
      </c>
      <c r="E122" s="238" t="s">
        <v>28</v>
      </c>
      <c r="F122" s="239" t="s">
        <v>2019</v>
      </c>
      <c r="G122" s="236"/>
      <c r="H122" s="238" t="s">
        <v>28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305</v>
      </c>
      <c r="AU122" s="245" t="s">
        <v>84</v>
      </c>
      <c r="AV122" s="13" t="s">
        <v>82</v>
      </c>
      <c r="AW122" s="13" t="s">
        <v>35</v>
      </c>
      <c r="AX122" s="13" t="s">
        <v>74</v>
      </c>
      <c r="AY122" s="245" t="s">
        <v>296</v>
      </c>
    </row>
    <row r="123" spans="1:51" s="14" customFormat="1" ht="12">
      <c r="A123" s="14"/>
      <c r="B123" s="246"/>
      <c r="C123" s="247"/>
      <c r="D123" s="237" t="s">
        <v>305</v>
      </c>
      <c r="E123" s="248" t="s">
        <v>28</v>
      </c>
      <c r="F123" s="249" t="s">
        <v>325</v>
      </c>
      <c r="G123" s="247"/>
      <c r="H123" s="250">
        <v>47.166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305</v>
      </c>
      <c r="AU123" s="256" t="s">
        <v>84</v>
      </c>
      <c r="AV123" s="14" t="s">
        <v>84</v>
      </c>
      <c r="AW123" s="14" t="s">
        <v>35</v>
      </c>
      <c r="AX123" s="14" t="s">
        <v>74</v>
      </c>
      <c r="AY123" s="256" t="s">
        <v>296</v>
      </c>
    </row>
    <row r="124" spans="1:51" s="14" customFormat="1" ht="12">
      <c r="A124" s="14"/>
      <c r="B124" s="246"/>
      <c r="C124" s="247"/>
      <c r="D124" s="237" t="s">
        <v>305</v>
      </c>
      <c r="E124" s="248" t="s">
        <v>28</v>
      </c>
      <c r="F124" s="249" t="s">
        <v>326</v>
      </c>
      <c r="G124" s="247"/>
      <c r="H124" s="250">
        <v>3.323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305</v>
      </c>
      <c r="AU124" s="256" t="s">
        <v>84</v>
      </c>
      <c r="AV124" s="14" t="s">
        <v>84</v>
      </c>
      <c r="AW124" s="14" t="s">
        <v>35</v>
      </c>
      <c r="AX124" s="14" t="s">
        <v>74</v>
      </c>
      <c r="AY124" s="256" t="s">
        <v>296</v>
      </c>
    </row>
    <row r="125" spans="1:51" s="16" customFormat="1" ht="12">
      <c r="A125" s="16"/>
      <c r="B125" s="268"/>
      <c r="C125" s="269"/>
      <c r="D125" s="237" t="s">
        <v>305</v>
      </c>
      <c r="E125" s="270" t="s">
        <v>214</v>
      </c>
      <c r="F125" s="271" t="s">
        <v>327</v>
      </c>
      <c r="G125" s="269"/>
      <c r="H125" s="272">
        <v>50.489</v>
      </c>
      <c r="I125" s="273"/>
      <c r="J125" s="269"/>
      <c r="K125" s="269"/>
      <c r="L125" s="274"/>
      <c r="M125" s="275"/>
      <c r="N125" s="276"/>
      <c r="O125" s="276"/>
      <c r="P125" s="276"/>
      <c r="Q125" s="276"/>
      <c r="R125" s="276"/>
      <c r="S125" s="276"/>
      <c r="T125" s="277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78" t="s">
        <v>305</v>
      </c>
      <c r="AU125" s="278" t="s">
        <v>84</v>
      </c>
      <c r="AV125" s="16" t="s">
        <v>314</v>
      </c>
      <c r="AW125" s="16" t="s">
        <v>35</v>
      </c>
      <c r="AX125" s="16" t="s">
        <v>74</v>
      </c>
      <c r="AY125" s="278" t="s">
        <v>296</v>
      </c>
    </row>
    <row r="126" spans="1:51" s="14" customFormat="1" ht="12">
      <c r="A126" s="14"/>
      <c r="B126" s="246"/>
      <c r="C126" s="247"/>
      <c r="D126" s="237" t="s">
        <v>305</v>
      </c>
      <c r="E126" s="248" t="s">
        <v>28</v>
      </c>
      <c r="F126" s="249" t="s">
        <v>328</v>
      </c>
      <c r="G126" s="247"/>
      <c r="H126" s="250">
        <v>35.69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305</v>
      </c>
      <c r="AU126" s="256" t="s">
        <v>84</v>
      </c>
      <c r="AV126" s="14" t="s">
        <v>84</v>
      </c>
      <c r="AW126" s="14" t="s">
        <v>35</v>
      </c>
      <c r="AX126" s="14" t="s">
        <v>74</v>
      </c>
      <c r="AY126" s="256" t="s">
        <v>296</v>
      </c>
    </row>
    <row r="127" spans="1:51" s="15" customFormat="1" ht="12">
      <c r="A127" s="15"/>
      <c r="B127" s="257"/>
      <c r="C127" s="258"/>
      <c r="D127" s="237" t="s">
        <v>305</v>
      </c>
      <c r="E127" s="259" t="s">
        <v>212</v>
      </c>
      <c r="F127" s="260" t="s">
        <v>310</v>
      </c>
      <c r="G127" s="258"/>
      <c r="H127" s="261">
        <v>86.179</v>
      </c>
      <c r="I127" s="262"/>
      <c r="J127" s="258"/>
      <c r="K127" s="258"/>
      <c r="L127" s="263"/>
      <c r="M127" s="264"/>
      <c r="N127" s="265"/>
      <c r="O127" s="265"/>
      <c r="P127" s="265"/>
      <c r="Q127" s="265"/>
      <c r="R127" s="265"/>
      <c r="S127" s="265"/>
      <c r="T127" s="26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7" t="s">
        <v>305</v>
      </c>
      <c r="AU127" s="267" t="s">
        <v>84</v>
      </c>
      <c r="AV127" s="15" t="s">
        <v>303</v>
      </c>
      <c r="AW127" s="15" t="s">
        <v>35</v>
      </c>
      <c r="AX127" s="15" t="s">
        <v>82</v>
      </c>
      <c r="AY127" s="267" t="s">
        <v>296</v>
      </c>
    </row>
    <row r="128" spans="1:65" s="2" customFormat="1" ht="24" customHeight="1">
      <c r="A128" s="40"/>
      <c r="B128" s="41"/>
      <c r="C128" s="222" t="s">
        <v>329</v>
      </c>
      <c r="D128" s="222" t="s">
        <v>298</v>
      </c>
      <c r="E128" s="223" t="s">
        <v>330</v>
      </c>
      <c r="F128" s="224" t="s">
        <v>331</v>
      </c>
      <c r="G128" s="225" t="s">
        <v>301</v>
      </c>
      <c r="H128" s="226">
        <v>86.179</v>
      </c>
      <c r="I128" s="227"/>
      <c r="J128" s="228">
        <f>ROUND(I128*H128,2)</f>
        <v>0</v>
      </c>
      <c r="K128" s="224" t="s">
        <v>302</v>
      </c>
      <c r="L128" s="46"/>
      <c r="M128" s="229" t="s">
        <v>28</v>
      </c>
      <c r="N128" s="230" t="s">
        <v>45</v>
      </c>
      <c r="O128" s="86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3" t="s">
        <v>303</v>
      </c>
      <c r="AT128" s="233" t="s">
        <v>298</v>
      </c>
      <c r="AU128" s="233" t="s">
        <v>84</v>
      </c>
      <c r="AY128" s="19" t="s">
        <v>296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9" t="s">
        <v>82</v>
      </c>
      <c r="BK128" s="234">
        <f>ROUND(I128*H128,2)</f>
        <v>0</v>
      </c>
      <c r="BL128" s="19" t="s">
        <v>303</v>
      </c>
      <c r="BM128" s="233" t="s">
        <v>2025</v>
      </c>
    </row>
    <row r="129" spans="1:51" s="14" customFormat="1" ht="12">
      <c r="A129" s="14"/>
      <c r="B129" s="246"/>
      <c r="C129" s="247"/>
      <c r="D129" s="237" t="s">
        <v>305</v>
      </c>
      <c r="E129" s="248" t="s">
        <v>28</v>
      </c>
      <c r="F129" s="249" t="s">
        <v>212</v>
      </c>
      <c r="G129" s="247"/>
      <c r="H129" s="250">
        <v>86.179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305</v>
      </c>
      <c r="AU129" s="256" t="s">
        <v>84</v>
      </c>
      <c r="AV129" s="14" t="s">
        <v>84</v>
      </c>
      <c r="AW129" s="14" t="s">
        <v>35</v>
      </c>
      <c r="AX129" s="14" t="s">
        <v>82</v>
      </c>
      <c r="AY129" s="256" t="s">
        <v>296</v>
      </c>
    </row>
    <row r="130" spans="1:65" s="2" customFormat="1" ht="24" customHeight="1">
      <c r="A130" s="40"/>
      <c r="B130" s="41"/>
      <c r="C130" s="222" t="s">
        <v>333</v>
      </c>
      <c r="D130" s="222" t="s">
        <v>298</v>
      </c>
      <c r="E130" s="223" t="s">
        <v>334</v>
      </c>
      <c r="F130" s="224" t="s">
        <v>335</v>
      </c>
      <c r="G130" s="225" t="s">
        <v>301</v>
      </c>
      <c r="H130" s="226">
        <v>86.179</v>
      </c>
      <c r="I130" s="227"/>
      <c r="J130" s="228">
        <f>ROUND(I130*H130,2)</f>
        <v>0</v>
      </c>
      <c r="K130" s="224" t="s">
        <v>302</v>
      </c>
      <c r="L130" s="46"/>
      <c r="M130" s="229" t="s">
        <v>28</v>
      </c>
      <c r="N130" s="230" t="s">
        <v>45</v>
      </c>
      <c r="O130" s="86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3" t="s">
        <v>303</v>
      </c>
      <c r="AT130" s="233" t="s">
        <v>298</v>
      </c>
      <c r="AU130" s="233" t="s">
        <v>84</v>
      </c>
      <c r="AY130" s="19" t="s">
        <v>296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9" t="s">
        <v>82</v>
      </c>
      <c r="BK130" s="234">
        <f>ROUND(I130*H130,2)</f>
        <v>0</v>
      </c>
      <c r="BL130" s="19" t="s">
        <v>303</v>
      </c>
      <c r="BM130" s="233" t="s">
        <v>2026</v>
      </c>
    </row>
    <row r="131" spans="1:51" s="14" customFormat="1" ht="12">
      <c r="A131" s="14"/>
      <c r="B131" s="246"/>
      <c r="C131" s="247"/>
      <c r="D131" s="237" t="s">
        <v>305</v>
      </c>
      <c r="E131" s="248" t="s">
        <v>28</v>
      </c>
      <c r="F131" s="249" t="s">
        <v>212</v>
      </c>
      <c r="G131" s="247"/>
      <c r="H131" s="250">
        <v>86.179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305</v>
      </c>
      <c r="AU131" s="256" t="s">
        <v>84</v>
      </c>
      <c r="AV131" s="14" t="s">
        <v>84</v>
      </c>
      <c r="AW131" s="14" t="s">
        <v>35</v>
      </c>
      <c r="AX131" s="14" t="s">
        <v>82</v>
      </c>
      <c r="AY131" s="256" t="s">
        <v>296</v>
      </c>
    </row>
    <row r="132" spans="1:65" s="2" customFormat="1" ht="24" customHeight="1">
      <c r="A132" s="40"/>
      <c r="B132" s="41"/>
      <c r="C132" s="222" t="s">
        <v>337</v>
      </c>
      <c r="D132" s="222" t="s">
        <v>298</v>
      </c>
      <c r="E132" s="223" t="s">
        <v>338</v>
      </c>
      <c r="F132" s="224" t="s">
        <v>339</v>
      </c>
      <c r="G132" s="225" t="s">
        <v>301</v>
      </c>
      <c r="H132" s="226">
        <v>86.179</v>
      </c>
      <c r="I132" s="227"/>
      <c r="J132" s="228">
        <f>ROUND(I132*H132,2)</f>
        <v>0</v>
      </c>
      <c r="K132" s="224" t="s">
        <v>302</v>
      </c>
      <c r="L132" s="46"/>
      <c r="M132" s="229" t="s">
        <v>28</v>
      </c>
      <c r="N132" s="230" t="s">
        <v>45</v>
      </c>
      <c r="O132" s="86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3" t="s">
        <v>303</v>
      </c>
      <c r="AT132" s="233" t="s">
        <v>298</v>
      </c>
      <c r="AU132" s="233" t="s">
        <v>84</v>
      </c>
      <c r="AY132" s="19" t="s">
        <v>296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9" t="s">
        <v>82</v>
      </c>
      <c r="BK132" s="234">
        <f>ROUND(I132*H132,2)</f>
        <v>0</v>
      </c>
      <c r="BL132" s="19" t="s">
        <v>303</v>
      </c>
      <c r="BM132" s="233" t="s">
        <v>2027</v>
      </c>
    </row>
    <row r="133" spans="1:51" s="14" customFormat="1" ht="12">
      <c r="A133" s="14"/>
      <c r="B133" s="246"/>
      <c r="C133" s="247"/>
      <c r="D133" s="237" t="s">
        <v>305</v>
      </c>
      <c r="E133" s="248" t="s">
        <v>28</v>
      </c>
      <c r="F133" s="249" t="s">
        <v>212</v>
      </c>
      <c r="G133" s="247"/>
      <c r="H133" s="250">
        <v>86.179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305</v>
      </c>
      <c r="AU133" s="256" t="s">
        <v>84</v>
      </c>
      <c r="AV133" s="14" t="s">
        <v>84</v>
      </c>
      <c r="AW133" s="14" t="s">
        <v>35</v>
      </c>
      <c r="AX133" s="14" t="s">
        <v>82</v>
      </c>
      <c r="AY133" s="256" t="s">
        <v>296</v>
      </c>
    </row>
    <row r="134" spans="1:65" s="2" customFormat="1" ht="24" customHeight="1">
      <c r="A134" s="40"/>
      <c r="B134" s="41"/>
      <c r="C134" s="222" t="s">
        <v>341</v>
      </c>
      <c r="D134" s="222" t="s">
        <v>298</v>
      </c>
      <c r="E134" s="223" t="s">
        <v>342</v>
      </c>
      <c r="F134" s="224" t="s">
        <v>343</v>
      </c>
      <c r="G134" s="225" t="s">
        <v>301</v>
      </c>
      <c r="H134" s="226">
        <v>2.197</v>
      </c>
      <c r="I134" s="227"/>
      <c r="J134" s="228">
        <f>ROUND(I134*H134,2)</f>
        <v>0</v>
      </c>
      <c r="K134" s="224" t="s">
        <v>302</v>
      </c>
      <c r="L134" s="46"/>
      <c r="M134" s="229" t="s">
        <v>28</v>
      </c>
      <c r="N134" s="230" t="s">
        <v>45</v>
      </c>
      <c r="O134" s="86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3" t="s">
        <v>303</v>
      </c>
      <c r="AT134" s="233" t="s">
        <v>298</v>
      </c>
      <c r="AU134" s="233" t="s">
        <v>84</v>
      </c>
      <c r="AY134" s="19" t="s">
        <v>296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9" t="s">
        <v>82</v>
      </c>
      <c r="BK134" s="234">
        <f>ROUND(I134*H134,2)</f>
        <v>0</v>
      </c>
      <c r="BL134" s="19" t="s">
        <v>303</v>
      </c>
      <c r="BM134" s="233" t="s">
        <v>2028</v>
      </c>
    </row>
    <row r="135" spans="1:51" s="13" customFormat="1" ht="12">
      <c r="A135" s="13"/>
      <c r="B135" s="235"/>
      <c r="C135" s="236"/>
      <c r="D135" s="237" t="s">
        <v>305</v>
      </c>
      <c r="E135" s="238" t="s">
        <v>28</v>
      </c>
      <c r="F135" s="239" t="s">
        <v>2019</v>
      </c>
      <c r="G135" s="236"/>
      <c r="H135" s="238" t="s">
        <v>28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305</v>
      </c>
      <c r="AU135" s="245" t="s">
        <v>84</v>
      </c>
      <c r="AV135" s="13" t="s">
        <v>82</v>
      </c>
      <c r="AW135" s="13" t="s">
        <v>35</v>
      </c>
      <c r="AX135" s="13" t="s">
        <v>74</v>
      </c>
      <c r="AY135" s="245" t="s">
        <v>296</v>
      </c>
    </row>
    <row r="136" spans="1:51" s="14" customFormat="1" ht="12">
      <c r="A136" s="14"/>
      <c r="B136" s="246"/>
      <c r="C136" s="247"/>
      <c r="D136" s="237" t="s">
        <v>305</v>
      </c>
      <c r="E136" s="248" t="s">
        <v>28</v>
      </c>
      <c r="F136" s="249" t="s">
        <v>345</v>
      </c>
      <c r="G136" s="247"/>
      <c r="H136" s="250">
        <v>1.388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305</v>
      </c>
      <c r="AU136" s="256" t="s">
        <v>84</v>
      </c>
      <c r="AV136" s="14" t="s">
        <v>84</v>
      </c>
      <c r="AW136" s="14" t="s">
        <v>35</v>
      </c>
      <c r="AX136" s="14" t="s">
        <v>74</v>
      </c>
      <c r="AY136" s="256" t="s">
        <v>296</v>
      </c>
    </row>
    <row r="137" spans="1:51" s="16" customFormat="1" ht="12">
      <c r="A137" s="16"/>
      <c r="B137" s="268"/>
      <c r="C137" s="269"/>
      <c r="D137" s="237" t="s">
        <v>305</v>
      </c>
      <c r="E137" s="270" t="s">
        <v>235</v>
      </c>
      <c r="F137" s="271" t="s">
        <v>327</v>
      </c>
      <c r="G137" s="269"/>
      <c r="H137" s="272">
        <v>1.388</v>
      </c>
      <c r="I137" s="273"/>
      <c r="J137" s="269"/>
      <c r="K137" s="269"/>
      <c r="L137" s="274"/>
      <c r="M137" s="275"/>
      <c r="N137" s="276"/>
      <c r="O137" s="276"/>
      <c r="P137" s="276"/>
      <c r="Q137" s="276"/>
      <c r="R137" s="276"/>
      <c r="S137" s="276"/>
      <c r="T137" s="277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78" t="s">
        <v>305</v>
      </c>
      <c r="AU137" s="278" t="s">
        <v>84</v>
      </c>
      <c r="AV137" s="16" t="s">
        <v>314</v>
      </c>
      <c r="AW137" s="16" t="s">
        <v>35</v>
      </c>
      <c r="AX137" s="16" t="s">
        <v>74</v>
      </c>
      <c r="AY137" s="278" t="s">
        <v>296</v>
      </c>
    </row>
    <row r="138" spans="1:51" s="14" customFormat="1" ht="12">
      <c r="A138" s="14"/>
      <c r="B138" s="246"/>
      <c r="C138" s="247"/>
      <c r="D138" s="237" t="s">
        <v>305</v>
      </c>
      <c r="E138" s="248" t="s">
        <v>28</v>
      </c>
      <c r="F138" s="249" t="s">
        <v>346</v>
      </c>
      <c r="G138" s="247"/>
      <c r="H138" s="250">
        <v>0.809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305</v>
      </c>
      <c r="AU138" s="256" t="s">
        <v>84</v>
      </c>
      <c r="AV138" s="14" t="s">
        <v>84</v>
      </c>
      <c r="AW138" s="14" t="s">
        <v>35</v>
      </c>
      <c r="AX138" s="14" t="s">
        <v>74</v>
      </c>
      <c r="AY138" s="256" t="s">
        <v>296</v>
      </c>
    </row>
    <row r="139" spans="1:51" s="15" customFormat="1" ht="12">
      <c r="A139" s="15"/>
      <c r="B139" s="257"/>
      <c r="C139" s="258"/>
      <c r="D139" s="237" t="s">
        <v>305</v>
      </c>
      <c r="E139" s="259" t="s">
        <v>237</v>
      </c>
      <c r="F139" s="260" t="s">
        <v>310</v>
      </c>
      <c r="G139" s="258"/>
      <c r="H139" s="261">
        <v>2.197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7" t="s">
        <v>305</v>
      </c>
      <c r="AU139" s="267" t="s">
        <v>84</v>
      </c>
      <c r="AV139" s="15" t="s">
        <v>303</v>
      </c>
      <c r="AW139" s="15" t="s">
        <v>35</v>
      </c>
      <c r="AX139" s="15" t="s">
        <v>82</v>
      </c>
      <c r="AY139" s="267" t="s">
        <v>296</v>
      </c>
    </row>
    <row r="140" spans="1:65" s="2" customFormat="1" ht="24" customHeight="1">
      <c r="A140" s="40"/>
      <c r="B140" s="41"/>
      <c r="C140" s="222" t="s">
        <v>347</v>
      </c>
      <c r="D140" s="222" t="s">
        <v>298</v>
      </c>
      <c r="E140" s="223" t="s">
        <v>348</v>
      </c>
      <c r="F140" s="224" t="s">
        <v>349</v>
      </c>
      <c r="G140" s="225" t="s">
        <v>301</v>
      </c>
      <c r="H140" s="226">
        <v>2.197</v>
      </c>
      <c r="I140" s="227"/>
      <c r="J140" s="228">
        <f>ROUND(I140*H140,2)</f>
        <v>0</v>
      </c>
      <c r="K140" s="224" t="s">
        <v>302</v>
      </c>
      <c r="L140" s="46"/>
      <c r="M140" s="229" t="s">
        <v>28</v>
      </c>
      <c r="N140" s="230" t="s">
        <v>45</v>
      </c>
      <c r="O140" s="86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3" t="s">
        <v>303</v>
      </c>
      <c r="AT140" s="233" t="s">
        <v>298</v>
      </c>
      <c r="AU140" s="233" t="s">
        <v>84</v>
      </c>
      <c r="AY140" s="19" t="s">
        <v>296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9" t="s">
        <v>82</v>
      </c>
      <c r="BK140" s="234">
        <f>ROUND(I140*H140,2)</f>
        <v>0</v>
      </c>
      <c r="BL140" s="19" t="s">
        <v>303</v>
      </c>
      <c r="BM140" s="233" t="s">
        <v>2029</v>
      </c>
    </row>
    <row r="141" spans="1:51" s="14" customFormat="1" ht="12">
      <c r="A141" s="14"/>
      <c r="B141" s="246"/>
      <c r="C141" s="247"/>
      <c r="D141" s="237" t="s">
        <v>305</v>
      </c>
      <c r="E141" s="248" t="s">
        <v>28</v>
      </c>
      <c r="F141" s="249" t="s">
        <v>237</v>
      </c>
      <c r="G141" s="247"/>
      <c r="H141" s="250">
        <v>2.197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305</v>
      </c>
      <c r="AU141" s="256" t="s">
        <v>84</v>
      </c>
      <c r="AV141" s="14" t="s">
        <v>84</v>
      </c>
      <c r="AW141" s="14" t="s">
        <v>35</v>
      </c>
      <c r="AX141" s="14" t="s">
        <v>82</v>
      </c>
      <c r="AY141" s="256" t="s">
        <v>296</v>
      </c>
    </row>
    <row r="142" spans="1:65" s="2" customFormat="1" ht="24" customHeight="1">
      <c r="A142" s="40"/>
      <c r="B142" s="41"/>
      <c r="C142" s="222" t="s">
        <v>351</v>
      </c>
      <c r="D142" s="222" t="s">
        <v>298</v>
      </c>
      <c r="E142" s="223" t="s">
        <v>352</v>
      </c>
      <c r="F142" s="224" t="s">
        <v>353</v>
      </c>
      <c r="G142" s="225" t="s">
        <v>301</v>
      </c>
      <c r="H142" s="226">
        <v>2.197</v>
      </c>
      <c r="I142" s="227"/>
      <c r="J142" s="228">
        <f>ROUND(I142*H142,2)</f>
        <v>0</v>
      </c>
      <c r="K142" s="224" t="s">
        <v>302</v>
      </c>
      <c r="L142" s="46"/>
      <c r="M142" s="229" t="s">
        <v>28</v>
      </c>
      <c r="N142" s="230" t="s">
        <v>45</v>
      </c>
      <c r="O142" s="86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3" t="s">
        <v>303</v>
      </c>
      <c r="AT142" s="233" t="s">
        <v>298</v>
      </c>
      <c r="AU142" s="233" t="s">
        <v>84</v>
      </c>
      <c r="AY142" s="19" t="s">
        <v>296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9" t="s">
        <v>82</v>
      </c>
      <c r="BK142" s="234">
        <f>ROUND(I142*H142,2)</f>
        <v>0</v>
      </c>
      <c r="BL142" s="19" t="s">
        <v>303</v>
      </c>
      <c r="BM142" s="233" t="s">
        <v>2030</v>
      </c>
    </row>
    <row r="143" spans="1:51" s="14" customFormat="1" ht="12">
      <c r="A143" s="14"/>
      <c r="B143" s="246"/>
      <c r="C143" s="247"/>
      <c r="D143" s="237" t="s">
        <v>305</v>
      </c>
      <c r="E143" s="248" t="s">
        <v>28</v>
      </c>
      <c r="F143" s="249" t="s">
        <v>237</v>
      </c>
      <c r="G143" s="247"/>
      <c r="H143" s="250">
        <v>2.197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305</v>
      </c>
      <c r="AU143" s="256" t="s">
        <v>84</v>
      </c>
      <c r="AV143" s="14" t="s">
        <v>84</v>
      </c>
      <c r="AW143" s="14" t="s">
        <v>35</v>
      </c>
      <c r="AX143" s="14" t="s">
        <v>82</v>
      </c>
      <c r="AY143" s="256" t="s">
        <v>296</v>
      </c>
    </row>
    <row r="144" spans="1:65" s="2" customFormat="1" ht="24" customHeight="1">
      <c r="A144" s="40"/>
      <c r="B144" s="41"/>
      <c r="C144" s="222" t="s">
        <v>355</v>
      </c>
      <c r="D144" s="222" t="s">
        <v>298</v>
      </c>
      <c r="E144" s="223" t="s">
        <v>356</v>
      </c>
      <c r="F144" s="224" t="s">
        <v>357</v>
      </c>
      <c r="G144" s="225" t="s">
        <v>301</v>
      </c>
      <c r="H144" s="226">
        <v>2.197</v>
      </c>
      <c r="I144" s="227"/>
      <c r="J144" s="228">
        <f>ROUND(I144*H144,2)</f>
        <v>0</v>
      </c>
      <c r="K144" s="224" t="s">
        <v>302</v>
      </c>
      <c r="L144" s="46"/>
      <c r="M144" s="229" t="s">
        <v>28</v>
      </c>
      <c r="N144" s="230" t="s">
        <v>45</v>
      </c>
      <c r="O144" s="86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3" t="s">
        <v>303</v>
      </c>
      <c r="AT144" s="233" t="s">
        <v>298</v>
      </c>
      <c r="AU144" s="233" t="s">
        <v>84</v>
      </c>
      <c r="AY144" s="19" t="s">
        <v>296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9" t="s">
        <v>82</v>
      </c>
      <c r="BK144" s="234">
        <f>ROUND(I144*H144,2)</f>
        <v>0</v>
      </c>
      <c r="BL144" s="19" t="s">
        <v>303</v>
      </c>
      <c r="BM144" s="233" t="s">
        <v>2031</v>
      </c>
    </row>
    <row r="145" spans="1:51" s="14" customFormat="1" ht="12">
      <c r="A145" s="14"/>
      <c r="B145" s="246"/>
      <c r="C145" s="247"/>
      <c r="D145" s="237" t="s">
        <v>305</v>
      </c>
      <c r="E145" s="248" t="s">
        <v>28</v>
      </c>
      <c r="F145" s="249" t="s">
        <v>237</v>
      </c>
      <c r="G145" s="247"/>
      <c r="H145" s="250">
        <v>2.197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305</v>
      </c>
      <c r="AU145" s="256" t="s">
        <v>84</v>
      </c>
      <c r="AV145" s="14" t="s">
        <v>84</v>
      </c>
      <c r="AW145" s="14" t="s">
        <v>35</v>
      </c>
      <c r="AX145" s="14" t="s">
        <v>82</v>
      </c>
      <c r="AY145" s="256" t="s">
        <v>296</v>
      </c>
    </row>
    <row r="146" spans="1:65" s="2" customFormat="1" ht="16.5" customHeight="1">
      <c r="A146" s="40"/>
      <c r="B146" s="41"/>
      <c r="C146" s="222" t="s">
        <v>359</v>
      </c>
      <c r="D146" s="222" t="s">
        <v>298</v>
      </c>
      <c r="E146" s="223" t="s">
        <v>360</v>
      </c>
      <c r="F146" s="224" t="s">
        <v>361</v>
      </c>
      <c r="G146" s="225" t="s">
        <v>362</v>
      </c>
      <c r="H146" s="226">
        <v>213.18</v>
      </c>
      <c r="I146" s="227"/>
      <c r="J146" s="228">
        <f>ROUND(I146*H146,2)</f>
        <v>0</v>
      </c>
      <c r="K146" s="224" t="s">
        <v>302</v>
      </c>
      <c r="L146" s="46"/>
      <c r="M146" s="229" t="s">
        <v>28</v>
      </c>
      <c r="N146" s="230" t="s">
        <v>45</v>
      </c>
      <c r="O146" s="86"/>
      <c r="P146" s="231">
        <f>O146*H146</f>
        <v>0</v>
      </c>
      <c r="Q146" s="231">
        <v>0.0007</v>
      </c>
      <c r="R146" s="231">
        <f>Q146*H146</f>
        <v>0.149226</v>
      </c>
      <c r="S146" s="231">
        <v>0</v>
      </c>
      <c r="T146" s="232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3" t="s">
        <v>303</v>
      </c>
      <c r="AT146" s="233" t="s">
        <v>298</v>
      </c>
      <c r="AU146" s="233" t="s">
        <v>84</v>
      </c>
      <c r="AY146" s="19" t="s">
        <v>296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9" t="s">
        <v>82</v>
      </c>
      <c r="BK146" s="234">
        <f>ROUND(I146*H146,2)</f>
        <v>0</v>
      </c>
      <c r="BL146" s="19" t="s">
        <v>303</v>
      </c>
      <c r="BM146" s="233" t="s">
        <v>2032</v>
      </c>
    </row>
    <row r="147" spans="1:51" s="13" customFormat="1" ht="12">
      <c r="A147" s="13"/>
      <c r="B147" s="235"/>
      <c r="C147" s="236"/>
      <c r="D147" s="237" t="s">
        <v>305</v>
      </c>
      <c r="E147" s="238" t="s">
        <v>28</v>
      </c>
      <c r="F147" s="239" t="s">
        <v>2019</v>
      </c>
      <c r="G147" s="236"/>
      <c r="H147" s="238" t="s">
        <v>28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305</v>
      </c>
      <c r="AU147" s="245" t="s">
        <v>84</v>
      </c>
      <c r="AV147" s="13" t="s">
        <v>82</v>
      </c>
      <c r="AW147" s="13" t="s">
        <v>35</v>
      </c>
      <c r="AX147" s="13" t="s">
        <v>74</v>
      </c>
      <c r="AY147" s="245" t="s">
        <v>296</v>
      </c>
    </row>
    <row r="148" spans="1:51" s="14" customFormat="1" ht="12">
      <c r="A148" s="14"/>
      <c r="B148" s="246"/>
      <c r="C148" s="247"/>
      <c r="D148" s="237" t="s">
        <v>305</v>
      </c>
      <c r="E148" s="248" t="s">
        <v>28</v>
      </c>
      <c r="F148" s="249" t="s">
        <v>364</v>
      </c>
      <c r="G148" s="247"/>
      <c r="H148" s="250">
        <v>203.94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305</v>
      </c>
      <c r="AU148" s="256" t="s">
        <v>84</v>
      </c>
      <c r="AV148" s="14" t="s">
        <v>84</v>
      </c>
      <c r="AW148" s="14" t="s">
        <v>35</v>
      </c>
      <c r="AX148" s="14" t="s">
        <v>74</v>
      </c>
      <c r="AY148" s="256" t="s">
        <v>296</v>
      </c>
    </row>
    <row r="149" spans="1:51" s="14" customFormat="1" ht="12">
      <c r="A149" s="14"/>
      <c r="B149" s="246"/>
      <c r="C149" s="247"/>
      <c r="D149" s="237" t="s">
        <v>305</v>
      </c>
      <c r="E149" s="248" t="s">
        <v>28</v>
      </c>
      <c r="F149" s="249" t="s">
        <v>365</v>
      </c>
      <c r="G149" s="247"/>
      <c r="H149" s="250">
        <v>9.24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305</v>
      </c>
      <c r="AU149" s="256" t="s">
        <v>84</v>
      </c>
      <c r="AV149" s="14" t="s">
        <v>84</v>
      </c>
      <c r="AW149" s="14" t="s">
        <v>35</v>
      </c>
      <c r="AX149" s="14" t="s">
        <v>74</v>
      </c>
      <c r="AY149" s="256" t="s">
        <v>296</v>
      </c>
    </row>
    <row r="150" spans="1:51" s="15" customFormat="1" ht="12">
      <c r="A150" s="15"/>
      <c r="B150" s="257"/>
      <c r="C150" s="258"/>
      <c r="D150" s="237" t="s">
        <v>305</v>
      </c>
      <c r="E150" s="259" t="s">
        <v>196</v>
      </c>
      <c r="F150" s="260" t="s">
        <v>310</v>
      </c>
      <c r="G150" s="258"/>
      <c r="H150" s="261">
        <v>213.18</v>
      </c>
      <c r="I150" s="262"/>
      <c r="J150" s="258"/>
      <c r="K150" s="258"/>
      <c r="L150" s="263"/>
      <c r="M150" s="264"/>
      <c r="N150" s="265"/>
      <c r="O150" s="265"/>
      <c r="P150" s="265"/>
      <c r="Q150" s="265"/>
      <c r="R150" s="265"/>
      <c r="S150" s="265"/>
      <c r="T150" s="26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7" t="s">
        <v>305</v>
      </c>
      <c r="AU150" s="267" t="s">
        <v>84</v>
      </c>
      <c r="AV150" s="15" t="s">
        <v>303</v>
      </c>
      <c r="AW150" s="15" t="s">
        <v>35</v>
      </c>
      <c r="AX150" s="15" t="s">
        <v>82</v>
      </c>
      <c r="AY150" s="267" t="s">
        <v>296</v>
      </c>
    </row>
    <row r="151" spans="1:65" s="2" customFormat="1" ht="24" customHeight="1">
      <c r="A151" s="40"/>
      <c r="B151" s="41"/>
      <c r="C151" s="222" t="s">
        <v>366</v>
      </c>
      <c r="D151" s="222" t="s">
        <v>298</v>
      </c>
      <c r="E151" s="223" t="s">
        <v>367</v>
      </c>
      <c r="F151" s="224" t="s">
        <v>368</v>
      </c>
      <c r="G151" s="225" t="s">
        <v>362</v>
      </c>
      <c r="H151" s="226">
        <v>213.18</v>
      </c>
      <c r="I151" s="227"/>
      <c r="J151" s="228">
        <f>ROUND(I151*H151,2)</f>
        <v>0</v>
      </c>
      <c r="K151" s="224" t="s">
        <v>302</v>
      </c>
      <c r="L151" s="46"/>
      <c r="M151" s="229" t="s">
        <v>28</v>
      </c>
      <c r="N151" s="230" t="s">
        <v>45</v>
      </c>
      <c r="O151" s="86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3" t="s">
        <v>303</v>
      </c>
      <c r="AT151" s="233" t="s">
        <v>298</v>
      </c>
      <c r="AU151" s="233" t="s">
        <v>84</v>
      </c>
      <c r="AY151" s="19" t="s">
        <v>296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9" t="s">
        <v>82</v>
      </c>
      <c r="BK151" s="234">
        <f>ROUND(I151*H151,2)</f>
        <v>0</v>
      </c>
      <c r="BL151" s="19" t="s">
        <v>303</v>
      </c>
      <c r="BM151" s="233" t="s">
        <v>2033</v>
      </c>
    </row>
    <row r="152" spans="1:51" s="14" customFormat="1" ht="12">
      <c r="A152" s="14"/>
      <c r="B152" s="246"/>
      <c r="C152" s="247"/>
      <c r="D152" s="237" t="s">
        <v>305</v>
      </c>
      <c r="E152" s="248" t="s">
        <v>28</v>
      </c>
      <c r="F152" s="249" t="s">
        <v>196</v>
      </c>
      <c r="G152" s="247"/>
      <c r="H152" s="250">
        <v>213.18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305</v>
      </c>
      <c r="AU152" s="256" t="s">
        <v>84</v>
      </c>
      <c r="AV152" s="14" t="s">
        <v>84</v>
      </c>
      <c r="AW152" s="14" t="s">
        <v>35</v>
      </c>
      <c r="AX152" s="14" t="s">
        <v>82</v>
      </c>
      <c r="AY152" s="256" t="s">
        <v>296</v>
      </c>
    </row>
    <row r="153" spans="1:65" s="2" customFormat="1" ht="16.5" customHeight="1">
      <c r="A153" s="40"/>
      <c r="B153" s="41"/>
      <c r="C153" s="222" t="s">
        <v>8</v>
      </c>
      <c r="D153" s="222" t="s">
        <v>298</v>
      </c>
      <c r="E153" s="223" t="s">
        <v>370</v>
      </c>
      <c r="F153" s="224" t="s">
        <v>371</v>
      </c>
      <c r="G153" s="225" t="s">
        <v>301</v>
      </c>
      <c r="H153" s="226">
        <v>149.226</v>
      </c>
      <c r="I153" s="227"/>
      <c r="J153" s="228">
        <f>ROUND(I153*H153,2)</f>
        <v>0</v>
      </c>
      <c r="K153" s="224" t="s">
        <v>302</v>
      </c>
      <c r="L153" s="46"/>
      <c r="M153" s="229" t="s">
        <v>28</v>
      </c>
      <c r="N153" s="230" t="s">
        <v>45</v>
      </c>
      <c r="O153" s="86"/>
      <c r="P153" s="231">
        <f>O153*H153</f>
        <v>0</v>
      </c>
      <c r="Q153" s="231">
        <v>0.00046</v>
      </c>
      <c r="R153" s="231">
        <f>Q153*H153</f>
        <v>0.06864396</v>
      </c>
      <c r="S153" s="231">
        <v>0</v>
      </c>
      <c r="T153" s="232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3" t="s">
        <v>303</v>
      </c>
      <c r="AT153" s="233" t="s">
        <v>298</v>
      </c>
      <c r="AU153" s="233" t="s">
        <v>84</v>
      </c>
      <c r="AY153" s="19" t="s">
        <v>296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9" t="s">
        <v>82</v>
      </c>
      <c r="BK153" s="234">
        <f>ROUND(I153*H153,2)</f>
        <v>0</v>
      </c>
      <c r="BL153" s="19" t="s">
        <v>303</v>
      </c>
      <c r="BM153" s="233" t="s">
        <v>2034</v>
      </c>
    </row>
    <row r="154" spans="1:51" s="14" customFormat="1" ht="12">
      <c r="A154" s="14"/>
      <c r="B154" s="246"/>
      <c r="C154" s="247"/>
      <c r="D154" s="237" t="s">
        <v>305</v>
      </c>
      <c r="E154" s="248" t="s">
        <v>198</v>
      </c>
      <c r="F154" s="249" t="s">
        <v>373</v>
      </c>
      <c r="G154" s="247"/>
      <c r="H154" s="250">
        <v>149.226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305</v>
      </c>
      <c r="AU154" s="256" t="s">
        <v>84</v>
      </c>
      <c r="AV154" s="14" t="s">
        <v>84</v>
      </c>
      <c r="AW154" s="14" t="s">
        <v>35</v>
      </c>
      <c r="AX154" s="14" t="s">
        <v>82</v>
      </c>
      <c r="AY154" s="256" t="s">
        <v>296</v>
      </c>
    </row>
    <row r="155" spans="1:65" s="2" customFormat="1" ht="24" customHeight="1">
      <c r="A155" s="40"/>
      <c r="B155" s="41"/>
      <c r="C155" s="222" t="s">
        <v>374</v>
      </c>
      <c r="D155" s="222" t="s">
        <v>298</v>
      </c>
      <c r="E155" s="223" t="s">
        <v>375</v>
      </c>
      <c r="F155" s="224" t="s">
        <v>376</v>
      </c>
      <c r="G155" s="225" t="s">
        <v>301</v>
      </c>
      <c r="H155" s="226">
        <v>149.226</v>
      </c>
      <c r="I155" s="227"/>
      <c r="J155" s="228">
        <f>ROUND(I155*H155,2)</f>
        <v>0</v>
      </c>
      <c r="K155" s="224" t="s">
        <v>302</v>
      </c>
      <c r="L155" s="46"/>
      <c r="M155" s="229" t="s">
        <v>28</v>
      </c>
      <c r="N155" s="230" t="s">
        <v>45</v>
      </c>
      <c r="O155" s="86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3" t="s">
        <v>303</v>
      </c>
      <c r="AT155" s="233" t="s">
        <v>298</v>
      </c>
      <c r="AU155" s="233" t="s">
        <v>84</v>
      </c>
      <c r="AY155" s="19" t="s">
        <v>296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9" t="s">
        <v>82</v>
      </c>
      <c r="BK155" s="234">
        <f>ROUND(I155*H155,2)</f>
        <v>0</v>
      </c>
      <c r="BL155" s="19" t="s">
        <v>303</v>
      </c>
      <c r="BM155" s="233" t="s">
        <v>2035</v>
      </c>
    </row>
    <row r="156" spans="1:51" s="14" customFormat="1" ht="12">
      <c r="A156" s="14"/>
      <c r="B156" s="246"/>
      <c r="C156" s="247"/>
      <c r="D156" s="237" t="s">
        <v>305</v>
      </c>
      <c r="E156" s="248" t="s">
        <v>28</v>
      </c>
      <c r="F156" s="249" t="s">
        <v>198</v>
      </c>
      <c r="G156" s="247"/>
      <c r="H156" s="250">
        <v>149.226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305</v>
      </c>
      <c r="AU156" s="256" t="s">
        <v>84</v>
      </c>
      <c r="AV156" s="14" t="s">
        <v>84</v>
      </c>
      <c r="AW156" s="14" t="s">
        <v>35</v>
      </c>
      <c r="AX156" s="14" t="s">
        <v>82</v>
      </c>
      <c r="AY156" s="256" t="s">
        <v>296</v>
      </c>
    </row>
    <row r="157" spans="1:65" s="2" customFormat="1" ht="16.5" customHeight="1">
      <c r="A157" s="40"/>
      <c r="B157" s="41"/>
      <c r="C157" s="222" t="s">
        <v>378</v>
      </c>
      <c r="D157" s="222" t="s">
        <v>298</v>
      </c>
      <c r="E157" s="223" t="s">
        <v>379</v>
      </c>
      <c r="F157" s="224" t="s">
        <v>380</v>
      </c>
      <c r="G157" s="225" t="s">
        <v>301</v>
      </c>
      <c r="H157" s="226">
        <v>149.226</v>
      </c>
      <c r="I157" s="227"/>
      <c r="J157" s="228">
        <f>ROUND(I157*H157,2)</f>
        <v>0</v>
      </c>
      <c r="K157" s="224" t="s">
        <v>302</v>
      </c>
      <c r="L157" s="46"/>
      <c r="M157" s="229" t="s">
        <v>28</v>
      </c>
      <c r="N157" s="230" t="s">
        <v>45</v>
      </c>
      <c r="O157" s="86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3" t="s">
        <v>303</v>
      </c>
      <c r="AT157" s="233" t="s">
        <v>298</v>
      </c>
      <c r="AU157" s="233" t="s">
        <v>84</v>
      </c>
      <c r="AY157" s="19" t="s">
        <v>296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9" t="s">
        <v>82</v>
      </c>
      <c r="BK157" s="234">
        <f>ROUND(I157*H157,2)</f>
        <v>0</v>
      </c>
      <c r="BL157" s="19" t="s">
        <v>303</v>
      </c>
      <c r="BM157" s="233" t="s">
        <v>2036</v>
      </c>
    </row>
    <row r="158" spans="1:51" s="14" customFormat="1" ht="12">
      <c r="A158" s="14"/>
      <c r="B158" s="246"/>
      <c r="C158" s="247"/>
      <c r="D158" s="237" t="s">
        <v>305</v>
      </c>
      <c r="E158" s="248" t="s">
        <v>28</v>
      </c>
      <c r="F158" s="249" t="s">
        <v>198</v>
      </c>
      <c r="G158" s="247"/>
      <c r="H158" s="250">
        <v>149.226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305</v>
      </c>
      <c r="AU158" s="256" t="s">
        <v>84</v>
      </c>
      <c r="AV158" s="14" t="s">
        <v>84</v>
      </c>
      <c r="AW158" s="14" t="s">
        <v>35</v>
      </c>
      <c r="AX158" s="14" t="s">
        <v>82</v>
      </c>
      <c r="AY158" s="256" t="s">
        <v>296</v>
      </c>
    </row>
    <row r="159" spans="1:65" s="2" customFormat="1" ht="24" customHeight="1">
      <c r="A159" s="40"/>
      <c r="B159" s="41"/>
      <c r="C159" s="222" t="s">
        <v>382</v>
      </c>
      <c r="D159" s="222" t="s">
        <v>298</v>
      </c>
      <c r="E159" s="223" t="s">
        <v>383</v>
      </c>
      <c r="F159" s="224" t="s">
        <v>384</v>
      </c>
      <c r="G159" s="225" t="s">
        <v>301</v>
      </c>
      <c r="H159" s="226">
        <v>432.366</v>
      </c>
      <c r="I159" s="227"/>
      <c r="J159" s="228">
        <f>ROUND(I159*H159,2)</f>
        <v>0</v>
      </c>
      <c r="K159" s="224" t="s">
        <v>302</v>
      </c>
      <c r="L159" s="46"/>
      <c r="M159" s="229" t="s">
        <v>28</v>
      </c>
      <c r="N159" s="230" t="s">
        <v>45</v>
      </c>
      <c r="O159" s="86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3" t="s">
        <v>303</v>
      </c>
      <c r="AT159" s="233" t="s">
        <v>298</v>
      </c>
      <c r="AU159" s="233" t="s">
        <v>84</v>
      </c>
      <c r="AY159" s="19" t="s">
        <v>296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9" t="s">
        <v>82</v>
      </c>
      <c r="BK159" s="234">
        <f>ROUND(I159*H159,2)</f>
        <v>0</v>
      </c>
      <c r="BL159" s="19" t="s">
        <v>303</v>
      </c>
      <c r="BM159" s="233" t="s">
        <v>2037</v>
      </c>
    </row>
    <row r="160" spans="1:51" s="14" customFormat="1" ht="12">
      <c r="A160" s="14"/>
      <c r="B160" s="246"/>
      <c r="C160" s="247"/>
      <c r="D160" s="237" t="s">
        <v>305</v>
      </c>
      <c r="E160" s="248" t="s">
        <v>28</v>
      </c>
      <c r="F160" s="249" t="s">
        <v>386</v>
      </c>
      <c r="G160" s="247"/>
      <c r="H160" s="250">
        <v>255.614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305</v>
      </c>
      <c r="AU160" s="256" t="s">
        <v>84</v>
      </c>
      <c r="AV160" s="14" t="s">
        <v>84</v>
      </c>
      <c r="AW160" s="14" t="s">
        <v>35</v>
      </c>
      <c r="AX160" s="14" t="s">
        <v>74</v>
      </c>
      <c r="AY160" s="256" t="s">
        <v>296</v>
      </c>
    </row>
    <row r="161" spans="1:51" s="14" customFormat="1" ht="12">
      <c r="A161" s="14"/>
      <c r="B161" s="246"/>
      <c r="C161" s="247"/>
      <c r="D161" s="237" t="s">
        <v>305</v>
      </c>
      <c r="E161" s="248" t="s">
        <v>28</v>
      </c>
      <c r="F161" s="249" t="s">
        <v>387</v>
      </c>
      <c r="G161" s="247"/>
      <c r="H161" s="250">
        <v>172.358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6" t="s">
        <v>305</v>
      </c>
      <c r="AU161" s="256" t="s">
        <v>84</v>
      </c>
      <c r="AV161" s="14" t="s">
        <v>84</v>
      </c>
      <c r="AW161" s="14" t="s">
        <v>35</v>
      </c>
      <c r="AX161" s="14" t="s">
        <v>74</v>
      </c>
      <c r="AY161" s="256" t="s">
        <v>296</v>
      </c>
    </row>
    <row r="162" spans="1:51" s="14" customFormat="1" ht="12">
      <c r="A162" s="14"/>
      <c r="B162" s="246"/>
      <c r="C162" s="247"/>
      <c r="D162" s="237" t="s">
        <v>305</v>
      </c>
      <c r="E162" s="248" t="s">
        <v>28</v>
      </c>
      <c r="F162" s="249" t="s">
        <v>388</v>
      </c>
      <c r="G162" s="247"/>
      <c r="H162" s="250">
        <v>4.394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305</v>
      </c>
      <c r="AU162" s="256" t="s">
        <v>84</v>
      </c>
      <c r="AV162" s="14" t="s">
        <v>84</v>
      </c>
      <c r="AW162" s="14" t="s">
        <v>35</v>
      </c>
      <c r="AX162" s="14" t="s">
        <v>74</v>
      </c>
      <c r="AY162" s="256" t="s">
        <v>296</v>
      </c>
    </row>
    <row r="163" spans="1:51" s="15" customFormat="1" ht="12">
      <c r="A163" s="15"/>
      <c r="B163" s="257"/>
      <c r="C163" s="258"/>
      <c r="D163" s="237" t="s">
        <v>305</v>
      </c>
      <c r="E163" s="259" t="s">
        <v>233</v>
      </c>
      <c r="F163" s="260" t="s">
        <v>310</v>
      </c>
      <c r="G163" s="258"/>
      <c r="H163" s="261">
        <v>432.366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7" t="s">
        <v>305</v>
      </c>
      <c r="AU163" s="267" t="s">
        <v>84</v>
      </c>
      <c r="AV163" s="15" t="s">
        <v>303</v>
      </c>
      <c r="AW163" s="15" t="s">
        <v>35</v>
      </c>
      <c r="AX163" s="15" t="s">
        <v>82</v>
      </c>
      <c r="AY163" s="267" t="s">
        <v>296</v>
      </c>
    </row>
    <row r="164" spans="1:65" s="2" customFormat="1" ht="24" customHeight="1">
      <c r="A164" s="40"/>
      <c r="B164" s="41"/>
      <c r="C164" s="222" t="s">
        <v>389</v>
      </c>
      <c r="D164" s="222" t="s">
        <v>298</v>
      </c>
      <c r="E164" s="223" t="s">
        <v>390</v>
      </c>
      <c r="F164" s="224" t="s">
        <v>391</v>
      </c>
      <c r="G164" s="225" t="s">
        <v>301</v>
      </c>
      <c r="H164" s="226">
        <v>317.122</v>
      </c>
      <c r="I164" s="227"/>
      <c r="J164" s="228">
        <f>ROUND(I164*H164,2)</f>
        <v>0</v>
      </c>
      <c r="K164" s="224" t="s">
        <v>302</v>
      </c>
      <c r="L164" s="46"/>
      <c r="M164" s="229" t="s">
        <v>28</v>
      </c>
      <c r="N164" s="230" t="s">
        <v>45</v>
      </c>
      <c r="O164" s="86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3" t="s">
        <v>303</v>
      </c>
      <c r="AT164" s="233" t="s">
        <v>298</v>
      </c>
      <c r="AU164" s="233" t="s">
        <v>84</v>
      </c>
      <c r="AY164" s="19" t="s">
        <v>296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9" t="s">
        <v>82</v>
      </c>
      <c r="BK164" s="234">
        <f>ROUND(I164*H164,2)</f>
        <v>0</v>
      </c>
      <c r="BL164" s="19" t="s">
        <v>303</v>
      </c>
      <c r="BM164" s="233" t="s">
        <v>2038</v>
      </c>
    </row>
    <row r="165" spans="1:51" s="14" customFormat="1" ht="12">
      <c r="A165" s="14"/>
      <c r="B165" s="246"/>
      <c r="C165" s="247"/>
      <c r="D165" s="237" t="s">
        <v>305</v>
      </c>
      <c r="E165" s="248" t="s">
        <v>28</v>
      </c>
      <c r="F165" s="249" t="s">
        <v>233</v>
      </c>
      <c r="G165" s="247"/>
      <c r="H165" s="250">
        <v>432.366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305</v>
      </c>
      <c r="AU165" s="256" t="s">
        <v>84</v>
      </c>
      <c r="AV165" s="14" t="s">
        <v>84</v>
      </c>
      <c r="AW165" s="14" t="s">
        <v>35</v>
      </c>
      <c r="AX165" s="14" t="s">
        <v>74</v>
      </c>
      <c r="AY165" s="256" t="s">
        <v>296</v>
      </c>
    </row>
    <row r="166" spans="1:51" s="14" customFormat="1" ht="12">
      <c r="A166" s="14"/>
      <c r="B166" s="246"/>
      <c r="C166" s="247"/>
      <c r="D166" s="237" t="s">
        <v>305</v>
      </c>
      <c r="E166" s="248" t="s">
        <v>28</v>
      </c>
      <c r="F166" s="249" t="s">
        <v>2039</v>
      </c>
      <c r="G166" s="247"/>
      <c r="H166" s="250">
        <v>-115.244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305</v>
      </c>
      <c r="AU166" s="256" t="s">
        <v>84</v>
      </c>
      <c r="AV166" s="14" t="s">
        <v>84</v>
      </c>
      <c r="AW166" s="14" t="s">
        <v>35</v>
      </c>
      <c r="AX166" s="14" t="s">
        <v>74</v>
      </c>
      <c r="AY166" s="256" t="s">
        <v>296</v>
      </c>
    </row>
    <row r="167" spans="1:51" s="15" customFormat="1" ht="12">
      <c r="A167" s="15"/>
      <c r="B167" s="257"/>
      <c r="C167" s="258"/>
      <c r="D167" s="237" t="s">
        <v>305</v>
      </c>
      <c r="E167" s="259" t="s">
        <v>28</v>
      </c>
      <c r="F167" s="260" t="s">
        <v>310</v>
      </c>
      <c r="G167" s="258"/>
      <c r="H167" s="261">
        <v>317.122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7" t="s">
        <v>305</v>
      </c>
      <c r="AU167" s="267" t="s">
        <v>84</v>
      </c>
      <c r="AV167" s="15" t="s">
        <v>303</v>
      </c>
      <c r="AW167" s="15" t="s">
        <v>35</v>
      </c>
      <c r="AX167" s="15" t="s">
        <v>82</v>
      </c>
      <c r="AY167" s="267" t="s">
        <v>296</v>
      </c>
    </row>
    <row r="168" spans="1:65" s="2" customFormat="1" ht="36" customHeight="1">
      <c r="A168" s="40"/>
      <c r="B168" s="41"/>
      <c r="C168" s="222" t="s">
        <v>393</v>
      </c>
      <c r="D168" s="222" t="s">
        <v>298</v>
      </c>
      <c r="E168" s="223" t="s">
        <v>2040</v>
      </c>
      <c r="F168" s="224" t="s">
        <v>2041</v>
      </c>
      <c r="G168" s="225" t="s">
        <v>301</v>
      </c>
      <c r="H168" s="226">
        <v>115.244</v>
      </c>
      <c r="I168" s="227"/>
      <c r="J168" s="228">
        <f>ROUND(I168*H168,2)</f>
        <v>0</v>
      </c>
      <c r="K168" s="224" t="s">
        <v>302</v>
      </c>
      <c r="L168" s="46"/>
      <c r="M168" s="229" t="s">
        <v>28</v>
      </c>
      <c r="N168" s="230" t="s">
        <v>45</v>
      </c>
      <c r="O168" s="86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3" t="s">
        <v>303</v>
      </c>
      <c r="AT168" s="233" t="s">
        <v>298</v>
      </c>
      <c r="AU168" s="233" t="s">
        <v>84</v>
      </c>
      <c r="AY168" s="19" t="s">
        <v>296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9" t="s">
        <v>82</v>
      </c>
      <c r="BK168" s="234">
        <f>ROUND(I168*H168,2)</f>
        <v>0</v>
      </c>
      <c r="BL168" s="19" t="s">
        <v>303</v>
      </c>
      <c r="BM168" s="233" t="s">
        <v>2042</v>
      </c>
    </row>
    <row r="169" spans="1:51" s="13" customFormat="1" ht="12">
      <c r="A169" s="13"/>
      <c r="B169" s="235"/>
      <c r="C169" s="236"/>
      <c r="D169" s="237" t="s">
        <v>305</v>
      </c>
      <c r="E169" s="238" t="s">
        <v>28</v>
      </c>
      <c r="F169" s="239" t="s">
        <v>306</v>
      </c>
      <c r="G169" s="236"/>
      <c r="H169" s="238" t="s">
        <v>28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305</v>
      </c>
      <c r="AU169" s="245" t="s">
        <v>84</v>
      </c>
      <c r="AV169" s="13" t="s">
        <v>82</v>
      </c>
      <c r="AW169" s="13" t="s">
        <v>35</v>
      </c>
      <c r="AX169" s="13" t="s">
        <v>74</v>
      </c>
      <c r="AY169" s="245" t="s">
        <v>296</v>
      </c>
    </row>
    <row r="170" spans="1:51" s="14" customFormat="1" ht="12">
      <c r="A170" s="14"/>
      <c r="B170" s="246"/>
      <c r="C170" s="247"/>
      <c r="D170" s="237" t="s">
        <v>305</v>
      </c>
      <c r="E170" s="248" t="s">
        <v>2003</v>
      </c>
      <c r="F170" s="249" t="s">
        <v>2043</v>
      </c>
      <c r="G170" s="247"/>
      <c r="H170" s="250">
        <v>115.244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6" t="s">
        <v>305</v>
      </c>
      <c r="AU170" s="256" t="s">
        <v>84</v>
      </c>
      <c r="AV170" s="14" t="s">
        <v>84</v>
      </c>
      <c r="AW170" s="14" t="s">
        <v>35</v>
      </c>
      <c r="AX170" s="14" t="s">
        <v>82</v>
      </c>
      <c r="AY170" s="256" t="s">
        <v>296</v>
      </c>
    </row>
    <row r="171" spans="1:65" s="2" customFormat="1" ht="16.5" customHeight="1">
      <c r="A171" s="40"/>
      <c r="B171" s="41"/>
      <c r="C171" s="222" t="s">
        <v>7</v>
      </c>
      <c r="D171" s="222" t="s">
        <v>298</v>
      </c>
      <c r="E171" s="223" t="s">
        <v>394</v>
      </c>
      <c r="F171" s="224" t="s">
        <v>395</v>
      </c>
      <c r="G171" s="225" t="s">
        <v>301</v>
      </c>
      <c r="H171" s="226">
        <v>317.122</v>
      </c>
      <c r="I171" s="227"/>
      <c r="J171" s="228">
        <f>ROUND(I171*H171,2)</f>
        <v>0</v>
      </c>
      <c r="K171" s="224" t="s">
        <v>302</v>
      </c>
      <c r="L171" s="46"/>
      <c r="M171" s="229" t="s">
        <v>28</v>
      </c>
      <c r="N171" s="230" t="s">
        <v>45</v>
      </c>
      <c r="O171" s="86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3" t="s">
        <v>303</v>
      </c>
      <c r="AT171" s="233" t="s">
        <v>298</v>
      </c>
      <c r="AU171" s="233" t="s">
        <v>84</v>
      </c>
      <c r="AY171" s="19" t="s">
        <v>296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9" t="s">
        <v>82</v>
      </c>
      <c r="BK171" s="234">
        <f>ROUND(I171*H171,2)</f>
        <v>0</v>
      </c>
      <c r="BL171" s="19" t="s">
        <v>303</v>
      </c>
      <c r="BM171" s="233" t="s">
        <v>2044</v>
      </c>
    </row>
    <row r="172" spans="1:51" s="14" customFormat="1" ht="12">
      <c r="A172" s="14"/>
      <c r="B172" s="246"/>
      <c r="C172" s="247"/>
      <c r="D172" s="237" t="s">
        <v>305</v>
      </c>
      <c r="E172" s="248" t="s">
        <v>28</v>
      </c>
      <c r="F172" s="249" t="s">
        <v>233</v>
      </c>
      <c r="G172" s="247"/>
      <c r="H172" s="250">
        <v>432.366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305</v>
      </c>
      <c r="AU172" s="256" t="s">
        <v>84</v>
      </c>
      <c r="AV172" s="14" t="s">
        <v>84</v>
      </c>
      <c r="AW172" s="14" t="s">
        <v>35</v>
      </c>
      <c r="AX172" s="14" t="s">
        <v>74</v>
      </c>
      <c r="AY172" s="256" t="s">
        <v>296</v>
      </c>
    </row>
    <row r="173" spans="1:51" s="14" customFormat="1" ht="12">
      <c r="A173" s="14"/>
      <c r="B173" s="246"/>
      <c r="C173" s="247"/>
      <c r="D173" s="237" t="s">
        <v>305</v>
      </c>
      <c r="E173" s="248" t="s">
        <v>28</v>
      </c>
      <c r="F173" s="249" t="s">
        <v>2039</v>
      </c>
      <c r="G173" s="247"/>
      <c r="H173" s="250">
        <v>-115.244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305</v>
      </c>
      <c r="AU173" s="256" t="s">
        <v>84</v>
      </c>
      <c r="AV173" s="14" t="s">
        <v>84</v>
      </c>
      <c r="AW173" s="14" t="s">
        <v>35</v>
      </c>
      <c r="AX173" s="14" t="s">
        <v>74</v>
      </c>
      <c r="AY173" s="256" t="s">
        <v>296</v>
      </c>
    </row>
    <row r="174" spans="1:51" s="15" customFormat="1" ht="12">
      <c r="A174" s="15"/>
      <c r="B174" s="257"/>
      <c r="C174" s="258"/>
      <c r="D174" s="237" t="s">
        <v>305</v>
      </c>
      <c r="E174" s="259" t="s">
        <v>2045</v>
      </c>
      <c r="F174" s="260" t="s">
        <v>310</v>
      </c>
      <c r="G174" s="258"/>
      <c r="H174" s="261">
        <v>317.122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7" t="s">
        <v>305</v>
      </c>
      <c r="AU174" s="267" t="s">
        <v>84</v>
      </c>
      <c r="AV174" s="15" t="s">
        <v>303</v>
      </c>
      <c r="AW174" s="15" t="s">
        <v>35</v>
      </c>
      <c r="AX174" s="15" t="s">
        <v>82</v>
      </c>
      <c r="AY174" s="267" t="s">
        <v>296</v>
      </c>
    </row>
    <row r="175" spans="1:65" s="2" customFormat="1" ht="24" customHeight="1">
      <c r="A175" s="40"/>
      <c r="B175" s="41"/>
      <c r="C175" s="222" t="s">
        <v>404</v>
      </c>
      <c r="D175" s="222" t="s">
        <v>298</v>
      </c>
      <c r="E175" s="223" t="s">
        <v>397</v>
      </c>
      <c r="F175" s="224" t="s">
        <v>398</v>
      </c>
      <c r="G175" s="225" t="s">
        <v>301</v>
      </c>
      <c r="H175" s="226">
        <v>85.064</v>
      </c>
      <c r="I175" s="227"/>
      <c r="J175" s="228">
        <f>ROUND(I175*H175,2)</f>
        <v>0</v>
      </c>
      <c r="K175" s="224" t="s">
        <v>302</v>
      </c>
      <c r="L175" s="46"/>
      <c r="M175" s="229" t="s">
        <v>28</v>
      </c>
      <c r="N175" s="230" t="s">
        <v>45</v>
      </c>
      <c r="O175" s="86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3" t="s">
        <v>303</v>
      </c>
      <c r="AT175" s="233" t="s">
        <v>298</v>
      </c>
      <c r="AU175" s="233" t="s">
        <v>84</v>
      </c>
      <c r="AY175" s="19" t="s">
        <v>296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9" t="s">
        <v>82</v>
      </c>
      <c r="BK175" s="234">
        <f>ROUND(I175*H175,2)</f>
        <v>0</v>
      </c>
      <c r="BL175" s="19" t="s">
        <v>303</v>
      </c>
      <c r="BM175" s="233" t="s">
        <v>2046</v>
      </c>
    </row>
    <row r="176" spans="1:51" s="14" customFormat="1" ht="12">
      <c r="A176" s="14"/>
      <c r="B176" s="246"/>
      <c r="C176" s="247"/>
      <c r="D176" s="237" t="s">
        <v>305</v>
      </c>
      <c r="E176" s="248" t="s">
        <v>28</v>
      </c>
      <c r="F176" s="249" t="s">
        <v>400</v>
      </c>
      <c r="G176" s="247"/>
      <c r="H176" s="250">
        <v>100.978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305</v>
      </c>
      <c r="AU176" s="256" t="s">
        <v>84</v>
      </c>
      <c r="AV176" s="14" t="s">
        <v>84</v>
      </c>
      <c r="AW176" s="14" t="s">
        <v>35</v>
      </c>
      <c r="AX176" s="14" t="s">
        <v>74</v>
      </c>
      <c r="AY176" s="256" t="s">
        <v>296</v>
      </c>
    </row>
    <row r="177" spans="1:51" s="14" customFormat="1" ht="12">
      <c r="A177" s="14"/>
      <c r="B177" s="246"/>
      <c r="C177" s="247"/>
      <c r="D177" s="237" t="s">
        <v>305</v>
      </c>
      <c r="E177" s="248" t="s">
        <v>28</v>
      </c>
      <c r="F177" s="249" t="s">
        <v>401</v>
      </c>
      <c r="G177" s="247"/>
      <c r="H177" s="250">
        <v>-18.54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305</v>
      </c>
      <c r="AU177" s="256" t="s">
        <v>84</v>
      </c>
      <c r="AV177" s="14" t="s">
        <v>84</v>
      </c>
      <c r="AW177" s="14" t="s">
        <v>35</v>
      </c>
      <c r="AX177" s="14" t="s">
        <v>74</v>
      </c>
      <c r="AY177" s="256" t="s">
        <v>296</v>
      </c>
    </row>
    <row r="178" spans="1:51" s="14" customFormat="1" ht="12">
      <c r="A178" s="14"/>
      <c r="B178" s="246"/>
      <c r="C178" s="247"/>
      <c r="D178" s="237" t="s">
        <v>305</v>
      </c>
      <c r="E178" s="248" t="s">
        <v>28</v>
      </c>
      <c r="F178" s="249" t="s">
        <v>402</v>
      </c>
      <c r="G178" s="247"/>
      <c r="H178" s="250">
        <v>2.776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305</v>
      </c>
      <c r="AU178" s="256" t="s">
        <v>84</v>
      </c>
      <c r="AV178" s="14" t="s">
        <v>84</v>
      </c>
      <c r="AW178" s="14" t="s">
        <v>35</v>
      </c>
      <c r="AX178" s="14" t="s">
        <v>74</v>
      </c>
      <c r="AY178" s="256" t="s">
        <v>296</v>
      </c>
    </row>
    <row r="179" spans="1:51" s="14" customFormat="1" ht="12">
      <c r="A179" s="14"/>
      <c r="B179" s="246"/>
      <c r="C179" s="247"/>
      <c r="D179" s="237" t="s">
        <v>305</v>
      </c>
      <c r="E179" s="248" t="s">
        <v>28</v>
      </c>
      <c r="F179" s="249" t="s">
        <v>403</v>
      </c>
      <c r="G179" s="247"/>
      <c r="H179" s="250">
        <v>-0.15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6" t="s">
        <v>305</v>
      </c>
      <c r="AU179" s="256" t="s">
        <v>84</v>
      </c>
      <c r="AV179" s="14" t="s">
        <v>84</v>
      </c>
      <c r="AW179" s="14" t="s">
        <v>35</v>
      </c>
      <c r="AX179" s="14" t="s">
        <v>74</v>
      </c>
      <c r="AY179" s="256" t="s">
        <v>296</v>
      </c>
    </row>
    <row r="180" spans="1:51" s="15" customFormat="1" ht="12">
      <c r="A180" s="15"/>
      <c r="B180" s="257"/>
      <c r="C180" s="258"/>
      <c r="D180" s="237" t="s">
        <v>305</v>
      </c>
      <c r="E180" s="259" t="s">
        <v>249</v>
      </c>
      <c r="F180" s="260" t="s">
        <v>310</v>
      </c>
      <c r="G180" s="258"/>
      <c r="H180" s="261">
        <v>85.064</v>
      </c>
      <c r="I180" s="262"/>
      <c r="J180" s="258"/>
      <c r="K180" s="258"/>
      <c r="L180" s="263"/>
      <c r="M180" s="264"/>
      <c r="N180" s="265"/>
      <c r="O180" s="265"/>
      <c r="P180" s="265"/>
      <c r="Q180" s="265"/>
      <c r="R180" s="265"/>
      <c r="S180" s="265"/>
      <c r="T180" s="26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7" t="s">
        <v>305</v>
      </c>
      <c r="AU180" s="267" t="s">
        <v>84</v>
      </c>
      <c r="AV180" s="15" t="s">
        <v>303</v>
      </c>
      <c r="AW180" s="15" t="s">
        <v>35</v>
      </c>
      <c r="AX180" s="15" t="s">
        <v>82</v>
      </c>
      <c r="AY180" s="267" t="s">
        <v>296</v>
      </c>
    </row>
    <row r="181" spans="1:65" s="2" customFormat="1" ht="16.5" customHeight="1">
      <c r="A181" s="40"/>
      <c r="B181" s="41"/>
      <c r="C181" s="279" t="s">
        <v>172</v>
      </c>
      <c r="D181" s="279" t="s">
        <v>405</v>
      </c>
      <c r="E181" s="280" t="s">
        <v>406</v>
      </c>
      <c r="F181" s="281" t="s">
        <v>407</v>
      </c>
      <c r="G181" s="282" t="s">
        <v>408</v>
      </c>
      <c r="H181" s="283">
        <v>170.128</v>
      </c>
      <c r="I181" s="284"/>
      <c r="J181" s="285">
        <f>ROUND(I181*H181,2)</f>
        <v>0</v>
      </c>
      <c r="K181" s="281" t="s">
        <v>302</v>
      </c>
      <c r="L181" s="286"/>
      <c r="M181" s="287" t="s">
        <v>28</v>
      </c>
      <c r="N181" s="288" t="s">
        <v>45</v>
      </c>
      <c r="O181" s="86"/>
      <c r="P181" s="231">
        <f>O181*H181</f>
        <v>0</v>
      </c>
      <c r="Q181" s="231">
        <v>1</v>
      </c>
      <c r="R181" s="231">
        <f>Q181*H181</f>
        <v>170.128</v>
      </c>
      <c r="S181" s="231">
        <v>0</v>
      </c>
      <c r="T181" s="232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3" t="s">
        <v>337</v>
      </c>
      <c r="AT181" s="233" t="s">
        <v>405</v>
      </c>
      <c r="AU181" s="233" t="s">
        <v>84</v>
      </c>
      <c r="AY181" s="19" t="s">
        <v>296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9" t="s">
        <v>82</v>
      </c>
      <c r="BK181" s="234">
        <f>ROUND(I181*H181,2)</f>
        <v>0</v>
      </c>
      <c r="BL181" s="19" t="s">
        <v>303</v>
      </c>
      <c r="BM181" s="233" t="s">
        <v>2047</v>
      </c>
    </row>
    <row r="182" spans="1:51" s="14" customFormat="1" ht="12">
      <c r="A182" s="14"/>
      <c r="B182" s="246"/>
      <c r="C182" s="247"/>
      <c r="D182" s="237" t="s">
        <v>305</v>
      </c>
      <c r="E182" s="248" t="s">
        <v>28</v>
      </c>
      <c r="F182" s="249" t="s">
        <v>410</v>
      </c>
      <c r="G182" s="247"/>
      <c r="H182" s="250">
        <v>170.128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305</v>
      </c>
      <c r="AU182" s="256" t="s">
        <v>84</v>
      </c>
      <c r="AV182" s="14" t="s">
        <v>84</v>
      </c>
      <c r="AW182" s="14" t="s">
        <v>35</v>
      </c>
      <c r="AX182" s="14" t="s">
        <v>82</v>
      </c>
      <c r="AY182" s="256" t="s">
        <v>296</v>
      </c>
    </row>
    <row r="183" spans="1:65" s="2" customFormat="1" ht="16.5" customHeight="1">
      <c r="A183" s="40"/>
      <c r="B183" s="41"/>
      <c r="C183" s="222" t="s">
        <v>417</v>
      </c>
      <c r="D183" s="222" t="s">
        <v>298</v>
      </c>
      <c r="E183" s="223" t="s">
        <v>411</v>
      </c>
      <c r="F183" s="224" t="s">
        <v>412</v>
      </c>
      <c r="G183" s="225" t="s">
        <v>362</v>
      </c>
      <c r="H183" s="226">
        <v>300.672</v>
      </c>
      <c r="I183" s="227"/>
      <c r="J183" s="228">
        <f>ROUND(I183*H183,2)</f>
        <v>0</v>
      </c>
      <c r="K183" s="224" t="s">
        <v>302</v>
      </c>
      <c r="L183" s="46"/>
      <c r="M183" s="229" t="s">
        <v>28</v>
      </c>
      <c r="N183" s="230" t="s">
        <v>45</v>
      </c>
      <c r="O183" s="86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3" t="s">
        <v>303</v>
      </c>
      <c r="AT183" s="233" t="s">
        <v>298</v>
      </c>
      <c r="AU183" s="233" t="s">
        <v>84</v>
      </c>
      <c r="AY183" s="19" t="s">
        <v>296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9" t="s">
        <v>82</v>
      </c>
      <c r="BK183" s="234">
        <f>ROUND(I183*H183,2)</f>
        <v>0</v>
      </c>
      <c r="BL183" s="19" t="s">
        <v>303</v>
      </c>
      <c r="BM183" s="233" t="s">
        <v>2048</v>
      </c>
    </row>
    <row r="184" spans="1:51" s="13" customFormat="1" ht="12">
      <c r="A184" s="13"/>
      <c r="B184" s="235"/>
      <c r="C184" s="236"/>
      <c r="D184" s="237" t="s">
        <v>305</v>
      </c>
      <c r="E184" s="238" t="s">
        <v>28</v>
      </c>
      <c r="F184" s="239" t="s">
        <v>306</v>
      </c>
      <c r="G184" s="236"/>
      <c r="H184" s="238" t="s">
        <v>28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305</v>
      </c>
      <c r="AU184" s="245" t="s">
        <v>84</v>
      </c>
      <c r="AV184" s="13" t="s">
        <v>82</v>
      </c>
      <c r="AW184" s="13" t="s">
        <v>35</v>
      </c>
      <c r="AX184" s="13" t="s">
        <v>74</v>
      </c>
      <c r="AY184" s="245" t="s">
        <v>296</v>
      </c>
    </row>
    <row r="185" spans="1:51" s="14" customFormat="1" ht="12">
      <c r="A185" s="14"/>
      <c r="B185" s="246"/>
      <c r="C185" s="247"/>
      <c r="D185" s="237" t="s">
        <v>305</v>
      </c>
      <c r="E185" s="248" t="s">
        <v>28</v>
      </c>
      <c r="F185" s="249" t="s">
        <v>414</v>
      </c>
      <c r="G185" s="247"/>
      <c r="H185" s="250">
        <v>261.902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305</v>
      </c>
      <c r="AU185" s="256" t="s">
        <v>84</v>
      </c>
      <c r="AV185" s="14" t="s">
        <v>84</v>
      </c>
      <c r="AW185" s="14" t="s">
        <v>35</v>
      </c>
      <c r="AX185" s="14" t="s">
        <v>74</v>
      </c>
      <c r="AY185" s="256" t="s">
        <v>296</v>
      </c>
    </row>
    <row r="186" spans="1:51" s="14" customFormat="1" ht="12">
      <c r="A186" s="14"/>
      <c r="B186" s="246"/>
      <c r="C186" s="247"/>
      <c r="D186" s="237" t="s">
        <v>305</v>
      </c>
      <c r="E186" s="248" t="s">
        <v>202</v>
      </c>
      <c r="F186" s="249" t="s">
        <v>415</v>
      </c>
      <c r="G186" s="247"/>
      <c r="H186" s="250">
        <v>38.77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305</v>
      </c>
      <c r="AU186" s="256" t="s">
        <v>84</v>
      </c>
      <c r="AV186" s="14" t="s">
        <v>84</v>
      </c>
      <c r="AW186" s="14" t="s">
        <v>35</v>
      </c>
      <c r="AX186" s="14" t="s">
        <v>74</v>
      </c>
      <c r="AY186" s="256" t="s">
        <v>296</v>
      </c>
    </row>
    <row r="187" spans="1:51" s="15" customFormat="1" ht="12">
      <c r="A187" s="15"/>
      <c r="B187" s="257"/>
      <c r="C187" s="258"/>
      <c r="D187" s="237" t="s">
        <v>305</v>
      </c>
      <c r="E187" s="259" t="s">
        <v>200</v>
      </c>
      <c r="F187" s="260" t="s">
        <v>310</v>
      </c>
      <c r="G187" s="258"/>
      <c r="H187" s="261">
        <v>300.672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7" t="s">
        <v>305</v>
      </c>
      <c r="AU187" s="267" t="s">
        <v>84</v>
      </c>
      <c r="AV187" s="15" t="s">
        <v>303</v>
      </c>
      <c r="AW187" s="15" t="s">
        <v>35</v>
      </c>
      <c r="AX187" s="15" t="s">
        <v>82</v>
      </c>
      <c r="AY187" s="267" t="s">
        <v>296</v>
      </c>
    </row>
    <row r="188" spans="1:63" s="12" customFormat="1" ht="22.8" customHeight="1">
      <c r="A188" s="12"/>
      <c r="B188" s="206"/>
      <c r="C188" s="207"/>
      <c r="D188" s="208" t="s">
        <v>73</v>
      </c>
      <c r="E188" s="220" t="s">
        <v>84</v>
      </c>
      <c r="F188" s="220" t="s">
        <v>416</v>
      </c>
      <c r="G188" s="207"/>
      <c r="H188" s="207"/>
      <c r="I188" s="210"/>
      <c r="J188" s="221">
        <f>BK188</f>
        <v>0</v>
      </c>
      <c r="K188" s="207"/>
      <c r="L188" s="212"/>
      <c r="M188" s="213"/>
      <c r="N188" s="214"/>
      <c r="O188" s="214"/>
      <c r="P188" s="215">
        <f>SUM(P189:P252)</f>
        <v>0</v>
      </c>
      <c r="Q188" s="214"/>
      <c r="R188" s="215">
        <f>SUM(R189:R252)</f>
        <v>552.5211564499999</v>
      </c>
      <c r="S188" s="214"/>
      <c r="T188" s="216">
        <f>SUM(T189:T252)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7" t="s">
        <v>82</v>
      </c>
      <c r="AT188" s="218" t="s">
        <v>73</v>
      </c>
      <c r="AU188" s="218" t="s">
        <v>82</v>
      </c>
      <c r="AY188" s="217" t="s">
        <v>296</v>
      </c>
      <c r="BK188" s="219">
        <f>SUM(BK189:BK252)</f>
        <v>0</v>
      </c>
    </row>
    <row r="189" spans="1:65" s="2" customFormat="1" ht="16.5" customHeight="1">
      <c r="A189" s="40"/>
      <c r="B189" s="41"/>
      <c r="C189" s="222" t="s">
        <v>242</v>
      </c>
      <c r="D189" s="222" t="s">
        <v>298</v>
      </c>
      <c r="E189" s="223" t="s">
        <v>418</v>
      </c>
      <c r="F189" s="224" t="s">
        <v>419</v>
      </c>
      <c r="G189" s="225" t="s">
        <v>301</v>
      </c>
      <c r="H189" s="226">
        <v>4.476</v>
      </c>
      <c r="I189" s="227"/>
      <c r="J189" s="228">
        <f>ROUND(I189*H189,2)</f>
        <v>0</v>
      </c>
      <c r="K189" s="224" t="s">
        <v>302</v>
      </c>
      <c r="L189" s="46"/>
      <c r="M189" s="229" t="s">
        <v>28</v>
      </c>
      <c r="N189" s="230" t="s">
        <v>45</v>
      </c>
      <c r="O189" s="86"/>
      <c r="P189" s="231">
        <f>O189*H189</f>
        <v>0</v>
      </c>
      <c r="Q189" s="231">
        <v>1.9205</v>
      </c>
      <c r="R189" s="231">
        <f>Q189*H189</f>
        <v>8.596158</v>
      </c>
      <c r="S189" s="231">
        <v>0</v>
      </c>
      <c r="T189" s="232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3" t="s">
        <v>303</v>
      </c>
      <c r="AT189" s="233" t="s">
        <v>298</v>
      </c>
      <c r="AU189" s="233" t="s">
        <v>84</v>
      </c>
      <c r="AY189" s="19" t="s">
        <v>296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9" t="s">
        <v>82</v>
      </c>
      <c r="BK189" s="234">
        <f>ROUND(I189*H189,2)</f>
        <v>0</v>
      </c>
      <c r="BL189" s="19" t="s">
        <v>303</v>
      </c>
      <c r="BM189" s="233" t="s">
        <v>2049</v>
      </c>
    </row>
    <row r="190" spans="1:51" s="14" customFormat="1" ht="12">
      <c r="A190" s="14"/>
      <c r="B190" s="246"/>
      <c r="C190" s="247"/>
      <c r="D190" s="237" t="s">
        <v>305</v>
      </c>
      <c r="E190" s="248" t="s">
        <v>28</v>
      </c>
      <c r="F190" s="249" t="s">
        <v>421</v>
      </c>
      <c r="G190" s="247"/>
      <c r="H190" s="250">
        <v>4.476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6" t="s">
        <v>305</v>
      </c>
      <c r="AU190" s="256" t="s">
        <v>84</v>
      </c>
      <c r="AV190" s="14" t="s">
        <v>84</v>
      </c>
      <c r="AW190" s="14" t="s">
        <v>35</v>
      </c>
      <c r="AX190" s="14" t="s">
        <v>82</v>
      </c>
      <c r="AY190" s="256" t="s">
        <v>296</v>
      </c>
    </row>
    <row r="191" spans="1:65" s="2" customFormat="1" ht="24" customHeight="1">
      <c r="A191" s="40"/>
      <c r="B191" s="41"/>
      <c r="C191" s="222" t="s">
        <v>429</v>
      </c>
      <c r="D191" s="222" t="s">
        <v>298</v>
      </c>
      <c r="E191" s="223" t="s">
        <v>422</v>
      </c>
      <c r="F191" s="224" t="s">
        <v>423</v>
      </c>
      <c r="G191" s="225" t="s">
        <v>424</v>
      </c>
      <c r="H191" s="226">
        <v>146.45</v>
      </c>
      <c r="I191" s="227"/>
      <c r="J191" s="228">
        <f>ROUND(I191*H191,2)</f>
        <v>0</v>
      </c>
      <c r="K191" s="224" t="s">
        <v>302</v>
      </c>
      <c r="L191" s="46"/>
      <c r="M191" s="229" t="s">
        <v>28</v>
      </c>
      <c r="N191" s="230" t="s">
        <v>45</v>
      </c>
      <c r="O191" s="86"/>
      <c r="P191" s="231">
        <f>O191*H191</f>
        <v>0</v>
      </c>
      <c r="Q191" s="231">
        <v>0.22657</v>
      </c>
      <c r="R191" s="231">
        <f>Q191*H191</f>
        <v>33.1811765</v>
      </c>
      <c r="S191" s="231">
        <v>0</v>
      </c>
      <c r="T191" s="232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3" t="s">
        <v>303</v>
      </c>
      <c r="AT191" s="233" t="s">
        <v>298</v>
      </c>
      <c r="AU191" s="233" t="s">
        <v>84</v>
      </c>
      <c r="AY191" s="19" t="s">
        <v>296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9" t="s">
        <v>82</v>
      </c>
      <c r="BK191" s="234">
        <f>ROUND(I191*H191,2)</f>
        <v>0</v>
      </c>
      <c r="BL191" s="19" t="s">
        <v>303</v>
      </c>
      <c r="BM191" s="233" t="s">
        <v>2050</v>
      </c>
    </row>
    <row r="192" spans="1:51" s="13" customFormat="1" ht="12">
      <c r="A192" s="13"/>
      <c r="B192" s="235"/>
      <c r="C192" s="236"/>
      <c r="D192" s="237" t="s">
        <v>305</v>
      </c>
      <c r="E192" s="238" t="s">
        <v>28</v>
      </c>
      <c r="F192" s="239" t="s">
        <v>426</v>
      </c>
      <c r="G192" s="236"/>
      <c r="H192" s="238" t="s">
        <v>28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305</v>
      </c>
      <c r="AU192" s="245" t="s">
        <v>84</v>
      </c>
      <c r="AV192" s="13" t="s">
        <v>82</v>
      </c>
      <c r="AW192" s="13" t="s">
        <v>35</v>
      </c>
      <c r="AX192" s="13" t="s">
        <v>74</v>
      </c>
      <c r="AY192" s="245" t="s">
        <v>296</v>
      </c>
    </row>
    <row r="193" spans="1:51" s="14" customFormat="1" ht="12">
      <c r="A193" s="14"/>
      <c r="B193" s="246"/>
      <c r="C193" s="247"/>
      <c r="D193" s="237" t="s">
        <v>305</v>
      </c>
      <c r="E193" s="248" t="s">
        <v>28</v>
      </c>
      <c r="F193" s="249" t="s">
        <v>2051</v>
      </c>
      <c r="G193" s="247"/>
      <c r="H193" s="250">
        <v>116.745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305</v>
      </c>
      <c r="AU193" s="256" t="s">
        <v>84</v>
      </c>
      <c r="AV193" s="14" t="s">
        <v>84</v>
      </c>
      <c r="AW193" s="14" t="s">
        <v>35</v>
      </c>
      <c r="AX193" s="14" t="s">
        <v>74</v>
      </c>
      <c r="AY193" s="256" t="s">
        <v>296</v>
      </c>
    </row>
    <row r="194" spans="1:51" s="14" customFormat="1" ht="12">
      <c r="A194" s="14"/>
      <c r="B194" s="246"/>
      <c r="C194" s="247"/>
      <c r="D194" s="237" t="s">
        <v>305</v>
      </c>
      <c r="E194" s="248" t="s">
        <v>28</v>
      </c>
      <c r="F194" s="249" t="s">
        <v>2052</v>
      </c>
      <c r="G194" s="247"/>
      <c r="H194" s="250">
        <v>29.705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305</v>
      </c>
      <c r="AU194" s="256" t="s">
        <v>84</v>
      </c>
      <c r="AV194" s="14" t="s">
        <v>84</v>
      </c>
      <c r="AW194" s="14" t="s">
        <v>35</v>
      </c>
      <c r="AX194" s="14" t="s">
        <v>74</v>
      </c>
      <c r="AY194" s="256" t="s">
        <v>296</v>
      </c>
    </row>
    <row r="195" spans="1:51" s="15" customFormat="1" ht="12">
      <c r="A195" s="15"/>
      <c r="B195" s="257"/>
      <c r="C195" s="258"/>
      <c r="D195" s="237" t="s">
        <v>305</v>
      </c>
      <c r="E195" s="259" t="s">
        <v>28</v>
      </c>
      <c r="F195" s="260" t="s">
        <v>310</v>
      </c>
      <c r="G195" s="258"/>
      <c r="H195" s="261">
        <v>146.45</v>
      </c>
      <c r="I195" s="262"/>
      <c r="J195" s="258"/>
      <c r="K195" s="258"/>
      <c r="L195" s="263"/>
      <c r="M195" s="264"/>
      <c r="N195" s="265"/>
      <c r="O195" s="265"/>
      <c r="P195" s="265"/>
      <c r="Q195" s="265"/>
      <c r="R195" s="265"/>
      <c r="S195" s="265"/>
      <c r="T195" s="26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7" t="s">
        <v>305</v>
      </c>
      <c r="AU195" s="267" t="s">
        <v>84</v>
      </c>
      <c r="AV195" s="15" t="s">
        <v>303</v>
      </c>
      <c r="AW195" s="15" t="s">
        <v>35</v>
      </c>
      <c r="AX195" s="15" t="s">
        <v>82</v>
      </c>
      <c r="AY195" s="267" t="s">
        <v>296</v>
      </c>
    </row>
    <row r="196" spans="1:65" s="2" customFormat="1" ht="16.5" customHeight="1">
      <c r="A196" s="40"/>
      <c r="B196" s="41"/>
      <c r="C196" s="222" t="s">
        <v>434</v>
      </c>
      <c r="D196" s="222" t="s">
        <v>298</v>
      </c>
      <c r="E196" s="223" t="s">
        <v>430</v>
      </c>
      <c r="F196" s="224" t="s">
        <v>431</v>
      </c>
      <c r="G196" s="225" t="s">
        <v>424</v>
      </c>
      <c r="H196" s="226">
        <v>89.52</v>
      </c>
      <c r="I196" s="227"/>
      <c r="J196" s="228">
        <f>ROUND(I196*H196,2)</f>
        <v>0</v>
      </c>
      <c r="K196" s="224" t="s">
        <v>302</v>
      </c>
      <c r="L196" s="46"/>
      <c r="M196" s="229" t="s">
        <v>28</v>
      </c>
      <c r="N196" s="230" t="s">
        <v>45</v>
      </c>
      <c r="O196" s="86"/>
      <c r="P196" s="231">
        <f>O196*H196</f>
        <v>0</v>
      </c>
      <c r="Q196" s="231">
        <v>0.00116</v>
      </c>
      <c r="R196" s="231">
        <f>Q196*H196</f>
        <v>0.1038432</v>
      </c>
      <c r="S196" s="231">
        <v>0</v>
      </c>
      <c r="T196" s="232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3" t="s">
        <v>303</v>
      </c>
      <c r="AT196" s="233" t="s">
        <v>298</v>
      </c>
      <c r="AU196" s="233" t="s">
        <v>84</v>
      </c>
      <c r="AY196" s="19" t="s">
        <v>296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9" t="s">
        <v>82</v>
      </c>
      <c r="BK196" s="234">
        <f>ROUND(I196*H196,2)</f>
        <v>0</v>
      </c>
      <c r="BL196" s="19" t="s">
        <v>303</v>
      </c>
      <c r="BM196" s="233" t="s">
        <v>2053</v>
      </c>
    </row>
    <row r="197" spans="1:51" s="13" customFormat="1" ht="12">
      <c r="A197" s="13"/>
      <c r="B197" s="235"/>
      <c r="C197" s="236"/>
      <c r="D197" s="237" t="s">
        <v>305</v>
      </c>
      <c r="E197" s="238" t="s">
        <v>28</v>
      </c>
      <c r="F197" s="239" t="s">
        <v>2019</v>
      </c>
      <c r="G197" s="236"/>
      <c r="H197" s="238" t="s">
        <v>28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305</v>
      </c>
      <c r="AU197" s="245" t="s">
        <v>84</v>
      </c>
      <c r="AV197" s="13" t="s">
        <v>82</v>
      </c>
      <c r="AW197" s="13" t="s">
        <v>35</v>
      </c>
      <c r="AX197" s="13" t="s">
        <v>74</v>
      </c>
      <c r="AY197" s="245" t="s">
        <v>296</v>
      </c>
    </row>
    <row r="198" spans="1:51" s="14" customFormat="1" ht="12">
      <c r="A198" s="14"/>
      <c r="B198" s="246"/>
      <c r="C198" s="247"/>
      <c r="D198" s="237" t="s">
        <v>305</v>
      </c>
      <c r="E198" s="248" t="s">
        <v>28</v>
      </c>
      <c r="F198" s="249" t="s">
        <v>433</v>
      </c>
      <c r="G198" s="247"/>
      <c r="H198" s="250">
        <v>89.52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6" t="s">
        <v>305</v>
      </c>
      <c r="AU198" s="256" t="s">
        <v>84</v>
      </c>
      <c r="AV198" s="14" t="s">
        <v>84</v>
      </c>
      <c r="AW198" s="14" t="s">
        <v>35</v>
      </c>
      <c r="AX198" s="14" t="s">
        <v>74</v>
      </c>
      <c r="AY198" s="256" t="s">
        <v>296</v>
      </c>
    </row>
    <row r="199" spans="1:51" s="15" customFormat="1" ht="12">
      <c r="A199" s="15"/>
      <c r="B199" s="257"/>
      <c r="C199" s="258"/>
      <c r="D199" s="237" t="s">
        <v>305</v>
      </c>
      <c r="E199" s="259" t="s">
        <v>142</v>
      </c>
      <c r="F199" s="260" t="s">
        <v>310</v>
      </c>
      <c r="G199" s="258"/>
      <c r="H199" s="261">
        <v>89.52</v>
      </c>
      <c r="I199" s="262"/>
      <c r="J199" s="258"/>
      <c r="K199" s="258"/>
      <c r="L199" s="263"/>
      <c r="M199" s="264"/>
      <c r="N199" s="265"/>
      <c r="O199" s="265"/>
      <c r="P199" s="265"/>
      <c r="Q199" s="265"/>
      <c r="R199" s="265"/>
      <c r="S199" s="265"/>
      <c r="T199" s="26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7" t="s">
        <v>305</v>
      </c>
      <c r="AU199" s="267" t="s">
        <v>84</v>
      </c>
      <c r="AV199" s="15" t="s">
        <v>303</v>
      </c>
      <c r="AW199" s="15" t="s">
        <v>35</v>
      </c>
      <c r="AX199" s="15" t="s">
        <v>82</v>
      </c>
      <c r="AY199" s="267" t="s">
        <v>296</v>
      </c>
    </row>
    <row r="200" spans="1:65" s="2" customFormat="1" ht="16.5" customHeight="1">
      <c r="A200" s="40"/>
      <c r="B200" s="41"/>
      <c r="C200" s="222" t="s">
        <v>438</v>
      </c>
      <c r="D200" s="222" t="s">
        <v>298</v>
      </c>
      <c r="E200" s="223" t="s">
        <v>435</v>
      </c>
      <c r="F200" s="224" t="s">
        <v>436</v>
      </c>
      <c r="G200" s="225" t="s">
        <v>424</v>
      </c>
      <c r="H200" s="226">
        <v>89.52</v>
      </c>
      <c r="I200" s="227"/>
      <c r="J200" s="228">
        <f>ROUND(I200*H200,2)</f>
        <v>0</v>
      </c>
      <c r="K200" s="224" t="s">
        <v>302</v>
      </c>
      <c r="L200" s="46"/>
      <c r="M200" s="229" t="s">
        <v>28</v>
      </c>
      <c r="N200" s="230" t="s">
        <v>45</v>
      </c>
      <c r="O200" s="86"/>
      <c r="P200" s="231">
        <f>O200*H200</f>
        <v>0</v>
      </c>
      <c r="Q200" s="231">
        <v>0.00016</v>
      </c>
      <c r="R200" s="231">
        <f>Q200*H200</f>
        <v>0.014323200000000001</v>
      </c>
      <c r="S200" s="231">
        <v>0</v>
      </c>
      <c r="T200" s="232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3" t="s">
        <v>303</v>
      </c>
      <c r="AT200" s="233" t="s">
        <v>298</v>
      </c>
      <c r="AU200" s="233" t="s">
        <v>84</v>
      </c>
      <c r="AY200" s="19" t="s">
        <v>296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9" t="s">
        <v>82</v>
      </c>
      <c r="BK200" s="234">
        <f>ROUND(I200*H200,2)</f>
        <v>0</v>
      </c>
      <c r="BL200" s="19" t="s">
        <v>303</v>
      </c>
      <c r="BM200" s="233" t="s">
        <v>2054</v>
      </c>
    </row>
    <row r="201" spans="1:51" s="14" customFormat="1" ht="12">
      <c r="A201" s="14"/>
      <c r="B201" s="246"/>
      <c r="C201" s="247"/>
      <c r="D201" s="237" t="s">
        <v>305</v>
      </c>
      <c r="E201" s="248" t="s">
        <v>28</v>
      </c>
      <c r="F201" s="249" t="s">
        <v>142</v>
      </c>
      <c r="G201" s="247"/>
      <c r="H201" s="250">
        <v>89.52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305</v>
      </c>
      <c r="AU201" s="256" t="s">
        <v>84</v>
      </c>
      <c r="AV201" s="14" t="s">
        <v>84</v>
      </c>
      <c r="AW201" s="14" t="s">
        <v>35</v>
      </c>
      <c r="AX201" s="14" t="s">
        <v>82</v>
      </c>
      <c r="AY201" s="256" t="s">
        <v>296</v>
      </c>
    </row>
    <row r="202" spans="1:65" s="2" customFormat="1" ht="24" customHeight="1">
      <c r="A202" s="40"/>
      <c r="B202" s="41"/>
      <c r="C202" s="222" t="s">
        <v>442</v>
      </c>
      <c r="D202" s="222" t="s">
        <v>298</v>
      </c>
      <c r="E202" s="223" t="s">
        <v>439</v>
      </c>
      <c r="F202" s="224" t="s">
        <v>440</v>
      </c>
      <c r="G202" s="225" t="s">
        <v>424</v>
      </c>
      <c r="H202" s="226">
        <v>89.52</v>
      </c>
      <c r="I202" s="227"/>
      <c r="J202" s="228">
        <f>ROUND(I202*H202,2)</f>
        <v>0</v>
      </c>
      <c r="K202" s="224" t="s">
        <v>302</v>
      </c>
      <c r="L202" s="46"/>
      <c r="M202" s="229" t="s">
        <v>28</v>
      </c>
      <c r="N202" s="230" t="s">
        <v>45</v>
      </c>
      <c r="O202" s="86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3" t="s">
        <v>303</v>
      </c>
      <c r="AT202" s="233" t="s">
        <v>298</v>
      </c>
      <c r="AU202" s="233" t="s">
        <v>84</v>
      </c>
      <c r="AY202" s="19" t="s">
        <v>296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9" t="s">
        <v>82</v>
      </c>
      <c r="BK202" s="234">
        <f>ROUND(I202*H202,2)</f>
        <v>0</v>
      </c>
      <c r="BL202" s="19" t="s">
        <v>303</v>
      </c>
      <c r="BM202" s="233" t="s">
        <v>2055</v>
      </c>
    </row>
    <row r="203" spans="1:51" s="14" customFormat="1" ht="12">
      <c r="A203" s="14"/>
      <c r="B203" s="246"/>
      <c r="C203" s="247"/>
      <c r="D203" s="237" t="s">
        <v>305</v>
      </c>
      <c r="E203" s="248" t="s">
        <v>28</v>
      </c>
      <c r="F203" s="249" t="s">
        <v>142</v>
      </c>
      <c r="G203" s="247"/>
      <c r="H203" s="250">
        <v>89.52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305</v>
      </c>
      <c r="AU203" s="256" t="s">
        <v>84</v>
      </c>
      <c r="AV203" s="14" t="s">
        <v>84</v>
      </c>
      <c r="AW203" s="14" t="s">
        <v>35</v>
      </c>
      <c r="AX203" s="14" t="s">
        <v>82</v>
      </c>
      <c r="AY203" s="256" t="s">
        <v>296</v>
      </c>
    </row>
    <row r="204" spans="1:65" s="2" customFormat="1" ht="16.5" customHeight="1">
      <c r="A204" s="40"/>
      <c r="B204" s="41"/>
      <c r="C204" s="279" t="s">
        <v>447</v>
      </c>
      <c r="D204" s="279" t="s">
        <v>405</v>
      </c>
      <c r="E204" s="280" t="s">
        <v>443</v>
      </c>
      <c r="F204" s="281" t="s">
        <v>444</v>
      </c>
      <c r="G204" s="282" t="s">
        <v>408</v>
      </c>
      <c r="H204" s="283">
        <v>44.76</v>
      </c>
      <c r="I204" s="284"/>
      <c r="J204" s="285">
        <f>ROUND(I204*H204,2)</f>
        <v>0</v>
      </c>
      <c r="K204" s="281" t="s">
        <v>28</v>
      </c>
      <c r="L204" s="286"/>
      <c r="M204" s="287" t="s">
        <v>28</v>
      </c>
      <c r="N204" s="288" t="s">
        <v>45</v>
      </c>
      <c r="O204" s="86"/>
      <c r="P204" s="231">
        <f>O204*H204</f>
        <v>0</v>
      </c>
      <c r="Q204" s="231">
        <v>1</v>
      </c>
      <c r="R204" s="231">
        <f>Q204*H204</f>
        <v>44.76</v>
      </c>
      <c r="S204" s="231">
        <v>0</v>
      </c>
      <c r="T204" s="232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3" t="s">
        <v>337</v>
      </c>
      <c r="AT204" s="233" t="s">
        <v>405</v>
      </c>
      <c r="AU204" s="233" t="s">
        <v>84</v>
      </c>
      <c r="AY204" s="19" t="s">
        <v>296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9" t="s">
        <v>82</v>
      </c>
      <c r="BK204" s="234">
        <f>ROUND(I204*H204,2)</f>
        <v>0</v>
      </c>
      <c r="BL204" s="19" t="s">
        <v>303</v>
      </c>
      <c r="BM204" s="233" t="s">
        <v>2056</v>
      </c>
    </row>
    <row r="205" spans="1:51" s="14" customFormat="1" ht="12">
      <c r="A205" s="14"/>
      <c r="B205" s="246"/>
      <c r="C205" s="247"/>
      <c r="D205" s="237" t="s">
        <v>305</v>
      </c>
      <c r="E205" s="248" t="s">
        <v>28</v>
      </c>
      <c r="F205" s="249" t="s">
        <v>446</v>
      </c>
      <c r="G205" s="247"/>
      <c r="H205" s="250">
        <v>44.76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6" t="s">
        <v>305</v>
      </c>
      <c r="AU205" s="256" t="s">
        <v>84</v>
      </c>
      <c r="AV205" s="14" t="s">
        <v>84</v>
      </c>
      <c r="AW205" s="14" t="s">
        <v>35</v>
      </c>
      <c r="AX205" s="14" t="s">
        <v>82</v>
      </c>
      <c r="AY205" s="256" t="s">
        <v>296</v>
      </c>
    </row>
    <row r="206" spans="1:65" s="2" customFormat="1" ht="16.5" customHeight="1">
      <c r="A206" s="40"/>
      <c r="B206" s="41"/>
      <c r="C206" s="222" t="s">
        <v>453</v>
      </c>
      <c r="D206" s="222" t="s">
        <v>298</v>
      </c>
      <c r="E206" s="223" t="s">
        <v>448</v>
      </c>
      <c r="F206" s="224" t="s">
        <v>449</v>
      </c>
      <c r="G206" s="225" t="s">
        <v>301</v>
      </c>
      <c r="H206" s="226">
        <v>52.38</v>
      </c>
      <c r="I206" s="227"/>
      <c r="J206" s="228">
        <f>ROUND(I206*H206,2)</f>
        <v>0</v>
      </c>
      <c r="K206" s="224" t="s">
        <v>302</v>
      </c>
      <c r="L206" s="46"/>
      <c r="M206" s="229" t="s">
        <v>28</v>
      </c>
      <c r="N206" s="230" t="s">
        <v>45</v>
      </c>
      <c r="O206" s="86"/>
      <c r="P206" s="231">
        <f>O206*H206</f>
        <v>0</v>
      </c>
      <c r="Q206" s="231">
        <v>2.16</v>
      </c>
      <c r="R206" s="231">
        <f>Q206*H206</f>
        <v>113.14080000000001</v>
      </c>
      <c r="S206" s="231">
        <v>0</v>
      </c>
      <c r="T206" s="232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3" t="s">
        <v>303</v>
      </c>
      <c r="AT206" s="233" t="s">
        <v>298</v>
      </c>
      <c r="AU206" s="233" t="s">
        <v>84</v>
      </c>
      <c r="AY206" s="19" t="s">
        <v>296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9" t="s">
        <v>82</v>
      </c>
      <c r="BK206" s="234">
        <f>ROUND(I206*H206,2)</f>
        <v>0</v>
      </c>
      <c r="BL206" s="19" t="s">
        <v>303</v>
      </c>
      <c r="BM206" s="233" t="s">
        <v>2057</v>
      </c>
    </row>
    <row r="207" spans="1:51" s="14" customFormat="1" ht="12">
      <c r="A207" s="14"/>
      <c r="B207" s="246"/>
      <c r="C207" s="247"/>
      <c r="D207" s="237" t="s">
        <v>305</v>
      </c>
      <c r="E207" s="248" t="s">
        <v>28</v>
      </c>
      <c r="F207" s="249" t="s">
        <v>451</v>
      </c>
      <c r="G207" s="247"/>
      <c r="H207" s="250">
        <v>60.134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305</v>
      </c>
      <c r="AU207" s="256" t="s">
        <v>84</v>
      </c>
      <c r="AV207" s="14" t="s">
        <v>84</v>
      </c>
      <c r="AW207" s="14" t="s">
        <v>35</v>
      </c>
      <c r="AX207" s="14" t="s">
        <v>74</v>
      </c>
      <c r="AY207" s="256" t="s">
        <v>296</v>
      </c>
    </row>
    <row r="208" spans="1:51" s="14" customFormat="1" ht="12">
      <c r="A208" s="14"/>
      <c r="B208" s="246"/>
      <c r="C208" s="247"/>
      <c r="D208" s="237" t="s">
        <v>305</v>
      </c>
      <c r="E208" s="248" t="s">
        <v>28</v>
      </c>
      <c r="F208" s="249" t="s">
        <v>452</v>
      </c>
      <c r="G208" s="247"/>
      <c r="H208" s="250">
        <v>-7.754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305</v>
      </c>
      <c r="AU208" s="256" t="s">
        <v>84</v>
      </c>
      <c r="AV208" s="14" t="s">
        <v>84</v>
      </c>
      <c r="AW208" s="14" t="s">
        <v>35</v>
      </c>
      <c r="AX208" s="14" t="s">
        <v>74</v>
      </c>
      <c r="AY208" s="256" t="s">
        <v>296</v>
      </c>
    </row>
    <row r="209" spans="1:51" s="15" customFormat="1" ht="12">
      <c r="A209" s="15"/>
      <c r="B209" s="257"/>
      <c r="C209" s="258"/>
      <c r="D209" s="237" t="s">
        <v>305</v>
      </c>
      <c r="E209" s="259" t="s">
        <v>28</v>
      </c>
      <c r="F209" s="260" t="s">
        <v>310</v>
      </c>
      <c r="G209" s="258"/>
      <c r="H209" s="261">
        <v>52.38</v>
      </c>
      <c r="I209" s="262"/>
      <c r="J209" s="258"/>
      <c r="K209" s="258"/>
      <c r="L209" s="263"/>
      <c r="M209" s="264"/>
      <c r="N209" s="265"/>
      <c r="O209" s="265"/>
      <c r="P209" s="265"/>
      <c r="Q209" s="265"/>
      <c r="R209" s="265"/>
      <c r="S209" s="265"/>
      <c r="T209" s="26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7" t="s">
        <v>305</v>
      </c>
      <c r="AU209" s="267" t="s">
        <v>84</v>
      </c>
      <c r="AV209" s="15" t="s">
        <v>303</v>
      </c>
      <c r="AW209" s="15" t="s">
        <v>35</v>
      </c>
      <c r="AX209" s="15" t="s">
        <v>82</v>
      </c>
      <c r="AY209" s="267" t="s">
        <v>296</v>
      </c>
    </row>
    <row r="210" spans="1:65" s="2" customFormat="1" ht="16.5" customHeight="1">
      <c r="A210" s="40"/>
      <c r="B210" s="41"/>
      <c r="C210" s="222" t="s">
        <v>461</v>
      </c>
      <c r="D210" s="222" t="s">
        <v>298</v>
      </c>
      <c r="E210" s="223" t="s">
        <v>454</v>
      </c>
      <c r="F210" s="224" t="s">
        <v>455</v>
      </c>
      <c r="G210" s="225" t="s">
        <v>301</v>
      </c>
      <c r="H210" s="226">
        <v>47.205</v>
      </c>
      <c r="I210" s="227"/>
      <c r="J210" s="228">
        <f>ROUND(I210*H210,2)</f>
        <v>0</v>
      </c>
      <c r="K210" s="224" t="s">
        <v>302</v>
      </c>
      <c r="L210" s="46"/>
      <c r="M210" s="229" t="s">
        <v>28</v>
      </c>
      <c r="N210" s="230" t="s">
        <v>45</v>
      </c>
      <c r="O210" s="86"/>
      <c r="P210" s="231">
        <f>O210*H210</f>
        <v>0</v>
      </c>
      <c r="Q210" s="231">
        <v>2.45329</v>
      </c>
      <c r="R210" s="231">
        <f>Q210*H210</f>
        <v>115.80755445</v>
      </c>
      <c r="S210" s="231">
        <v>0</v>
      </c>
      <c r="T210" s="232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3" t="s">
        <v>303</v>
      </c>
      <c r="AT210" s="233" t="s">
        <v>298</v>
      </c>
      <c r="AU210" s="233" t="s">
        <v>84</v>
      </c>
      <c r="AY210" s="19" t="s">
        <v>296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9" t="s">
        <v>82</v>
      </c>
      <c r="BK210" s="234">
        <f>ROUND(I210*H210,2)</f>
        <v>0</v>
      </c>
      <c r="BL210" s="19" t="s">
        <v>303</v>
      </c>
      <c r="BM210" s="233" t="s">
        <v>2058</v>
      </c>
    </row>
    <row r="211" spans="1:51" s="13" customFormat="1" ht="12">
      <c r="A211" s="13"/>
      <c r="B211" s="235"/>
      <c r="C211" s="236"/>
      <c r="D211" s="237" t="s">
        <v>305</v>
      </c>
      <c r="E211" s="238" t="s">
        <v>28</v>
      </c>
      <c r="F211" s="239" t="s">
        <v>2019</v>
      </c>
      <c r="G211" s="236"/>
      <c r="H211" s="238" t="s">
        <v>28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305</v>
      </c>
      <c r="AU211" s="245" t="s">
        <v>84</v>
      </c>
      <c r="AV211" s="13" t="s">
        <v>82</v>
      </c>
      <c r="AW211" s="13" t="s">
        <v>35</v>
      </c>
      <c r="AX211" s="13" t="s">
        <v>74</v>
      </c>
      <c r="AY211" s="245" t="s">
        <v>296</v>
      </c>
    </row>
    <row r="212" spans="1:51" s="14" customFormat="1" ht="12">
      <c r="A212" s="14"/>
      <c r="B212" s="246"/>
      <c r="C212" s="247"/>
      <c r="D212" s="237" t="s">
        <v>305</v>
      </c>
      <c r="E212" s="248" t="s">
        <v>28</v>
      </c>
      <c r="F212" s="249" t="s">
        <v>457</v>
      </c>
      <c r="G212" s="247"/>
      <c r="H212" s="250">
        <v>11.861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305</v>
      </c>
      <c r="AU212" s="256" t="s">
        <v>84</v>
      </c>
      <c r="AV212" s="14" t="s">
        <v>84</v>
      </c>
      <c r="AW212" s="14" t="s">
        <v>35</v>
      </c>
      <c r="AX212" s="14" t="s">
        <v>74</v>
      </c>
      <c r="AY212" s="256" t="s">
        <v>296</v>
      </c>
    </row>
    <row r="213" spans="1:51" s="14" customFormat="1" ht="12">
      <c r="A213" s="14"/>
      <c r="B213" s="246"/>
      <c r="C213" s="247"/>
      <c r="D213" s="237" t="s">
        <v>305</v>
      </c>
      <c r="E213" s="248" t="s">
        <v>28</v>
      </c>
      <c r="F213" s="249" t="s">
        <v>458</v>
      </c>
      <c r="G213" s="247"/>
      <c r="H213" s="250">
        <v>17.639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6" t="s">
        <v>305</v>
      </c>
      <c r="AU213" s="256" t="s">
        <v>84</v>
      </c>
      <c r="AV213" s="14" t="s">
        <v>84</v>
      </c>
      <c r="AW213" s="14" t="s">
        <v>35</v>
      </c>
      <c r="AX213" s="14" t="s">
        <v>74</v>
      </c>
      <c r="AY213" s="256" t="s">
        <v>296</v>
      </c>
    </row>
    <row r="214" spans="1:51" s="14" customFormat="1" ht="12">
      <c r="A214" s="14"/>
      <c r="B214" s="246"/>
      <c r="C214" s="247"/>
      <c r="D214" s="237" t="s">
        <v>305</v>
      </c>
      <c r="E214" s="248" t="s">
        <v>28</v>
      </c>
      <c r="F214" s="249" t="s">
        <v>459</v>
      </c>
      <c r="G214" s="247"/>
      <c r="H214" s="250">
        <v>3.7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6" t="s">
        <v>305</v>
      </c>
      <c r="AU214" s="256" t="s">
        <v>84</v>
      </c>
      <c r="AV214" s="14" t="s">
        <v>84</v>
      </c>
      <c r="AW214" s="14" t="s">
        <v>35</v>
      </c>
      <c r="AX214" s="14" t="s">
        <v>74</v>
      </c>
      <c r="AY214" s="256" t="s">
        <v>296</v>
      </c>
    </row>
    <row r="215" spans="1:51" s="14" customFormat="1" ht="12">
      <c r="A215" s="14"/>
      <c r="B215" s="246"/>
      <c r="C215" s="247"/>
      <c r="D215" s="237" t="s">
        <v>305</v>
      </c>
      <c r="E215" s="248" t="s">
        <v>28</v>
      </c>
      <c r="F215" s="249" t="s">
        <v>460</v>
      </c>
      <c r="G215" s="247"/>
      <c r="H215" s="250">
        <v>14.005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6" t="s">
        <v>305</v>
      </c>
      <c r="AU215" s="256" t="s">
        <v>84</v>
      </c>
      <c r="AV215" s="14" t="s">
        <v>84</v>
      </c>
      <c r="AW215" s="14" t="s">
        <v>35</v>
      </c>
      <c r="AX215" s="14" t="s">
        <v>74</v>
      </c>
      <c r="AY215" s="256" t="s">
        <v>296</v>
      </c>
    </row>
    <row r="216" spans="1:51" s="15" customFormat="1" ht="12">
      <c r="A216" s="15"/>
      <c r="B216" s="257"/>
      <c r="C216" s="258"/>
      <c r="D216" s="237" t="s">
        <v>305</v>
      </c>
      <c r="E216" s="259" t="s">
        <v>28</v>
      </c>
      <c r="F216" s="260" t="s">
        <v>310</v>
      </c>
      <c r="G216" s="258"/>
      <c r="H216" s="261">
        <v>47.205</v>
      </c>
      <c r="I216" s="262"/>
      <c r="J216" s="258"/>
      <c r="K216" s="258"/>
      <c r="L216" s="263"/>
      <c r="M216" s="264"/>
      <c r="N216" s="265"/>
      <c r="O216" s="265"/>
      <c r="P216" s="265"/>
      <c r="Q216" s="265"/>
      <c r="R216" s="265"/>
      <c r="S216" s="265"/>
      <c r="T216" s="26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7" t="s">
        <v>305</v>
      </c>
      <c r="AU216" s="267" t="s">
        <v>84</v>
      </c>
      <c r="AV216" s="15" t="s">
        <v>303</v>
      </c>
      <c r="AW216" s="15" t="s">
        <v>35</v>
      </c>
      <c r="AX216" s="15" t="s">
        <v>82</v>
      </c>
      <c r="AY216" s="267" t="s">
        <v>296</v>
      </c>
    </row>
    <row r="217" spans="1:65" s="2" customFormat="1" ht="16.5" customHeight="1">
      <c r="A217" s="40"/>
      <c r="B217" s="41"/>
      <c r="C217" s="222" t="s">
        <v>466</v>
      </c>
      <c r="D217" s="222" t="s">
        <v>298</v>
      </c>
      <c r="E217" s="223" t="s">
        <v>462</v>
      </c>
      <c r="F217" s="224" t="s">
        <v>463</v>
      </c>
      <c r="G217" s="225" t="s">
        <v>362</v>
      </c>
      <c r="H217" s="226">
        <v>12.678</v>
      </c>
      <c r="I217" s="227"/>
      <c r="J217" s="228">
        <f>ROUND(I217*H217,2)</f>
        <v>0</v>
      </c>
      <c r="K217" s="224" t="s">
        <v>302</v>
      </c>
      <c r="L217" s="46"/>
      <c r="M217" s="229" t="s">
        <v>28</v>
      </c>
      <c r="N217" s="230" t="s">
        <v>45</v>
      </c>
      <c r="O217" s="86"/>
      <c r="P217" s="231">
        <f>O217*H217</f>
        <v>0</v>
      </c>
      <c r="Q217" s="231">
        <v>0.00247</v>
      </c>
      <c r="R217" s="231">
        <f>Q217*H217</f>
        <v>0.03131466</v>
      </c>
      <c r="S217" s="231">
        <v>0</v>
      </c>
      <c r="T217" s="232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3" t="s">
        <v>303</v>
      </c>
      <c r="AT217" s="233" t="s">
        <v>298</v>
      </c>
      <c r="AU217" s="233" t="s">
        <v>84</v>
      </c>
      <c r="AY217" s="19" t="s">
        <v>296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9" t="s">
        <v>82</v>
      </c>
      <c r="BK217" s="234">
        <f>ROUND(I217*H217,2)</f>
        <v>0</v>
      </c>
      <c r="BL217" s="19" t="s">
        <v>303</v>
      </c>
      <c r="BM217" s="233" t="s">
        <v>2059</v>
      </c>
    </row>
    <row r="218" spans="1:51" s="13" customFormat="1" ht="12">
      <c r="A218" s="13"/>
      <c r="B218" s="235"/>
      <c r="C218" s="236"/>
      <c r="D218" s="237" t="s">
        <v>305</v>
      </c>
      <c r="E218" s="238" t="s">
        <v>28</v>
      </c>
      <c r="F218" s="239" t="s">
        <v>2019</v>
      </c>
      <c r="G218" s="236"/>
      <c r="H218" s="238" t="s">
        <v>28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305</v>
      </c>
      <c r="AU218" s="245" t="s">
        <v>84</v>
      </c>
      <c r="AV218" s="13" t="s">
        <v>82</v>
      </c>
      <c r="AW218" s="13" t="s">
        <v>35</v>
      </c>
      <c r="AX218" s="13" t="s">
        <v>74</v>
      </c>
      <c r="AY218" s="245" t="s">
        <v>296</v>
      </c>
    </row>
    <row r="219" spans="1:51" s="14" customFormat="1" ht="12">
      <c r="A219" s="14"/>
      <c r="B219" s="246"/>
      <c r="C219" s="247"/>
      <c r="D219" s="237" t="s">
        <v>305</v>
      </c>
      <c r="E219" s="248" t="s">
        <v>137</v>
      </c>
      <c r="F219" s="249" t="s">
        <v>465</v>
      </c>
      <c r="G219" s="247"/>
      <c r="H219" s="250">
        <v>12.678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305</v>
      </c>
      <c r="AU219" s="256" t="s">
        <v>84</v>
      </c>
      <c r="AV219" s="14" t="s">
        <v>84</v>
      </c>
      <c r="AW219" s="14" t="s">
        <v>35</v>
      </c>
      <c r="AX219" s="14" t="s">
        <v>82</v>
      </c>
      <c r="AY219" s="256" t="s">
        <v>296</v>
      </c>
    </row>
    <row r="220" spans="1:65" s="2" customFormat="1" ht="16.5" customHeight="1">
      <c r="A220" s="40"/>
      <c r="B220" s="41"/>
      <c r="C220" s="222" t="s">
        <v>470</v>
      </c>
      <c r="D220" s="222" t="s">
        <v>298</v>
      </c>
      <c r="E220" s="223" t="s">
        <v>467</v>
      </c>
      <c r="F220" s="224" t="s">
        <v>468</v>
      </c>
      <c r="G220" s="225" t="s">
        <v>362</v>
      </c>
      <c r="H220" s="226">
        <v>12.678</v>
      </c>
      <c r="I220" s="227"/>
      <c r="J220" s="228">
        <f>ROUND(I220*H220,2)</f>
        <v>0</v>
      </c>
      <c r="K220" s="224" t="s">
        <v>302</v>
      </c>
      <c r="L220" s="46"/>
      <c r="M220" s="229" t="s">
        <v>28</v>
      </c>
      <c r="N220" s="230" t="s">
        <v>45</v>
      </c>
      <c r="O220" s="86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3" t="s">
        <v>303</v>
      </c>
      <c r="AT220" s="233" t="s">
        <v>298</v>
      </c>
      <c r="AU220" s="233" t="s">
        <v>84</v>
      </c>
      <c r="AY220" s="19" t="s">
        <v>296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9" t="s">
        <v>82</v>
      </c>
      <c r="BK220" s="234">
        <f>ROUND(I220*H220,2)</f>
        <v>0</v>
      </c>
      <c r="BL220" s="19" t="s">
        <v>303</v>
      </c>
      <c r="BM220" s="233" t="s">
        <v>2060</v>
      </c>
    </row>
    <row r="221" spans="1:51" s="14" customFormat="1" ht="12">
      <c r="A221" s="14"/>
      <c r="B221" s="246"/>
      <c r="C221" s="247"/>
      <c r="D221" s="237" t="s">
        <v>305</v>
      </c>
      <c r="E221" s="248" t="s">
        <v>28</v>
      </c>
      <c r="F221" s="249" t="s">
        <v>137</v>
      </c>
      <c r="G221" s="247"/>
      <c r="H221" s="250">
        <v>12.678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6" t="s">
        <v>305</v>
      </c>
      <c r="AU221" s="256" t="s">
        <v>84</v>
      </c>
      <c r="AV221" s="14" t="s">
        <v>84</v>
      </c>
      <c r="AW221" s="14" t="s">
        <v>35</v>
      </c>
      <c r="AX221" s="14" t="s">
        <v>82</v>
      </c>
      <c r="AY221" s="256" t="s">
        <v>296</v>
      </c>
    </row>
    <row r="222" spans="1:65" s="2" customFormat="1" ht="16.5" customHeight="1">
      <c r="A222" s="40"/>
      <c r="B222" s="41"/>
      <c r="C222" s="222" t="s">
        <v>475</v>
      </c>
      <c r="D222" s="222" t="s">
        <v>298</v>
      </c>
      <c r="E222" s="223" t="s">
        <v>471</v>
      </c>
      <c r="F222" s="224" t="s">
        <v>472</v>
      </c>
      <c r="G222" s="225" t="s">
        <v>408</v>
      </c>
      <c r="H222" s="226">
        <v>2.683</v>
      </c>
      <c r="I222" s="227"/>
      <c r="J222" s="228">
        <f>ROUND(I222*H222,2)</f>
        <v>0</v>
      </c>
      <c r="K222" s="224" t="s">
        <v>302</v>
      </c>
      <c r="L222" s="46"/>
      <c r="M222" s="229" t="s">
        <v>28</v>
      </c>
      <c r="N222" s="230" t="s">
        <v>45</v>
      </c>
      <c r="O222" s="86"/>
      <c r="P222" s="231">
        <f>O222*H222</f>
        <v>0</v>
      </c>
      <c r="Q222" s="231">
        <v>1.06277</v>
      </c>
      <c r="R222" s="231">
        <f>Q222*H222</f>
        <v>2.85141191</v>
      </c>
      <c r="S222" s="231">
        <v>0</v>
      </c>
      <c r="T222" s="232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3" t="s">
        <v>303</v>
      </c>
      <c r="AT222" s="233" t="s">
        <v>298</v>
      </c>
      <c r="AU222" s="233" t="s">
        <v>84</v>
      </c>
      <c r="AY222" s="19" t="s">
        <v>296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9" t="s">
        <v>82</v>
      </c>
      <c r="BK222" s="234">
        <f>ROUND(I222*H222,2)</f>
        <v>0</v>
      </c>
      <c r="BL222" s="19" t="s">
        <v>303</v>
      </c>
      <c r="BM222" s="233" t="s">
        <v>2061</v>
      </c>
    </row>
    <row r="223" spans="1:51" s="14" customFormat="1" ht="12">
      <c r="A223" s="14"/>
      <c r="B223" s="246"/>
      <c r="C223" s="247"/>
      <c r="D223" s="237" t="s">
        <v>305</v>
      </c>
      <c r="E223" s="248" t="s">
        <v>28</v>
      </c>
      <c r="F223" s="249" t="s">
        <v>474</v>
      </c>
      <c r="G223" s="247"/>
      <c r="H223" s="250">
        <v>2.683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305</v>
      </c>
      <c r="AU223" s="256" t="s">
        <v>84</v>
      </c>
      <c r="AV223" s="14" t="s">
        <v>84</v>
      </c>
      <c r="AW223" s="14" t="s">
        <v>35</v>
      </c>
      <c r="AX223" s="14" t="s">
        <v>82</v>
      </c>
      <c r="AY223" s="256" t="s">
        <v>296</v>
      </c>
    </row>
    <row r="224" spans="1:65" s="2" customFormat="1" ht="16.5" customHeight="1">
      <c r="A224" s="40"/>
      <c r="B224" s="41"/>
      <c r="C224" s="222" t="s">
        <v>480</v>
      </c>
      <c r="D224" s="222" t="s">
        <v>298</v>
      </c>
      <c r="E224" s="223" t="s">
        <v>476</v>
      </c>
      <c r="F224" s="224" t="s">
        <v>477</v>
      </c>
      <c r="G224" s="225" t="s">
        <v>301</v>
      </c>
      <c r="H224" s="226">
        <v>73.877</v>
      </c>
      <c r="I224" s="227"/>
      <c r="J224" s="228">
        <f>ROUND(I224*H224,2)</f>
        <v>0</v>
      </c>
      <c r="K224" s="224" t="s">
        <v>302</v>
      </c>
      <c r="L224" s="46"/>
      <c r="M224" s="229" t="s">
        <v>28</v>
      </c>
      <c r="N224" s="230" t="s">
        <v>45</v>
      </c>
      <c r="O224" s="86"/>
      <c r="P224" s="231">
        <f>O224*H224</f>
        <v>0</v>
      </c>
      <c r="Q224" s="231">
        <v>2.45329</v>
      </c>
      <c r="R224" s="231">
        <f>Q224*H224</f>
        <v>181.24170532999997</v>
      </c>
      <c r="S224" s="231">
        <v>0</v>
      </c>
      <c r="T224" s="232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3" t="s">
        <v>303</v>
      </c>
      <c r="AT224" s="233" t="s">
        <v>298</v>
      </c>
      <c r="AU224" s="233" t="s">
        <v>84</v>
      </c>
      <c r="AY224" s="19" t="s">
        <v>296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9" t="s">
        <v>82</v>
      </c>
      <c r="BK224" s="234">
        <f>ROUND(I224*H224,2)</f>
        <v>0</v>
      </c>
      <c r="BL224" s="19" t="s">
        <v>303</v>
      </c>
      <c r="BM224" s="233" t="s">
        <v>2062</v>
      </c>
    </row>
    <row r="225" spans="1:51" s="13" customFormat="1" ht="12">
      <c r="A225" s="13"/>
      <c r="B225" s="235"/>
      <c r="C225" s="236"/>
      <c r="D225" s="237" t="s">
        <v>305</v>
      </c>
      <c r="E225" s="238" t="s">
        <v>28</v>
      </c>
      <c r="F225" s="239" t="s">
        <v>2019</v>
      </c>
      <c r="G225" s="236"/>
      <c r="H225" s="238" t="s">
        <v>28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305</v>
      </c>
      <c r="AU225" s="245" t="s">
        <v>84</v>
      </c>
      <c r="AV225" s="13" t="s">
        <v>82</v>
      </c>
      <c r="AW225" s="13" t="s">
        <v>35</v>
      </c>
      <c r="AX225" s="13" t="s">
        <v>74</v>
      </c>
      <c r="AY225" s="245" t="s">
        <v>296</v>
      </c>
    </row>
    <row r="226" spans="1:51" s="14" customFormat="1" ht="12">
      <c r="A226" s="14"/>
      <c r="B226" s="246"/>
      <c r="C226" s="247"/>
      <c r="D226" s="237" t="s">
        <v>305</v>
      </c>
      <c r="E226" s="248" t="s">
        <v>28</v>
      </c>
      <c r="F226" s="249" t="s">
        <v>479</v>
      </c>
      <c r="G226" s="247"/>
      <c r="H226" s="250">
        <v>73.877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6" t="s">
        <v>305</v>
      </c>
      <c r="AU226" s="256" t="s">
        <v>84</v>
      </c>
      <c r="AV226" s="14" t="s">
        <v>84</v>
      </c>
      <c r="AW226" s="14" t="s">
        <v>35</v>
      </c>
      <c r="AX226" s="14" t="s">
        <v>82</v>
      </c>
      <c r="AY226" s="256" t="s">
        <v>296</v>
      </c>
    </row>
    <row r="227" spans="1:65" s="2" customFormat="1" ht="16.5" customHeight="1">
      <c r="A227" s="40"/>
      <c r="B227" s="41"/>
      <c r="C227" s="222" t="s">
        <v>488</v>
      </c>
      <c r="D227" s="222" t="s">
        <v>298</v>
      </c>
      <c r="E227" s="223" t="s">
        <v>481</v>
      </c>
      <c r="F227" s="224" t="s">
        <v>482</v>
      </c>
      <c r="G227" s="225" t="s">
        <v>362</v>
      </c>
      <c r="H227" s="226">
        <v>22.074</v>
      </c>
      <c r="I227" s="227"/>
      <c r="J227" s="228">
        <f>ROUND(I227*H227,2)</f>
        <v>0</v>
      </c>
      <c r="K227" s="224" t="s">
        <v>302</v>
      </c>
      <c r="L227" s="46"/>
      <c r="M227" s="229" t="s">
        <v>28</v>
      </c>
      <c r="N227" s="230" t="s">
        <v>45</v>
      </c>
      <c r="O227" s="86"/>
      <c r="P227" s="231">
        <f>O227*H227</f>
        <v>0</v>
      </c>
      <c r="Q227" s="231">
        <v>0.0351</v>
      </c>
      <c r="R227" s="231">
        <f>Q227*H227</f>
        <v>0.7747974000000001</v>
      </c>
      <c r="S227" s="231">
        <v>0</v>
      </c>
      <c r="T227" s="232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3" t="s">
        <v>303</v>
      </c>
      <c r="AT227" s="233" t="s">
        <v>298</v>
      </c>
      <c r="AU227" s="233" t="s">
        <v>84</v>
      </c>
      <c r="AY227" s="19" t="s">
        <v>296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9" t="s">
        <v>82</v>
      </c>
      <c r="BK227" s="234">
        <f>ROUND(I227*H227,2)</f>
        <v>0</v>
      </c>
      <c r="BL227" s="19" t="s">
        <v>303</v>
      </c>
      <c r="BM227" s="233" t="s">
        <v>2063</v>
      </c>
    </row>
    <row r="228" spans="1:51" s="13" customFormat="1" ht="12">
      <c r="A228" s="13"/>
      <c r="B228" s="235"/>
      <c r="C228" s="236"/>
      <c r="D228" s="237" t="s">
        <v>305</v>
      </c>
      <c r="E228" s="238" t="s">
        <v>28</v>
      </c>
      <c r="F228" s="239" t="s">
        <v>2019</v>
      </c>
      <c r="G228" s="236"/>
      <c r="H228" s="238" t="s">
        <v>28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305</v>
      </c>
      <c r="AU228" s="245" t="s">
        <v>84</v>
      </c>
      <c r="AV228" s="13" t="s">
        <v>82</v>
      </c>
      <c r="AW228" s="13" t="s">
        <v>35</v>
      </c>
      <c r="AX228" s="13" t="s">
        <v>74</v>
      </c>
      <c r="AY228" s="245" t="s">
        <v>296</v>
      </c>
    </row>
    <row r="229" spans="1:51" s="14" customFormat="1" ht="12">
      <c r="A229" s="14"/>
      <c r="B229" s="246"/>
      <c r="C229" s="247"/>
      <c r="D229" s="237" t="s">
        <v>305</v>
      </c>
      <c r="E229" s="248" t="s">
        <v>28</v>
      </c>
      <c r="F229" s="249" t="s">
        <v>484</v>
      </c>
      <c r="G229" s="247"/>
      <c r="H229" s="250">
        <v>12.618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6" t="s">
        <v>305</v>
      </c>
      <c r="AU229" s="256" t="s">
        <v>84</v>
      </c>
      <c r="AV229" s="14" t="s">
        <v>84</v>
      </c>
      <c r="AW229" s="14" t="s">
        <v>35</v>
      </c>
      <c r="AX229" s="14" t="s">
        <v>74</v>
      </c>
      <c r="AY229" s="256" t="s">
        <v>296</v>
      </c>
    </row>
    <row r="230" spans="1:51" s="14" customFormat="1" ht="12">
      <c r="A230" s="14"/>
      <c r="B230" s="246"/>
      <c r="C230" s="247"/>
      <c r="D230" s="237" t="s">
        <v>305</v>
      </c>
      <c r="E230" s="248" t="s">
        <v>28</v>
      </c>
      <c r="F230" s="249" t="s">
        <v>485</v>
      </c>
      <c r="G230" s="247"/>
      <c r="H230" s="250">
        <v>8.346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6" t="s">
        <v>305</v>
      </c>
      <c r="AU230" s="256" t="s">
        <v>84</v>
      </c>
      <c r="AV230" s="14" t="s">
        <v>84</v>
      </c>
      <c r="AW230" s="14" t="s">
        <v>35</v>
      </c>
      <c r="AX230" s="14" t="s">
        <v>74</v>
      </c>
      <c r="AY230" s="256" t="s">
        <v>296</v>
      </c>
    </row>
    <row r="231" spans="1:51" s="14" customFormat="1" ht="12">
      <c r="A231" s="14"/>
      <c r="B231" s="246"/>
      <c r="C231" s="247"/>
      <c r="D231" s="237" t="s">
        <v>305</v>
      </c>
      <c r="E231" s="248" t="s">
        <v>28</v>
      </c>
      <c r="F231" s="249" t="s">
        <v>486</v>
      </c>
      <c r="G231" s="247"/>
      <c r="H231" s="250">
        <v>1.11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305</v>
      </c>
      <c r="AU231" s="256" t="s">
        <v>84</v>
      </c>
      <c r="AV231" s="14" t="s">
        <v>84</v>
      </c>
      <c r="AW231" s="14" t="s">
        <v>35</v>
      </c>
      <c r="AX231" s="14" t="s">
        <v>74</v>
      </c>
      <c r="AY231" s="256" t="s">
        <v>296</v>
      </c>
    </row>
    <row r="232" spans="1:51" s="15" customFormat="1" ht="12">
      <c r="A232" s="15"/>
      <c r="B232" s="257"/>
      <c r="C232" s="258"/>
      <c r="D232" s="237" t="s">
        <v>305</v>
      </c>
      <c r="E232" s="259" t="s">
        <v>487</v>
      </c>
      <c r="F232" s="260" t="s">
        <v>310</v>
      </c>
      <c r="G232" s="258"/>
      <c r="H232" s="261">
        <v>22.074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7" t="s">
        <v>305</v>
      </c>
      <c r="AU232" s="267" t="s">
        <v>84</v>
      </c>
      <c r="AV232" s="15" t="s">
        <v>303</v>
      </c>
      <c r="AW232" s="15" t="s">
        <v>35</v>
      </c>
      <c r="AX232" s="15" t="s">
        <v>82</v>
      </c>
      <c r="AY232" s="267" t="s">
        <v>296</v>
      </c>
    </row>
    <row r="233" spans="1:65" s="2" customFormat="1" ht="24" customHeight="1">
      <c r="A233" s="40"/>
      <c r="B233" s="41"/>
      <c r="C233" s="222" t="s">
        <v>494</v>
      </c>
      <c r="D233" s="222" t="s">
        <v>298</v>
      </c>
      <c r="E233" s="223" t="s">
        <v>489</v>
      </c>
      <c r="F233" s="224" t="s">
        <v>490</v>
      </c>
      <c r="G233" s="225" t="s">
        <v>491</v>
      </c>
      <c r="H233" s="226">
        <v>1</v>
      </c>
      <c r="I233" s="227"/>
      <c r="J233" s="228">
        <f>ROUND(I233*H233,2)</f>
        <v>0</v>
      </c>
      <c r="K233" s="224" t="s">
        <v>302</v>
      </c>
      <c r="L233" s="46"/>
      <c r="M233" s="229" t="s">
        <v>28</v>
      </c>
      <c r="N233" s="230" t="s">
        <v>45</v>
      </c>
      <c r="O233" s="86"/>
      <c r="P233" s="231">
        <f>O233*H233</f>
        <v>0</v>
      </c>
      <c r="Q233" s="231">
        <v>0.01351</v>
      </c>
      <c r="R233" s="231">
        <f>Q233*H233</f>
        <v>0.01351</v>
      </c>
      <c r="S233" s="231">
        <v>0</v>
      </c>
      <c r="T233" s="232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3" t="s">
        <v>303</v>
      </c>
      <c r="AT233" s="233" t="s">
        <v>298</v>
      </c>
      <c r="AU233" s="233" t="s">
        <v>84</v>
      </c>
      <c r="AY233" s="19" t="s">
        <v>296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9" t="s">
        <v>82</v>
      </c>
      <c r="BK233" s="234">
        <f>ROUND(I233*H233,2)</f>
        <v>0</v>
      </c>
      <c r="BL233" s="19" t="s">
        <v>303</v>
      </c>
      <c r="BM233" s="233" t="s">
        <v>2064</v>
      </c>
    </row>
    <row r="234" spans="1:51" s="13" customFormat="1" ht="12">
      <c r="A234" s="13"/>
      <c r="B234" s="235"/>
      <c r="C234" s="236"/>
      <c r="D234" s="237" t="s">
        <v>305</v>
      </c>
      <c r="E234" s="238" t="s">
        <v>28</v>
      </c>
      <c r="F234" s="239" t="s">
        <v>2019</v>
      </c>
      <c r="G234" s="236"/>
      <c r="H234" s="238" t="s">
        <v>28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305</v>
      </c>
      <c r="AU234" s="245" t="s">
        <v>84</v>
      </c>
      <c r="AV234" s="13" t="s">
        <v>82</v>
      </c>
      <c r="AW234" s="13" t="s">
        <v>35</v>
      </c>
      <c r="AX234" s="13" t="s">
        <v>74</v>
      </c>
      <c r="AY234" s="245" t="s">
        <v>296</v>
      </c>
    </row>
    <row r="235" spans="1:51" s="14" customFormat="1" ht="12">
      <c r="A235" s="14"/>
      <c r="B235" s="246"/>
      <c r="C235" s="247"/>
      <c r="D235" s="237" t="s">
        <v>305</v>
      </c>
      <c r="E235" s="248" t="s">
        <v>28</v>
      </c>
      <c r="F235" s="249" t="s">
        <v>82</v>
      </c>
      <c r="G235" s="247"/>
      <c r="H235" s="250">
        <v>1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6" t="s">
        <v>305</v>
      </c>
      <c r="AU235" s="256" t="s">
        <v>84</v>
      </c>
      <c r="AV235" s="14" t="s">
        <v>84</v>
      </c>
      <c r="AW235" s="14" t="s">
        <v>35</v>
      </c>
      <c r="AX235" s="14" t="s">
        <v>82</v>
      </c>
      <c r="AY235" s="256" t="s">
        <v>296</v>
      </c>
    </row>
    <row r="236" spans="1:65" s="2" customFormat="1" ht="16.5" customHeight="1">
      <c r="A236" s="40"/>
      <c r="B236" s="41"/>
      <c r="C236" s="222" t="s">
        <v>502</v>
      </c>
      <c r="D236" s="222" t="s">
        <v>298</v>
      </c>
      <c r="E236" s="223" t="s">
        <v>495</v>
      </c>
      <c r="F236" s="224" t="s">
        <v>496</v>
      </c>
      <c r="G236" s="225" t="s">
        <v>408</v>
      </c>
      <c r="H236" s="226">
        <v>2.582</v>
      </c>
      <c r="I236" s="227"/>
      <c r="J236" s="228">
        <f>ROUND(I236*H236,2)</f>
        <v>0</v>
      </c>
      <c r="K236" s="224" t="s">
        <v>302</v>
      </c>
      <c r="L236" s="46"/>
      <c r="M236" s="229" t="s">
        <v>28</v>
      </c>
      <c r="N236" s="230" t="s">
        <v>45</v>
      </c>
      <c r="O236" s="86"/>
      <c r="P236" s="231">
        <f>O236*H236</f>
        <v>0</v>
      </c>
      <c r="Q236" s="231">
        <v>1.06017</v>
      </c>
      <c r="R236" s="231">
        <f>Q236*H236</f>
        <v>2.73735894</v>
      </c>
      <c r="S236" s="231">
        <v>0</v>
      </c>
      <c r="T236" s="232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3" t="s">
        <v>303</v>
      </c>
      <c r="AT236" s="233" t="s">
        <v>298</v>
      </c>
      <c r="AU236" s="233" t="s">
        <v>84</v>
      </c>
      <c r="AY236" s="19" t="s">
        <v>296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9" t="s">
        <v>82</v>
      </c>
      <c r="BK236" s="234">
        <f>ROUND(I236*H236,2)</f>
        <v>0</v>
      </c>
      <c r="BL236" s="19" t="s">
        <v>303</v>
      </c>
      <c r="BM236" s="233" t="s">
        <v>2065</v>
      </c>
    </row>
    <row r="237" spans="1:51" s="13" customFormat="1" ht="12">
      <c r="A237" s="13"/>
      <c r="B237" s="235"/>
      <c r="C237" s="236"/>
      <c r="D237" s="237" t="s">
        <v>305</v>
      </c>
      <c r="E237" s="238" t="s">
        <v>28</v>
      </c>
      <c r="F237" s="239" t="s">
        <v>498</v>
      </c>
      <c r="G237" s="236"/>
      <c r="H237" s="238" t="s">
        <v>28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305</v>
      </c>
      <c r="AU237" s="245" t="s">
        <v>84</v>
      </c>
      <c r="AV237" s="13" t="s">
        <v>82</v>
      </c>
      <c r="AW237" s="13" t="s">
        <v>35</v>
      </c>
      <c r="AX237" s="13" t="s">
        <v>74</v>
      </c>
      <c r="AY237" s="245" t="s">
        <v>296</v>
      </c>
    </row>
    <row r="238" spans="1:51" s="14" customFormat="1" ht="12">
      <c r="A238" s="14"/>
      <c r="B238" s="246"/>
      <c r="C238" s="247"/>
      <c r="D238" s="237" t="s">
        <v>305</v>
      </c>
      <c r="E238" s="248" t="s">
        <v>28</v>
      </c>
      <c r="F238" s="249" t="s">
        <v>499</v>
      </c>
      <c r="G238" s="247"/>
      <c r="H238" s="250">
        <v>3.02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305</v>
      </c>
      <c r="AU238" s="256" t="s">
        <v>84</v>
      </c>
      <c r="AV238" s="14" t="s">
        <v>84</v>
      </c>
      <c r="AW238" s="14" t="s">
        <v>35</v>
      </c>
      <c r="AX238" s="14" t="s">
        <v>74</v>
      </c>
      <c r="AY238" s="256" t="s">
        <v>296</v>
      </c>
    </row>
    <row r="239" spans="1:51" s="14" customFormat="1" ht="12">
      <c r="A239" s="14"/>
      <c r="B239" s="246"/>
      <c r="C239" s="247"/>
      <c r="D239" s="237" t="s">
        <v>305</v>
      </c>
      <c r="E239" s="248" t="s">
        <v>28</v>
      </c>
      <c r="F239" s="249" t="s">
        <v>500</v>
      </c>
      <c r="G239" s="247"/>
      <c r="H239" s="250">
        <v>-0.459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6" t="s">
        <v>305</v>
      </c>
      <c r="AU239" s="256" t="s">
        <v>84</v>
      </c>
      <c r="AV239" s="14" t="s">
        <v>84</v>
      </c>
      <c r="AW239" s="14" t="s">
        <v>35</v>
      </c>
      <c r="AX239" s="14" t="s">
        <v>74</v>
      </c>
      <c r="AY239" s="256" t="s">
        <v>296</v>
      </c>
    </row>
    <row r="240" spans="1:51" s="14" customFormat="1" ht="12">
      <c r="A240" s="14"/>
      <c r="B240" s="246"/>
      <c r="C240" s="247"/>
      <c r="D240" s="237" t="s">
        <v>305</v>
      </c>
      <c r="E240" s="248" t="s">
        <v>28</v>
      </c>
      <c r="F240" s="249" t="s">
        <v>501</v>
      </c>
      <c r="G240" s="247"/>
      <c r="H240" s="250">
        <v>0.021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6" t="s">
        <v>305</v>
      </c>
      <c r="AU240" s="256" t="s">
        <v>84</v>
      </c>
      <c r="AV240" s="14" t="s">
        <v>84</v>
      </c>
      <c r="AW240" s="14" t="s">
        <v>35</v>
      </c>
      <c r="AX240" s="14" t="s">
        <v>74</v>
      </c>
      <c r="AY240" s="256" t="s">
        <v>296</v>
      </c>
    </row>
    <row r="241" spans="1:51" s="15" customFormat="1" ht="12">
      <c r="A241" s="15"/>
      <c r="B241" s="257"/>
      <c r="C241" s="258"/>
      <c r="D241" s="237" t="s">
        <v>305</v>
      </c>
      <c r="E241" s="259" t="s">
        <v>28</v>
      </c>
      <c r="F241" s="260" t="s">
        <v>310</v>
      </c>
      <c r="G241" s="258"/>
      <c r="H241" s="261">
        <v>2.582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7" t="s">
        <v>305</v>
      </c>
      <c r="AU241" s="267" t="s">
        <v>84</v>
      </c>
      <c r="AV241" s="15" t="s">
        <v>303</v>
      </c>
      <c r="AW241" s="15" t="s">
        <v>35</v>
      </c>
      <c r="AX241" s="15" t="s">
        <v>82</v>
      </c>
      <c r="AY241" s="267" t="s">
        <v>296</v>
      </c>
    </row>
    <row r="242" spans="1:65" s="2" customFormat="1" ht="16.5" customHeight="1">
      <c r="A242" s="40"/>
      <c r="B242" s="41"/>
      <c r="C242" s="222" t="s">
        <v>507</v>
      </c>
      <c r="D242" s="222" t="s">
        <v>298</v>
      </c>
      <c r="E242" s="223" t="s">
        <v>503</v>
      </c>
      <c r="F242" s="224" t="s">
        <v>504</v>
      </c>
      <c r="G242" s="225" t="s">
        <v>301</v>
      </c>
      <c r="H242" s="226">
        <v>1.674</v>
      </c>
      <c r="I242" s="227"/>
      <c r="J242" s="228">
        <f>ROUND(I242*H242,2)</f>
        <v>0</v>
      </c>
      <c r="K242" s="224" t="s">
        <v>302</v>
      </c>
      <c r="L242" s="46"/>
      <c r="M242" s="229" t="s">
        <v>28</v>
      </c>
      <c r="N242" s="230" t="s">
        <v>45</v>
      </c>
      <c r="O242" s="86"/>
      <c r="P242" s="231">
        <f>O242*H242</f>
        <v>0</v>
      </c>
      <c r="Q242" s="231">
        <v>2.45329</v>
      </c>
      <c r="R242" s="231">
        <f>Q242*H242</f>
        <v>4.10680746</v>
      </c>
      <c r="S242" s="231">
        <v>0</v>
      </c>
      <c r="T242" s="232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3" t="s">
        <v>303</v>
      </c>
      <c r="AT242" s="233" t="s">
        <v>298</v>
      </c>
      <c r="AU242" s="233" t="s">
        <v>84</v>
      </c>
      <c r="AY242" s="19" t="s">
        <v>296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9" t="s">
        <v>82</v>
      </c>
      <c r="BK242" s="234">
        <f>ROUND(I242*H242,2)</f>
        <v>0</v>
      </c>
      <c r="BL242" s="19" t="s">
        <v>303</v>
      </c>
      <c r="BM242" s="233" t="s">
        <v>2066</v>
      </c>
    </row>
    <row r="243" spans="1:51" s="13" customFormat="1" ht="12">
      <c r="A243" s="13"/>
      <c r="B243" s="235"/>
      <c r="C243" s="236"/>
      <c r="D243" s="237" t="s">
        <v>305</v>
      </c>
      <c r="E243" s="238" t="s">
        <v>28</v>
      </c>
      <c r="F243" s="239" t="s">
        <v>2019</v>
      </c>
      <c r="G243" s="236"/>
      <c r="H243" s="238" t="s">
        <v>28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305</v>
      </c>
      <c r="AU243" s="245" t="s">
        <v>84</v>
      </c>
      <c r="AV243" s="13" t="s">
        <v>82</v>
      </c>
      <c r="AW243" s="13" t="s">
        <v>35</v>
      </c>
      <c r="AX243" s="13" t="s">
        <v>74</v>
      </c>
      <c r="AY243" s="245" t="s">
        <v>296</v>
      </c>
    </row>
    <row r="244" spans="1:51" s="14" customFormat="1" ht="12">
      <c r="A244" s="14"/>
      <c r="B244" s="246"/>
      <c r="C244" s="247"/>
      <c r="D244" s="237" t="s">
        <v>305</v>
      </c>
      <c r="E244" s="248" t="s">
        <v>28</v>
      </c>
      <c r="F244" s="249" t="s">
        <v>506</v>
      </c>
      <c r="G244" s="247"/>
      <c r="H244" s="250">
        <v>1.674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6" t="s">
        <v>305</v>
      </c>
      <c r="AU244" s="256" t="s">
        <v>84</v>
      </c>
      <c r="AV244" s="14" t="s">
        <v>84</v>
      </c>
      <c r="AW244" s="14" t="s">
        <v>35</v>
      </c>
      <c r="AX244" s="14" t="s">
        <v>82</v>
      </c>
      <c r="AY244" s="256" t="s">
        <v>296</v>
      </c>
    </row>
    <row r="245" spans="1:65" s="2" customFormat="1" ht="24" customHeight="1">
      <c r="A245" s="40"/>
      <c r="B245" s="41"/>
      <c r="C245" s="222" t="s">
        <v>513</v>
      </c>
      <c r="D245" s="222" t="s">
        <v>298</v>
      </c>
      <c r="E245" s="223" t="s">
        <v>508</v>
      </c>
      <c r="F245" s="224" t="s">
        <v>509</v>
      </c>
      <c r="G245" s="225" t="s">
        <v>362</v>
      </c>
      <c r="H245" s="226">
        <v>46.24</v>
      </c>
      <c r="I245" s="227"/>
      <c r="J245" s="228">
        <f>ROUND(I245*H245,2)</f>
        <v>0</v>
      </c>
      <c r="K245" s="224" t="s">
        <v>302</v>
      </c>
      <c r="L245" s="46"/>
      <c r="M245" s="229" t="s">
        <v>28</v>
      </c>
      <c r="N245" s="230" t="s">
        <v>45</v>
      </c>
      <c r="O245" s="86"/>
      <c r="P245" s="231">
        <f>O245*H245</f>
        <v>0</v>
      </c>
      <c r="Q245" s="231">
        <v>0.96612</v>
      </c>
      <c r="R245" s="231">
        <f>Q245*H245</f>
        <v>44.6733888</v>
      </c>
      <c r="S245" s="231">
        <v>0</v>
      </c>
      <c r="T245" s="232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3" t="s">
        <v>303</v>
      </c>
      <c r="AT245" s="233" t="s">
        <v>298</v>
      </c>
      <c r="AU245" s="233" t="s">
        <v>84</v>
      </c>
      <c r="AY245" s="19" t="s">
        <v>296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9" t="s">
        <v>82</v>
      </c>
      <c r="BK245" s="234">
        <f>ROUND(I245*H245,2)</f>
        <v>0</v>
      </c>
      <c r="BL245" s="19" t="s">
        <v>303</v>
      </c>
      <c r="BM245" s="233" t="s">
        <v>2067</v>
      </c>
    </row>
    <row r="246" spans="1:51" s="13" customFormat="1" ht="12">
      <c r="A246" s="13"/>
      <c r="B246" s="235"/>
      <c r="C246" s="236"/>
      <c r="D246" s="237" t="s">
        <v>305</v>
      </c>
      <c r="E246" s="238" t="s">
        <v>28</v>
      </c>
      <c r="F246" s="239" t="s">
        <v>2019</v>
      </c>
      <c r="G246" s="236"/>
      <c r="H246" s="238" t="s">
        <v>28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305</v>
      </c>
      <c r="AU246" s="245" t="s">
        <v>84</v>
      </c>
      <c r="AV246" s="13" t="s">
        <v>82</v>
      </c>
      <c r="AW246" s="13" t="s">
        <v>35</v>
      </c>
      <c r="AX246" s="13" t="s">
        <v>74</v>
      </c>
      <c r="AY246" s="245" t="s">
        <v>296</v>
      </c>
    </row>
    <row r="247" spans="1:51" s="14" customFormat="1" ht="12">
      <c r="A247" s="14"/>
      <c r="B247" s="246"/>
      <c r="C247" s="247"/>
      <c r="D247" s="237" t="s">
        <v>305</v>
      </c>
      <c r="E247" s="248" t="s">
        <v>28</v>
      </c>
      <c r="F247" s="249" t="s">
        <v>511</v>
      </c>
      <c r="G247" s="247"/>
      <c r="H247" s="250">
        <v>45.79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6" t="s">
        <v>305</v>
      </c>
      <c r="AU247" s="256" t="s">
        <v>84</v>
      </c>
      <c r="AV247" s="14" t="s">
        <v>84</v>
      </c>
      <c r="AW247" s="14" t="s">
        <v>35</v>
      </c>
      <c r="AX247" s="14" t="s">
        <v>74</v>
      </c>
      <c r="AY247" s="256" t="s">
        <v>296</v>
      </c>
    </row>
    <row r="248" spans="1:51" s="14" customFormat="1" ht="12">
      <c r="A248" s="14"/>
      <c r="B248" s="246"/>
      <c r="C248" s="247"/>
      <c r="D248" s="237" t="s">
        <v>305</v>
      </c>
      <c r="E248" s="248" t="s">
        <v>28</v>
      </c>
      <c r="F248" s="249" t="s">
        <v>512</v>
      </c>
      <c r="G248" s="247"/>
      <c r="H248" s="250">
        <v>0.45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305</v>
      </c>
      <c r="AU248" s="256" t="s">
        <v>84</v>
      </c>
      <c r="AV248" s="14" t="s">
        <v>84</v>
      </c>
      <c r="AW248" s="14" t="s">
        <v>35</v>
      </c>
      <c r="AX248" s="14" t="s">
        <v>74</v>
      </c>
      <c r="AY248" s="256" t="s">
        <v>296</v>
      </c>
    </row>
    <row r="249" spans="1:51" s="15" customFormat="1" ht="12">
      <c r="A249" s="15"/>
      <c r="B249" s="257"/>
      <c r="C249" s="258"/>
      <c r="D249" s="237" t="s">
        <v>305</v>
      </c>
      <c r="E249" s="259" t="s">
        <v>28</v>
      </c>
      <c r="F249" s="260" t="s">
        <v>310</v>
      </c>
      <c r="G249" s="258"/>
      <c r="H249" s="261">
        <v>46.24</v>
      </c>
      <c r="I249" s="262"/>
      <c r="J249" s="258"/>
      <c r="K249" s="258"/>
      <c r="L249" s="263"/>
      <c r="M249" s="264"/>
      <c r="N249" s="265"/>
      <c r="O249" s="265"/>
      <c r="P249" s="265"/>
      <c r="Q249" s="265"/>
      <c r="R249" s="265"/>
      <c r="S249" s="265"/>
      <c r="T249" s="26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7" t="s">
        <v>305</v>
      </c>
      <c r="AU249" s="267" t="s">
        <v>84</v>
      </c>
      <c r="AV249" s="15" t="s">
        <v>303</v>
      </c>
      <c r="AW249" s="15" t="s">
        <v>35</v>
      </c>
      <c r="AX249" s="15" t="s">
        <v>82</v>
      </c>
      <c r="AY249" s="267" t="s">
        <v>296</v>
      </c>
    </row>
    <row r="250" spans="1:65" s="2" customFormat="1" ht="24" customHeight="1">
      <c r="A250" s="40"/>
      <c r="B250" s="41"/>
      <c r="C250" s="222" t="s">
        <v>519</v>
      </c>
      <c r="D250" s="222" t="s">
        <v>298</v>
      </c>
      <c r="E250" s="223" t="s">
        <v>514</v>
      </c>
      <c r="F250" s="224" t="s">
        <v>515</v>
      </c>
      <c r="G250" s="225" t="s">
        <v>408</v>
      </c>
      <c r="H250" s="226">
        <v>0.46</v>
      </c>
      <c r="I250" s="227"/>
      <c r="J250" s="228">
        <f>ROUND(I250*H250,2)</f>
        <v>0</v>
      </c>
      <c r="K250" s="224" t="s">
        <v>302</v>
      </c>
      <c r="L250" s="46"/>
      <c r="M250" s="229" t="s">
        <v>28</v>
      </c>
      <c r="N250" s="230" t="s">
        <v>45</v>
      </c>
      <c r="O250" s="86"/>
      <c r="P250" s="231">
        <f>O250*H250</f>
        <v>0</v>
      </c>
      <c r="Q250" s="231">
        <v>1.05871</v>
      </c>
      <c r="R250" s="231">
        <f>Q250*H250</f>
        <v>0.48700660000000007</v>
      </c>
      <c r="S250" s="231">
        <v>0</v>
      </c>
      <c r="T250" s="232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3" t="s">
        <v>303</v>
      </c>
      <c r="AT250" s="233" t="s">
        <v>298</v>
      </c>
      <c r="AU250" s="233" t="s">
        <v>84</v>
      </c>
      <c r="AY250" s="19" t="s">
        <v>296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9" t="s">
        <v>82</v>
      </c>
      <c r="BK250" s="234">
        <f>ROUND(I250*H250,2)</f>
        <v>0</v>
      </c>
      <c r="BL250" s="19" t="s">
        <v>303</v>
      </c>
      <c r="BM250" s="233" t="s">
        <v>2068</v>
      </c>
    </row>
    <row r="251" spans="1:51" s="13" customFormat="1" ht="12">
      <c r="A251" s="13"/>
      <c r="B251" s="235"/>
      <c r="C251" s="236"/>
      <c r="D251" s="237" t="s">
        <v>305</v>
      </c>
      <c r="E251" s="238" t="s">
        <v>28</v>
      </c>
      <c r="F251" s="239" t="s">
        <v>498</v>
      </c>
      <c r="G251" s="236"/>
      <c r="H251" s="238" t="s">
        <v>28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305</v>
      </c>
      <c r="AU251" s="245" t="s">
        <v>84</v>
      </c>
      <c r="AV251" s="13" t="s">
        <v>82</v>
      </c>
      <c r="AW251" s="13" t="s">
        <v>35</v>
      </c>
      <c r="AX251" s="13" t="s">
        <v>74</v>
      </c>
      <c r="AY251" s="245" t="s">
        <v>296</v>
      </c>
    </row>
    <row r="252" spans="1:51" s="14" customFormat="1" ht="12">
      <c r="A252" s="14"/>
      <c r="B252" s="246"/>
      <c r="C252" s="247"/>
      <c r="D252" s="237" t="s">
        <v>305</v>
      </c>
      <c r="E252" s="248" t="s">
        <v>28</v>
      </c>
      <c r="F252" s="249" t="s">
        <v>517</v>
      </c>
      <c r="G252" s="247"/>
      <c r="H252" s="250">
        <v>0.46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6" t="s">
        <v>305</v>
      </c>
      <c r="AU252" s="256" t="s">
        <v>84</v>
      </c>
      <c r="AV252" s="14" t="s">
        <v>84</v>
      </c>
      <c r="AW252" s="14" t="s">
        <v>35</v>
      </c>
      <c r="AX252" s="14" t="s">
        <v>82</v>
      </c>
      <c r="AY252" s="256" t="s">
        <v>296</v>
      </c>
    </row>
    <row r="253" spans="1:63" s="12" customFormat="1" ht="22.8" customHeight="1">
      <c r="A253" s="12"/>
      <c r="B253" s="206"/>
      <c r="C253" s="207"/>
      <c r="D253" s="208" t="s">
        <v>73</v>
      </c>
      <c r="E253" s="220" t="s">
        <v>314</v>
      </c>
      <c r="F253" s="220" t="s">
        <v>518</v>
      </c>
      <c r="G253" s="207"/>
      <c r="H253" s="207"/>
      <c r="I253" s="210"/>
      <c r="J253" s="221">
        <f>BK253</f>
        <v>0</v>
      </c>
      <c r="K253" s="207"/>
      <c r="L253" s="212"/>
      <c r="M253" s="213"/>
      <c r="N253" s="214"/>
      <c r="O253" s="214"/>
      <c r="P253" s="215">
        <f>SUM(P254:P347)</f>
        <v>0</v>
      </c>
      <c r="Q253" s="214"/>
      <c r="R253" s="215">
        <f>SUM(R254:R347)</f>
        <v>93.42360395000001</v>
      </c>
      <c r="S253" s="214"/>
      <c r="T253" s="216">
        <f>SUM(T254:T347)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7" t="s">
        <v>82</v>
      </c>
      <c r="AT253" s="218" t="s">
        <v>73</v>
      </c>
      <c r="AU253" s="218" t="s">
        <v>82</v>
      </c>
      <c r="AY253" s="217" t="s">
        <v>296</v>
      </c>
      <c r="BK253" s="219">
        <f>SUM(BK254:BK347)</f>
        <v>0</v>
      </c>
    </row>
    <row r="254" spans="1:65" s="2" customFormat="1" ht="24" customHeight="1">
      <c r="A254" s="40"/>
      <c r="B254" s="41"/>
      <c r="C254" s="222" t="s">
        <v>526</v>
      </c>
      <c r="D254" s="222" t="s">
        <v>298</v>
      </c>
      <c r="E254" s="223" t="s">
        <v>520</v>
      </c>
      <c r="F254" s="224" t="s">
        <v>521</v>
      </c>
      <c r="G254" s="225" t="s">
        <v>362</v>
      </c>
      <c r="H254" s="226">
        <v>25.98</v>
      </c>
      <c r="I254" s="227"/>
      <c r="J254" s="228">
        <f>ROUND(I254*H254,2)</f>
        <v>0</v>
      </c>
      <c r="K254" s="224" t="s">
        <v>302</v>
      </c>
      <c r="L254" s="46"/>
      <c r="M254" s="229" t="s">
        <v>28</v>
      </c>
      <c r="N254" s="230" t="s">
        <v>45</v>
      </c>
      <c r="O254" s="86"/>
      <c r="P254" s="231">
        <f>O254*H254</f>
        <v>0</v>
      </c>
      <c r="Q254" s="231">
        <v>0.2309</v>
      </c>
      <c r="R254" s="231">
        <f>Q254*H254</f>
        <v>5.998782</v>
      </c>
      <c r="S254" s="231">
        <v>0</v>
      </c>
      <c r="T254" s="232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3" t="s">
        <v>303</v>
      </c>
      <c r="AT254" s="233" t="s">
        <v>298</v>
      </c>
      <c r="AU254" s="233" t="s">
        <v>84</v>
      </c>
      <c r="AY254" s="19" t="s">
        <v>296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9" t="s">
        <v>82</v>
      </c>
      <c r="BK254" s="234">
        <f>ROUND(I254*H254,2)</f>
        <v>0</v>
      </c>
      <c r="BL254" s="19" t="s">
        <v>303</v>
      </c>
      <c r="BM254" s="233" t="s">
        <v>2069</v>
      </c>
    </row>
    <row r="255" spans="1:51" s="13" customFormat="1" ht="12">
      <c r="A255" s="13"/>
      <c r="B255" s="235"/>
      <c r="C255" s="236"/>
      <c r="D255" s="237" t="s">
        <v>305</v>
      </c>
      <c r="E255" s="238" t="s">
        <v>28</v>
      </c>
      <c r="F255" s="239" t="s">
        <v>1809</v>
      </c>
      <c r="G255" s="236"/>
      <c r="H255" s="238" t="s">
        <v>28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305</v>
      </c>
      <c r="AU255" s="245" t="s">
        <v>84</v>
      </c>
      <c r="AV255" s="13" t="s">
        <v>82</v>
      </c>
      <c r="AW255" s="13" t="s">
        <v>35</v>
      </c>
      <c r="AX255" s="13" t="s">
        <v>74</v>
      </c>
      <c r="AY255" s="245" t="s">
        <v>296</v>
      </c>
    </row>
    <row r="256" spans="1:51" s="14" customFormat="1" ht="12">
      <c r="A256" s="14"/>
      <c r="B256" s="246"/>
      <c r="C256" s="247"/>
      <c r="D256" s="237" t="s">
        <v>305</v>
      </c>
      <c r="E256" s="248" t="s">
        <v>28</v>
      </c>
      <c r="F256" s="249" t="s">
        <v>524</v>
      </c>
      <c r="G256" s="247"/>
      <c r="H256" s="250">
        <v>28.98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6" t="s">
        <v>305</v>
      </c>
      <c r="AU256" s="256" t="s">
        <v>84</v>
      </c>
      <c r="AV256" s="14" t="s">
        <v>84</v>
      </c>
      <c r="AW256" s="14" t="s">
        <v>35</v>
      </c>
      <c r="AX256" s="14" t="s">
        <v>74</v>
      </c>
      <c r="AY256" s="256" t="s">
        <v>296</v>
      </c>
    </row>
    <row r="257" spans="1:51" s="14" customFormat="1" ht="12">
      <c r="A257" s="14"/>
      <c r="B257" s="246"/>
      <c r="C257" s="247"/>
      <c r="D257" s="237" t="s">
        <v>305</v>
      </c>
      <c r="E257" s="248" t="s">
        <v>28</v>
      </c>
      <c r="F257" s="249" t="s">
        <v>525</v>
      </c>
      <c r="G257" s="247"/>
      <c r="H257" s="250">
        <v>-3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6" t="s">
        <v>305</v>
      </c>
      <c r="AU257" s="256" t="s">
        <v>84</v>
      </c>
      <c r="AV257" s="14" t="s">
        <v>84</v>
      </c>
      <c r="AW257" s="14" t="s">
        <v>35</v>
      </c>
      <c r="AX257" s="14" t="s">
        <v>74</v>
      </c>
      <c r="AY257" s="256" t="s">
        <v>296</v>
      </c>
    </row>
    <row r="258" spans="1:51" s="15" customFormat="1" ht="12">
      <c r="A258" s="15"/>
      <c r="B258" s="257"/>
      <c r="C258" s="258"/>
      <c r="D258" s="237" t="s">
        <v>305</v>
      </c>
      <c r="E258" s="259" t="s">
        <v>28</v>
      </c>
      <c r="F258" s="260" t="s">
        <v>310</v>
      </c>
      <c r="G258" s="258"/>
      <c r="H258" s="261">
        <v>25.98</v>
      </c>
      <c r="I258" s="262"/>
      <c r="J258" s="258"/>
      <c r="K258" s="258"/>
      <c r="L258" s="263"/>
      <c r="M258" s="264"/>
      <c r="N258" s="265"/>
      <c r="O258" s="265"/>
      <c r="P258" s="265"/>
      <c r="Q258" s="265"/>
      <c r="R258" s="265"/>
      <c r="S258" s="265"/>
      <c r="T258" s="26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7" t="s">
        <v>305</v>
      </c>
      <c r="AU258" s="267" t="s">
        <v>84</v>
      </c>
      <c r="AV258" s="15" t="s">
        <v>303</v>
      </c>
      <c r="AW258" s="15" t="s">
        <v>35</v>
      </c>
      <c r="AX258" s="15" t="s">
        <v>82</v>
      </c>
      <c r="AY258" s="267" t="s">
        <v>296</v>
      </c>
    </row>
    <row r="259" spans="1:65" s="2" customFormat="1" ht="24" customHeight="1">
      <c r="A259" s="40"/>
      <c r="B259" s="41"/>
      <c r="C259" s="222" t="s">
        <v>531</v>
      </c>
      <c r="D259" s="222" t="s">
        <v>298</v>
      </c>
      <c r="E259" s="223" t="s">
        <v>527</v>
      </c>
      <c r="F259" s="224" t="s">
        <v>528</v>
      </c>
      <c r="G259" s="225" t="s">
        <v>362</v>
      </c>
      <c r="H259" s="226">
        <v>34</v>
      </c>
      <c r="I259" s="227"/>
      <c r="J259" s="228">
        <f>ROUND(I259*H259,2)</f>
        <v>0</v>
      </c>
      <c r="K259" s="224" t="s">
        <v>302</v>
      </c>
      <c r="L259" s="46"/>
      <c r="M259" s="229" t="s">
        <v>28</v>
      </c>
      <c r="N259" s="230" t="s">
        <v>45</v>
      </c>
      <c r="O259" s="86"/>
      <c r="P259" s="231">
        <f>O259*H259</f>
        <v>0</v>
      </c>
      <c r="Q259" s="231">
        <v>0.25076</v>
      </c>
      <c r="R259" s="231">
        <f>Q259*H259</f>
        <v>8.525839999999999</v>
      </c>
      <c r="S259" s="231">
        <v>0</v>
      </c>
      <c r="T259" s="232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3" t="s">
        <v>303</v>
      </c>
      <c r="AT259" s="233" t="s">
        <v>298</v>
      </c>
      <c r="AU259" s="233" t="s">
        <v>84</v>
      </c>
      <c r="AY259" s="19" t="s">
        <v>296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9" t="s">
        <v>82</v>
      </c>
      <c r="BK259" s="234">
        <f>ROUND(I259*H259,2)</f>
        <v>0</v>
      </c>
      <c r="BL259" s="19" t="s">
        <v>303</v>
      </c>
      <c r="BM259" s="233" t="s">
        <v>2070</v>
      </c>
    </row>
    <row r="260" spans="1:51" s="13" customFormat="1" ht="12">
      <c r="A260" s="13"/>
      <c r="B260" s="235"/>
      <c r="C260" s="236"/>
      <c r="D260" s="237" t="s">
        <v>305</v>
      </c>
      <c r="E260" s="238" t="s">
        <v>28</v>
      </c>
      <c r="F260" s="239" t="s">
        <v>1809</v>
      </c>
      <c r="G260" s="236"/>
      <c r="H260" s="238" t="s">
        <v>28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305</v>
      </c>
      <c r="AU260" s="245" t="s">
        <v>84</v>
      </c>
      <c r="AV260" s="13" t="s">
        <v>82</v>
      </c>
      <c r="AW260" s="13" t="s">
        <v>35</v>
      </c>
      <c r="AX260" s="13" t="s">
        <v>74</v>
      </c>
      <c r="AY260" s="245" t="s">
        <v>296</v>
      </c>
    </row>
    <row r="261" spans="1:51" s="14" customFormat="1" ht="12">
      <c r="A261" s="14"/>
      <c r="B261" s="246"/>
      <c r="C261" s="247"/>
      <c r="D261" s="237" t="s">
        <v>305</v>
      </c>
      <c r="E261" s="248" t="s">
        <v>28</v>
      </c>
      <c r="F261" s="249" t="s">
        <v>530</v>
      </c>
      <c r="G261" s="247"/>
      <c r="H261" s="250">
        <v>34</v>
      </c>
      <c r="I261" s="251"/>
      <c r="J261" s="247"/>
      <c r="K261" s="247"/>
      <c r="L261" s="252"/>
      <c r="M261" s="253"/>
      <c r="N261" s="254"/>
      <c r="O261" s="254"/>
      <c r="P261" s="254"/>
      <c r="Q261" s="254"/>
      <c r="R261" s="254"/>
      <c r="S261" s="254"/>
      <c r="T261" s="25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6" t="s">
        <v>305</v>
      </c>
      <c r="AU261" s="256" t="s">
        <v>84</v>
      </c>
      <c r="AV261" s="14" t="s">
        <v>84</v>
      </c>
      <c r="AW261" s="14" t="s">
        <v>35</v>
      </c>
      <c r="AX261" s="14" t="s">
        <v>82</v>
      </c>
      <c r="AY261" s="256" t="s">
        <v>296</v>
      </c>
    </row>
    <row r="262" spans="1:65" s="2" customFormat="1" ht="24" customHeight="1">
      <c r="A262" s="40"/>
      <c r="B262" s="41"/>
      <c r="C262" s="222" t="s">
        <v>537</v>
      </c>
      <c r="D262" s="222" t="s">
        <v>298</v>
      </c>
      <c r="E262" s="223" t="s">
        <v>532</v>
      </c>
      <c r="F262" s="224" t="s">
        <v>533</v>
      </c>
      <c r="G262" s="225" t="s">
        <v>362</v>
      </c>
      <c r="H262" s="226">
        <v>125.502</v>
      </c>
      <c r="I262" s="227"/>
      <c r="J262" s="228">
        <f>ROUND(I262*H262,2)</f>
        <v>0</v>
      </c>
      <c r="K262" s="224" t="s">
        <v>302</v>
      </c>
      <c r="L262" s="46"/>
      <c r="M262" s="229" t="s">
        <v>28</v>
      </c>
      <c r="N262" s="230" t="s">
        <v>45</v>
      </c>
      <c r="O262" s="86"/>
      <c r="P262" s="231">
        <f>O262*H262</f>
        <v>0</v>
      </c>
      <c r="Q262" s="231">
        <v>0.32</v>
      </c>
      <c r="R262" s="231">
        <f>Q262*H262</f>
        <v>40.16064</v>
      </c>
      <c r="S262" s="231">
        <v>0</v>
      </c>
      <c r="T262" s="232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3" t="s">
        <v>303</v>
      </c>
      <c r="AT262" s="233" t="s">
        <v>298</v>
      </c>
      <c r="AU262" s="233" t="s">
        <v>84</v>
      </c>
      <c r="AY262" s="19" t="s">
        <v>296</v>
      </c>
      <c r="BE262" s="234">
        <f>IF(N262="základní",J262,0)</f>
        <v>0</v>
      </c>
      <c r="BF262" s="234">
        <f>IF(N262="snížená",J262,0)</f>
        <v>0</v>
      </c>
      <c r="BG262" s="234">
        <f>IF(N262="zákl. přenesená",J262,0)</f>
        <v>0</v>
      </c>
      <c r="BH262" s="234">
        <f>IF(N262="sníž. přenesená",J262,0)</f>
        <v>0</v>
      </c>
      <c r="BI262" s="234">
        <f>IF(N262="nulová",J262,0)</f>
        <v>0</v>
      </c>
      <c r="BJ262" s="19" t="s">
        <v>82</v>
      </c>
      <c r="BK262" s="234">
        <f>ROUND(I262*H262,2)</f>
        <v>0</v>
      </c>
      <c r="BL262" s="19" t="s">
        <v>303</v>
      </c>
      <c r="BM262" s="233" t="s">
        <v>2071</v>
      </c>
    </row>
    <row r="263" spans="1:51" s="13" customFormat="1" ht="12">
      <c r="A263" s="13"/>
      <c r="B263" s="235"/>
      <c r="C263" s="236"/>
      <c r="D263" s="237" t="s">
        <v>305</v>
      </c>
      <c r="E263" s="238" t="s">
        <v>28</v>
      </c>
      <c r="F263" s="239" t="s">
        <v>1809</v>
      </c>
      <c r="G263" s="236"/>
      <c r="H263" s="238" t="s">
        <v>28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305</v>
      </c>
      <c r="AU263" s="245" t="s">
        <v>84</v>
      </c>
      <c r="AV263" s="13" t="s">
        <v>82</v>
      </c>
      <c r="AW263" s="13" t="s">
        <v>35</v>
      </c>
      <c r="AX263" s="13" t="s">
        <v>74</v>
      </c>
      <c r="AY263" s="245" t="s">
        <v>296</v>
      </c>
    </row>
    <row r="264" spans="1:51" s="14" customFormat="1" ht="12">
      <c r="A264" s="14"/>
      <c r="B264" s="246"/>
      <c r="C264" s="247"/>
      <c r="D264" s="237" t="s">
        <v>305</v>
      </c>
      <c r="E264" s="248" t="s">
        <v>28</v>
      </c>
      <c r="F264" s="249" t="s">
        <v>535</v>
      </c>
      <c r="G264" s="247"/>
      <c r="H264" s="250">
        <v>176.392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6" t="s">
        <v>305</v>
      </c>
      <c r="AU264" s="256" t="s">
        <v>84</v>
      </c>
      <c r="AV264" s="14" t="s">
        <v>84</v>
      </c>
      <c r="AW264" s="14" t="s">
        <v>35</v>
      </c>
      <c r="AX264" s="14" t="s">
        <v>74</v>
      </c>
      <c r="AY264" s="256" t="s">
        <v>296</v>
      </c>
    </row>
    <row r="265" spans="1:51" s="14" customFormat="1" ht="12">
      <c r="A265" s="14"/>
      <c r="B265" s="246"/>
      <c r="C265" s="247"/>
      <c r="D265" s="237" t="s">
        <v>305</v>
      </c>
      <c r="E265" s="248" t="s">
        <v>251</v>
      </c>
      <c r="F265" s="249" t="s">
        <v>536</v>
      </c>
      <c r="G265" s="247"/>
      <c r="H265" s="250">
        <v>-50.89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6" t="s">
        <v>305</v>
      </c>
      <c r="AU265" s="256" t="s">
        <v>84</v>
      </c>
      <c r="AV265" s="14" t="s">
        <v>84</v>
      </c>
      <c r="AW265" s="14" t="s">
        <v>35</v>
      </c>
      <c r="AX265" s="14" t="s">
        <v>74</v>
      </c>
      <c r="AY265" s="256" t="s">
        <v>296</v>
      </c>
    </row>
    <row r="266" spans="1:51" s="15" customFormat="1" ht="12">
      <c r="A266" s="15"/>
      <c r="B266" s="257"/>
      <c r="C266" s="258"/>
      <c r="D266" s="237" t="s">
        <v>305</v>
      </c>
      <c r="E266" s="259" t="s">
        <v>28</v>
      </c>
      <c r="F266" s="260" t="s">
        <v>310</v>
      </c>
      <c r="G266" s="258"/>
      <c r="H266" s="261">
        <v>125.502</v>
      </c>
      <c r="I266" s="262"/>
      <c r="J266" s="258"/>
      <c r="K266" s="258"/>
      <c r="L266" s="263"/>
      <c r="M266" s="264"/>
      <c r="N266" s="265"/>
      <c r="O266" s="265"/>
      <c r="P266" s="265"/>
      <c r="Q266" s="265"/>
      <c r="R266" s="265"/>
      <c r="S266" s="265"/>
      <c r="T266" s="26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7" t="s">
        <v>305</v>
      </c>
      <c r="AU266" s="267" t="s">
        <v>84</v>
      </c>
      <c r="AV266" s="15" t="s">
        <v>303</v>
      </c>
      <c r="AW266" s="15" t="s">
        <v>35</v>
      </c>
      <c r="AX266" s="15" t="s">
        <v>82</v>
      </c>
      <c r="AY266" s="267" t="s">
        <v>296</v>
      </c>
    </row>
    <row r="267" spans="1:65" s="2" customFormat="1" ht="16.5" customHeight="1">
      <c r="A267" s="40"/>
      <c r="B267" s="41"/>
      <c r="C267" s="222" t="s">
        <v>542</v>
      </c>
      <c r="D267" s="222" t="s">
        <v>298</v>
      </c>
      <c r="E267" s="223" t="s">
        <v>538</v>
      </c>
      <c r="F267" s="224" t="s">
        <v>539</v>
      </c>
      <c r="G267" s="225" t="s">
        <v>424</v>
      </c>
      <c r="H267" s="226">
        <v>54.42</v>
      </c>
      <c r="I267" s="227"/>
      <c r="J267" s="228">
        <f>ROUND(I267*H267,2)</f>
        <v>0</v>
      </c>
      <c r="K267" s="224" t="s">
        <v>302</v>
      </c>
      <c r="L267" s="46"/>
      <c r="M267" s="229" t="s">
        <v>28</v>
      </c>
      <c r="N267" s="230" t="s">
        <v>45</v>
      </c>
      <c r="O267" s="86"/>
      <c r="P267" s="231">
        <f>O267*H267</f>
        <v>0</v>
      </c>
      <c r="Q267" s="231">
        <v>0.00144</v>
      </c>
      <c r="R267" s="231">
        <f>Q267*H267</f>
        <v>0.07836480000000001</v>
      </c>
      <c r="S267" s="231">
        <v>0</v>
      </c>
      <c r="T267" s="232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3" t="s">
        <v>303</v>
      </c>
      <c r="AT267" s="233" t="s">
        <v>298</v>
      </c>
      <c r="AU267" s="233" t="s">
        <v>84</v>
      </c>
      <c r="AY267" s="19" t="s">
        <v>296</v>
      </c>
      <c r="BE267" s="234">
        <f>IF(N267="základní",J267,0)</f>
        <v>0</v>
      </c>
      <c r="BF267" s="234">
        <f>IF(N267="snížená",J267,0)</f>
        <v>0</v>
      </c>
      <c r="BG267" s="234">
        <f>IF(N267="zákl. přenesená",J267,0)</f>
        <v>0</v>
      </c>
      <c r="BH267" s="234">
        <f>IF(N267="sníž. přenesená",J267,0)</f>
        <v>0</v>
      </c>
      <c r="BI267" s="234">
        <f>IF(N267="nulová",J267,0)</f>
        <v>0</v>
      </c>
      <c r="BJ267" s="19" t="s">
        <v>82</v>
      </c>
      <c r="BK267" s="234">
        <f>ROUND(I267*H267,2)</f>
        <v>0</v>
      </c>
      <c r="BL267" s="19" t="s">
        <v>303</v>
      </c>
      <c r="BM267" s="233" t="s">
        <v>2072</v>
      </c>
    </row>
    <row r="268" spans="1:51" s="13" customFormat="1" ht="12">
      <c r="A268" s="13"/>
      <c r="B268" s="235"/>
      <c r="C268" s="236"/>
      <c r="D268" s="237" t="s">
        <v>305</v>
      </c>
      <c r="E268" s="238" t="s">
        <v>28</v>
      </c>
      <c r="F268" s="239" t="s">
        <v>1809</v>
      </c>
      <c r="G268" s="236"/>
      <c r="H268" s="238" t="s">
        <v>28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305</v>
      </c>
      <c r="AU268" s="245" t="s">
        <v>84</v>
      </c>
      <c r="AV268" s="13" t="s">
        <v>82</v>
      </c>
      <c r="AW268" s="13" t="s">
        <v>35</v>
      </c>
      <c r="AX268" s="13" t="s">
        <v>74</v>
      </c>
      <c r="AY268" s="245" t="s">
        <v>296</v>
      </c>
    </row>
    <row r="269" spans="1:51" s="14" customFormat="1" ht="12">
      <c r="A269" s="14"/>
      <c r="B269" s="246"/>
      <c r="C269" s="247"/>
      <c r="D269" s="237" t="s">
        <v>305</v>
      </c>
      <c r="E269" s="248" t="s">
        <v>28</v>
      </c>
      <c r="F269" s="249" t="s">
        <v>541</v>
      </c>
      <c r="G269" s="247"/>
      <c r="H269" s="250">
        <v>54.42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6" t="s">
        <v>305</v>
      </c>
      <c r="AU269" s="256" t="s">
        <v>84</v>
      </c>
      <c r="AV269" s="14" t="s">
        <v>84</v>
      </c>
      <c r="AW269" s="14" t="s">
        <v>35</v>
      </c>
      <c r="AX269" s="14" t="s">
        <v>74</v>
      </c>
      <c r="AY269" s="256" t="s">
        <v>296</v>
      </c>
    </row>
    <row r="270" spans="1:51" s="15" customFormat="1" ht="12">
      <c r="A270" s="15"/>
      <c r="B270" s="257"/>
      <c r="C270" s="258"/>
      <c r="D270" s="237" t="s">
        <v>305</v>
      </c>
      <c r="E270" s="259" t="s">
        <v>28</v>
      </c>
      <c r="F270" s="260" t="s">
        <v>310</v>
      </c>
      <c r="G270" s="258"/>
      <c r="H270" s="261">
        <v>54.42</v>
      </c>
      <c r="I270" s="262"/>
      <c r="J270" s="258"/>
      <c r="K270" s="258"/>
      <c r="L270" s="263"/>
      <c r="M270" s="264"/>
      <c r="N270" s="265"/>
      <c r="O270" s="265"/>
      <c r="P270" s="265"/>
      <c r="Q270" s="265"/>
      <c r="R270" s="265"/>
      <c r="S270" s="265"/>
      <c r="T270" s="26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7" t="s">
        <v>305</v>
      </c>
      <c r="AU270" s="267" t="s">
        <v>84</v>
      </c>
      <c r="AV270" s="15" t="s">
        <v>303</v>
      </c>
      <c r="AW270" s="15" t="s">
        <v>35</v>
      </c>
      <c r="AX270" s="15" t="s">
        <v>82</v>
      </c>
      <c r="AY270" s="267" t="s">
        <v>296</v>
      </c>
    </row>
    <row r="271" spans="1:65" s="2" customFormat="1" ht="16.5" customHeight="1">
      <c r="A271" s="40"/>
      <c r="B271" s="41"/>
      <c r="C271" s="222" t="s">
        <v>547</v>
      </c>
      <c r="D271" s="222" t="s">
        <v>298</v>
      </c>
      <c r="E271" s="223" t="s">
        <v>543</v>
      </c>
      <c r="F271" s="224" t="s">
        <v>544</v>
      </c>
      <c r="G271" s="225" t="s">
        <v>424</v>
      </c>
      <c r="H271" s="226">
        <v>136</v>
      </c>
      <c r="I271" s="227"/>
      <c r="J271" s="228">
        <f>ROUND(I271*H271,2)</f>
        <v>0</v>
      </c>
      <c r="K271" s="224" t="s">
        <v>302</v>
      </c>
      <c r="L271" s="46"/>
      <c r="M271" s="229" t="s">
        <v>28</v>
      </c>
      <c r="N271" s="230" t="s">
        <v>45</v>
      </c>
      <c r="O271" s="86"/>
      <c r="P271" s="231">
        <f>O271*H271</f>
        <v>0</v>
      </c>
      <c r="Q271" s="231">
        <v>0.00869</v>
      </c>
      <c r="R271" s="231">
        <f>Q271*H271</f>
        <v>1.18184</v>
      </c>
      <c r="S271" s="231">
        <v>0</v>
      </c>
      <c r="T271" s="232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3" t="s">
        <v>303</v>
      </c>
      <c r="AT271" s="233" t="s">
        <v>298</v>
      </c>
      <c r="AU271" s="233" t="s">
        <v>84</v>
      </c>
      <c r="AY271" s="19" t="s">
        <v>296</v>
      </c>
      <c r="BE271" s="234">
        <f>IF(N271="základní",J271,0)</f>
        <v>0</v>
      </c>
      <c r="BF271" s="234">
        <f>IF(N271="snížená",J271,0)</f>
        <v>0</v>
      </c>
      <c r="BG271" s="234">
        <f>IF(N271="zákl. přenesená",J271,0)</f>
        <v>0</v>
      </c>
      <c r="BH271" s="234">
        <f>IF(N271="sníž. přenesená",J271,0)</f>
        <v>0</v>
      </c>
      <c r="BI271" s="234">
        <f>IF(N271="nulová",J271,0)</f>
        <v>0</v>
      </c>
      <c r="BJ271" s="19" t="s">
        <v>82</v>
      </c>
      <c r="BK271" s="234">
        <f>ROUND(I271*H271,2)</f>
        <v>0</v>
      </c>
      <c r="BL271" s="19" t="s">
        <v>303</v>
      </c>
      <c r="BM271" s="233" t="s">
        <v>2073</v>
      </c>
    </row>
    <row r="272" spans="1:51" s="13" customFormat="1" ht="12">
      <c r="A272" s="13"/>
      <c r="B272" s="235"/>
      <c r="C272" s="236"/>
      <c r="D272" s="237" t="s">
        <v>305</v>
      </c>
      <c r="E272" s="238" t="s">
        <v>28</v>
      </c>
      <c r="F272" s="239" t="s">
        <v>1809</v>
      </c>
      <c r="G272" s="236"/>
      <c r="H272" s="238" t="s">
        <v>28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305</v>
      </c>
      <c r="AU272" s="245" t="s">
        <v>84</v>
      </c>
      <c r="AV272" s="13" t="s">
        <v>82</v>
      </c>
      <c r="AW272" s="13" t="s">
        <v>35</v>
      </c>
      <c r="AX272" s="13" t="s">
        <v>74</v>
      </c>
      <c r="AY272" s="245" t="s">
        <v>296</v>
      </c>
    </row>
    <row r="273" spans="1:51" s="14" customFormat="1" ht="12">
      <c r="A273" s="14"/>
      <c r="B273" s="246"/>
      <c r="C273" s="247"/>
      <c r="D273" s="237" t="s">
        <v>305</v>
      </c>
      <c r="E273" s="248" t="s">
        <v>28</v>
      </c>
      <c r="F273" s="249" t="s">
        <v>546</v>
      </c>
      <c r="G273" s="247"/>
      <c r="H273" s="250">
        <v>136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6" t="s">
        <v>305</v>
      </c>
      <c r="AU273" s="256" t="s">
        <v>84</v>
      </c>
      <c r="AV273" s="14" t="s">
        <v>84</v>
      </c>
      <c r="AW273" s="14" t="s">
        <v>35</v>
      </c>
      <c r="AX273" s="14" t="s">
        <v>82</v>
      </c>
      <c r="AY273" s="256" t="s">
        <v>296</v>
      </c>
    </row>
    <row r="274" spans="1:65" s="2" customFormat="1" ht="24" customHeight="1">
      <c r="A274" s="40"/>
      <c r="B274" s="41"/>
      <c r="C274" s="222" t="s">
        <v>552</v>
      </c>
      <c r="D274" s="222" t="s">
        <v>298</v>
      </c>
      <c r="E274" s="223" t="s">
        <v>548</v>
      </c>
      <c r="F274" s="224" t="s">
        <v>549</v>
      </c>
      <c r="G274" s="225" t="s">
        <v>362</v>
      </c>
      <c r="H274" s="226">
        <v>0.63</v>
      </c>
      <c r="I274" s="227"/>
      <c r="J274" s="228">
        <f>ROUND(I274*H274,2)</f>
        <v>0</v>
      </c>
      <c r="K274" s="224" t="s">
        <v>302</v>
      </c>
      <c r="L274" s="46"/>
      <c r="M274" s="229" t="s">
        <v>28</v>
      </c>
      <c r="N274" s="230" t="s">
        <v>45</v>
      </c>
      <c r="O274" s="86"/>
      <c r="P274" s="231">
        <f>O274*H274</f>
        <v>0</v>
      </c>
      <c r="Q274" s="231">
        <v>0.2171</v>
      </c>
      <c r="R274" s="231">
        <f>Q274*H274</f>
        <v>0.136773</v>
      </c>
      <c r="S274" s="231">
        <v>0</v>
      </c>
      <c r="T274" s="232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3" t="s">
        <v>303</v>
      </c>
      <c r="AT274" s="233" t="s">
        <v>298</v>
      </c>
      <c r="AU274" s="233" t="s">
        <v>84</v>
      </c>
      <c r="AY274" s="19" t="s">
        <v>296</v>
      </c>
      <c r="BE274" s="234">
        <f>IF(N274="základní",J274,0)</f>
        <v>0</v>
      </c>
      <c r="BF274" s="234">
        <f>IF(N274="snížená",J274,0)</f>
        <v>0</v>
      </c>
      <c r="BG274" s="234">
        <f>IF(N274="zákl. přenesená",J274,0)</f>
        <v>0</v>
      </c>
      <c r="BH274" s="234">
        <f>IF(N274="sníž. přenesená",J274,0)</f>
        <v>0</v>
      </c>
      <c r="BI274" s="234">
        <f>IF(N274="nulová",J274,0)</f>
        <v>0</v>
      </c>
      <c r="BJ274" s="19" t="s">
        <v>82</v>
      </c>
      <c r="BK274" s="234">
        <f>ROUND(I274*H274,2)</f>
        <v>0</v>
      </c>
      <c r="BL274" s="19" t="s">
        <v>303</v>
      </c>
      <c r="BM274" s="233" t="s">
        <v>2074</v>
      </c>
    </row>
    <row r="275" spans="1:51" s="13" customFormat="1" ht="12">
      <c r="A275" s="13"/>
      <c r="B275" s="235"/>
      <c r="C275" s="236"/>
      <c r="D275" s="237" t="s">
        <v>305</v>
      </c>
      <c r="E275" s="238" t="s">
        <v>28</v>
      </c>
      <c r="F275" s="239" t="s">
        <v>1809</v>
      </c>
      <c r="G275" s="236"/>
      <c r="H275" s="238" t="s">
        <v>28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305</v>
      </c>
      <c r="AU275" s="245" t="s">
        <v>84</v>
      </c>
      <c r="AV275" s="13" t="s">
        <v>82</v>
      </c>
      <c r="AW275" s="13" t="s">
        <v>35</v>
      </c>
      <c r="AX275" s="13" t="s">
        <v>74</v>
      </c>
      <c r="AY275" s="245" t="s">
        <v>296</v>
      </c>
    </row>
    <row r="276" spans="1:51" s="14" customFormat="1" ht="12">
      <c r="A276" s="14"/>
      <c r="B276" s="246"/>
      <c r="C276" s="247"/>
      <c r="D276" s="237" t="s">
        <v>305</v>
      </c>
      <c r="E276" s="248" t="s">
        <v>28</v>
      </c>
      <c r="F276" s="249" t="s">
        <v>551</v>
      </c>
      <c r="G276" s="247"/>
      <c r="H276" s="250">
        <v>0.63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6" t="s">
        <v>305</v>
      </c>
      <c r="AU276" s="256" t="s">
        <v>84</v>
      </c>
      <c r="AV276" s="14" t="s">
        <v>84</v>
      </c>
      <c r="AW276" s="14" t="s">
        <v>35</v>
      </c>
      <c r="AX276" s="14" t="s">
        <v>82</v>
      </c>
      <c r="AY276" s="256" t="s">
        <v>296</v>
      </c>
    </row>
    <row r="277" spans="1:65" s="2" customFormat="1" ht="16.5" customHeight="1">
      <c r="A277" s="40"/>
      <c r="B277" s="41"/>
      <c r="C277" s="222" t="s">
        <v>556</v>
      </c>
      <c r="D277" s="222" t="s">
        <v>298</v>
      </c>
      <c r="E277" s="223" t="s">
        <v>553</v>
      </c>
      <c r="F277" s="224" t="s">
        <v>554</v>
      </c>
      <c r="G277" s="225" t="s">
        <v>491</v>
      </c>
      <c r="H277" s="226">
        <v>8</v>
      </c>
      <c r="I277" s="227"/>
      <c r="J277" s="228">
        <f>ROUND(I277*H277,2)</f>
        <v>0</v>
      </c>
      <c r="K277" s="224" t="s">
        <v>302</v>
      </c>
      <c r="L277" s="46"/>
      <c r="M277" s="229" t="s">
        <v>28</v>
      </c>
      <c r="N277" s="230" t="s">
        <v>45</v>
      </c>
      <c r="O277" s="86"/>
      <c r="P277" s="231">
        <f>O277*H277</f>
        <v>0</v>
      </c>
      <c r="Q277" s="231">
        <v>0.02711</v>
      </c>
      <c r="R277" s="231">
        <f>Q277*H277</f>
        <v>0.21688</v>
      </c>
      <c r="S277" s="231">
        <v>0</v>
      </c>
      <c r="T277" s="232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3" t="s">
        <v>303</v>
      </c>
      <c r="AT277" s="233" t="s">
        <v>298</v>
      </c>
      <c r="AU277" s="233" t="s">
        <v>84</v>
      </c>
      <c r="AY277" s="19" t="s">
        <v>296</v>
      </c>
      <c r="BE277" s="234">
        <f>IF(N277="základní",J277,0)</f>
        <v>0</v>
      </c>
      <c r="BF277" s="234">
        <f>IF(N277="snížená",J277,0)</f>
        <v>0</v>
      </c>
      <c r="BG277" s="234">
        <f>IF(N277="zákl. přenesená",J277,0)</f>
        <v>0</v>
      </c>
      <c r="BH277" s="234">
        <f>IF(N277="sníž. přenesená",J277,0)</f>
        <v>0</v>
      </c>
      <c r="BI277" s="234">
        <f>IF(N277="nulová",J277,0)</f>
        <v>0</v>
      </c>
      <c r="BJ277" s="19" t="s">
        <v>82</v>
      </c>
      <c r="BK277" s="234">
        <f>ROUND(I277*H277,2)</f>
        <v>0</v>
      </c>
      <c r="BL277" s="19" t="s">
        <v>303</v>
      </c>
      <c r="BM277" s="233" t="s">
        <v>2075</v>
      </c>
    </row>
    <row r="278" spans="1:51" s="13" customFormat="1" ht="12">
      <c r="A278" s="13"/>
      <c r="B278" s="235"/>
      <c r="C278" s="236"/>
      <c r="D278" s="237" t="s">
        <v>305</v>
      </c>
      <c r="E278" s="238" t="s">
        <v>28</v>
      </c>
      <c r="F278" s="239" t="s">
        <v>1809</v>
      </c>
      <c r="G278" s="236"/>
      <c r="H278" s="238" t="s">
        <v>28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305</v>
      </c>
      <c r="AU278" s="245" t="s">
        <v>84</v>
      </c>
      <c r="AV278" s="13" t="s">
        <v>82</v>
      </c>
      <c r="AW278" s="13" t="s">
        <v>35</v>
      </c>
      <c r="AX278" s="13" t="s">
        <v>74</v>
      </c>
      <c r="AY278" s="245" t="s">
        <v>296</v>
      </c>
    </row>
    <row r="279" spans="1:51" s="14" customFormat="1" ht="12">
      <c r="A279" s="14"/>
      <c r="B279" s="246"/>
      <c r="C279" s="247"/>
      <c r="D279" s="237" t="s">
        <v>305</v>
      </c>
      <c r="E279" s="248" t="s">
        <v>28</v>
      </c>
      <c r="F279" s="249" t="s">
        <v>337</v>
      </c>
      <c r="G279" s="247"/>
      <c r="H279" s="250">
        <v>8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305</v>
      </c>
      <c r="AU279" s="256" t="s">
        <v>84</v>
      </c>
      <c r="AV279" s="14" t="s">
        <v>84</v>
      </c>
      <c r="AW279" s="14" t="s">
        <v>35</v>
      </c>
      <c r="AX279" s="14" t="s">
        <v>82</v>
      </c>
      <c r="AY279" s="256" t="s">
        <v>296</v>
      </c>
    </row>
    <row r="280" spans="1:65" s="2" customFormat="1" ht="16.5" customHeight="1">
      <c r="A280" s="40"/>
      <c r="B280" s="41"/>
      <c r="C280" s="222" t="s">
        <v>561</v>
      </c>
      <c r="D280" s="222" t="s">
        <v>298</v>
      </c>
      <c r="E280" s="223" t="s">
        <v>557</v>
      </c>
      <c r="F280" s="224" t="s">
        <v>558</v>
      </c>
      <c r="G280" s="225" t="s">
        <v>491</v>
      </c>
      <c r="H280" s="226">
        <v>5</v>
      </c>
      <c r="I280" s="227"/>
      <c r="J280" s="228">
        <f>ROUND(I280*H280,2)</f>
        <v>0</v>
      </c>
      <c r="K280" s="224" t="s">
        <v>28</v>
      </c>
      <c r="L280" s="46"/>
      <c r="M280" s="229" t="s">
        <v>28</v>
      </c>
      <c r="N280" s="230" t="s">
        <v>45</v>
      </c>
      <c r="O280" s="86"/>
      <c r="P280" s="231">
        <f>O280*H280</f>
        <v>0</v>
      </c>
      <c r="Q280" s="231">
        <v>0.02693</v>
      </c>
      <c r="R280" s="231">
        <f>Q280*H280</f>
        <v>0.13465</v>
      </c>
      <c r="S280" s="231">
        <v>0</v>
      </c>
      <c r="T280" s="232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3" t="s">
        <v>303</v>
      </c>
      <c r="AT280" s="233" t="s">
        <v>298</v>
      </c>
      <c r="AU280" s="233" t="s">
        <v>84</v>
      </c>
      <c r="AY280" s="19" t="s">
        <v>296</v>
      </c>
      <c r="BE280" s="234">
        <f>IF(N280="základní",J280,0)</f>
        <v>0</v>
      </c>
      <c r="BF280" s="234">
        <f>IF(N280="snížená",J280,0)</f>
        <v>0</v>
      </c>
      <c r="BG280" s="234">
        <f>IF(N280="zákl. přenesená",J280,0)</f>
        <v>0</v>
      </c>
      <c r="BH280" s="234">
        <f>IF(N280="sníž. přenesená",J280,0)</f>
        <v>0</v>
      </c>
      <c r="BI280" s="234">
        <f>IF(N280="nulová",J280,0)</f>
        <v>0</v>
      </c>
      <c r="BJ280" s="19" t="s">
        <v>82</v>
      </c>
      <c r="BK280" s="234">
        <f>ROUND(I280*H280,2)</f>
        <v>0</v>
      </c>
      <c r="BL280" s="19" t="s">
        <v>303</v>
      </c>
      <c r="BM280" s="233" t="s">
        <v>2076</v>
      </c>
    </row>
    <row r="281" spans="1:51" s="13" customFormat="1" ht="12">
      <c r="A281" s="13"/>
      <c r="B281" s="235"/>
      <c r="C281" s="236"/>
      <c r="D281" s="237" t="s">
        <v>305</v>
      </c>
      <c r="E281" s="238" t="s">
        <v>28</v>
      </c>
      <c r="F281" s="239" t="s">
        <v>1809</v>
      </c>
      <c r="G281" s="236"/>
      <c r="H281" s="238" t="s">
        <v>28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305</v>
      </c>
      <c r="AU281" s="245" t="s">
        <v>84</v>
      </c>
      <c r="AV281" s="13" t="s">
        <v>82</v>
      </c>
      <c r="AW281" s="13" t="s">
        <v>35</v>
      </c>
      <c r="AX281" s="13" t="s">
        <v>74</v>
      </c>
      <c r="AY281" s="245" t="s">
        <v>296</v>
      </c>
    </row>
    <row r="282" spans="1:51" s="14" customFormat="1" ht="12">
      <c r="A282" s="14"/>
      <c r="B282" s="246"/>
      <c r="C282" s="247"/>
      <c r="D282" s="237" t="s">
        <v>305</v>
      </c>
      <c r="E282" s="248" t="s">
        <v>28</v>
      </c>
      <c r="F282" s="249" t="s">
        <v>560</v>
      </c>
      <c r="G282" s="247"/>
      <c r="H282" s="250">
        <v>5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6" t="s">
        <v>305</v>
      </c>
      <c r="AU282" s="256" t="s">
        <v>84</v>
      </c>
      <c r="AV282" s="14" t="s">
        <v>84</v>
      </c>
      <c r="AW282" s="14" t="s">
        <v>35</v>
      </c>
      <c r="AX282" s="14" t="s">
        <v>82</v>
      </c>
      <c r="AY282" s="256" t="s">
        <v>296</v>
      </c>
    </row>
    <row r="283" spans="1:65" s="2" customFormat="1" ht="16.5" customHeight="1">
      <c r="A283" s="40"/>
      <c r="B283" s="41"/>
      <c r="C283" s="222" t="s">
        <v>565</v>
      </c>
      <c r="D283" s="222" t="s">
        <v>298</v>
      </c>
      <c r="E283" s="223" t="s">
        <v>562</v>
      </c>
      <c r="F283" s="224" t="s">
        <v>563</v>
      </c>
      <c r="G283" s="225" t="s">
        <v>491</v>
      </c>
      <c r="H283" s="226">
        <v>2</v>
      </c>
      <c r="I283" s="227"/>
      <c r="J283" s="228">
        <f>ROUND(I283*H283,2)</f>
        <v>0</v>
      </c>
      <c r="K283" s="224" t="s">
        <v>28</v>
      </c>
      <c r="L283" s="46"/>
      <c r="M283" s="229" t="s">
        <v>28</v>
      </c>
      <c r="N283" s="230" t="s">
        <v>45</v>
      </c>
      <c r="O283" s="86"/>
      <c r="P283" s="231">
        <f>O283*H283</f>
        <v>0</v>
      </c>
      <c r="Q283" s="231">
        <v>0.03195</v>
      </c>
      <c r="R283" s="231">
        <f>Q283*H283</f>
        <v>0.0639</v>
      </c>
      <c r="S283" s="231">
        <v>0</v>
      </c>
      <c r="T283" s="232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3" t="s">
        <v>303</v>
      </c>
      <c r="AT283" s="233" t="s">
        <v>298</v>
      </c>
      <c r="AU283" s="233" t="s">
        <v>84</v>
      </c>
      <c r="AY283" s="19" t="s">
        <v>296</v>
      </c>
      <c r="BE283" s="234">
        <f>IF(N283="základní",J283,0)</f>
        <v>0</v>
      </c>
      <c r="BF283" s="234">
        <f>IF(N283="snížená",J283,0)</f>
        <v>0</v>
      </c>
      <c r="BG283" s="234">
        <f>IF(N283="zákl. přenesená",J283,0)</f>
        <v>0</v>
      </c>
      <c r="BH283" s="234">
        <f>IF(N283="sníž. přenesená",J283,0)</f>
        <v>0</v>
      </c>
      <c r="BI283" s="234">
        <f>IF(N283="nulová",J283,0)</f>
        <v>0</v>
      </c>
      <c r="BJ283" s="19" t="s">
        <v>82</v>
      </c>
      <c r="BK283" s="234">
        <f>ROUND(I283*H283,2)</f>
        <v>0</v>
      </c>
      <c r="BL283" s="19" t="s">
        <v>303</v>
      </c>
      <c r="BM283" s="233" t="s">
        <v>2077</v>
      </c>
    </row>
    <row r="284" spans="1:51" s="13" customFormat="1" ht="12">
      <c r="A284" s="13"/>
      <c r="B284" s="235"/>
      <c r="C284" s="236"/>
      <c r="D284" s="237" t="s">
        <v>305</v>
      </c>
      <c r="E284" s="238" t="s">
        <v>28</v>
      </c>
      <c r="F284" s="239" t="s">
        <v>1809</v>
      </c>
      <c r="G284" s="236"/>
      <c r="H284" s="238" t="s">
        <v>28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305</v>
      </c>
      <c r="AU284" s="245" t="s">
        <v>84</v>
      </c>
      <c r="AV284" s="13" t="s">
        <v>82</v>
      </c>
      <c r="AW284" s="13" t="s">
        <v>35</v>
      </c>
      <c r="AX284" s="13" t="s">
        <v>74</v>
      </c>
      <c r="AY284" s="245" t="s">
        <v>296</v>
      </c>
    </row>
    <row r="285" spans="1:51" s="14" customFormat="1" ht="12">
      <c r="A285" s="14"/>
      <c r="B285" s="246"/>
      <c r="C285" s="247"/>
      <c r="D285" s="237" t="s">
        <v>305</v>
      </c>
      <c r="E285" s="248" t="s">
        <v>28</v>
      </c>
      <c r="F285" s="249" t="s">
        <v>2078</v>
      </c>
      <c r="G285" s="247"/>
      <c r="H285" s="250">
        <v>2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6" t="s">
        <v>305</v>
      </c>
      <c r="AU285" s="256" t="s">
        <v>84</v>
      </c>
      <c r="AV285" s="14" t="s">
        <v>84</v>
      </c>
      <c r="AW285" s="14" t="s">
        <v>35</v>
      </c>
      <c r="AX285" s="14" t="s">
        <v>82</v>
      </c>
      <c r="AY285" s="256" t="s">
        <v>296</v>
      </c>
    </row>
    <row r="286" spans="1:65" s="2" customFormat="1" ht="16.5" customHeight="1">
      <c r="A286" s="40"/>
      <c r="B286" s="41"/>
      <c r="C286" s="222" t="s">
        <v>569</v>
      </c>
      <c r="D286" s="222" t="s">
        <v>298</v>
      </c>
      <c r="E286" s="223" t="s">
        <v>566</v>
      </c>
      <c r="F286" s="224" t="s">
        <v>567</v>
      </c>
      <c r="G286" s="225" t="s">
        <v>491</v>
      </c>
      <c r="H286" s="226">
        <v>1</v>
      </c>
      <c r="I286" s="227"/>
      <c r="J286" s="228">
        <f>ROUND(I286*H286,2)</f>
        <v>0</v>
      </c>
      <c r="K286" s="224" t="s">
        <v>28</v>
      </c>
      <c r="L286" s="46"/>
      <c r="M286" s="229" t="s">
        <v>28</v>
      </c>
      <c r="N286" s="230" t="s">
        <v>45</v>
      </c>
      <c r="O286" s="86"/>
      <c r="P286" s="231">
        <f>O286*H286</f>
        <v>0</v>
      </c>
      <c r="Q286" s="231">
        <v>0.042</v>
      </c>
      <c r="R286" s="231">
        <f>Q286*H286</f>
        <v>0.042</v>
      </c>
      <c r="S286" s="231">
        <v>0</v>
      </c>
      <c r="T286" s="232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3" t="s">
        <v>303</v>
      </c>
      <c r="AT286" s="233" t="s">
        <v>298</v>
      </c>
      <c r="AU286" s="233" t="s">
        <v>84</v>
      </c>
      <c r="AY286" s="19" t="s">
        <v>296</v>
      </c>
      <c r="BE286" s="234">
        <f>IF(N286="základní",J286,0)</f>
        <v>0</v>
      </c>
      <c r="BF286" s="234">
        <f>IF(N286="snížená",J286,0)</f>
        <v>0</v>
      </c>
      <c r="BG286" s="234">
        <f>IF(N286="zákl. přenesená",J286,0)</f>
        <v>0</v>
      </c>
      <c r="BH286" s="234">
        <f>IF(N286="sníž. přenesená",J286,0)</f>
        <v>0</v>
      </c>
      <c r="BI286" s="234">
        <f>IF(N286="nulová",J286,0)</f>
        <v>0</v>
      </c>
      <c r="BJ286" s="19" t="s">
        <v>82</v>
      </c>
      <c r="BK286" s="234">
        <f>ROUND(I286*H286,2)</f>
        <v>0</v>
      </c>
      <c r="BL286" s="19" t="s">
        <v>303</v>
      </c>
      <c r="BM286" s="233" t="s">
        <v>2079</v>
      </c>
    </row>
    <row r="287" spans="1:51" s="13" customFormat="1" ht="12">
      <c r="A287" s="13"/>
      <c r="B287" s="235"/>
      <c r="C287" s="236"/>
      <c r="D287" s="237" t="s">
        <v>305</v>
      </c>
      <c r="E287" s="238" t="s">
        <v>28</v>
      </c>
      <c r="F287" s="239" t="s">
        <v>1809</v>
      </c>
      <c r="G287" s="236"/>
      <c r="H287" s="238" t="s">
        <v>28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305</v>
      </c>
      <c r="AU287" s="245" t="s">
        <v>84</v>
      </c>
      <c r="AV287" s="13" t="s">
        <v>82</v>
      </c>
      <c r="AW287" s="13" t="s">
        <v>35</v>
      </c>
      <c r="AX287" s="13" t="s">
        <v>74</v>
      </c>
      <c r="AY287" s="245" t="s">
        <v>296</v>
      </c>
    </row>
    <row r="288" spans="1:51" s="14" customFormat="1" ht="12">
      <c r="A288" s="14"/>
      <c r="B288" s="246"/>
      <c r="C288" s="247"/>
      <c r="D288" s="237" t="s">
        <v>305</v>
      </c>
      <c r="E288" s="248" t="s">
        <v>28</v>
      </c>
      <c r="F288" s="249" t="s">
        <v>82</v>
      </c>
      <c r="G288" s="247"/>
      <c r="H288" s="250">
        <v>1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6" t="s">
        <v>305</v>
      </c>
      <c r="AU288" s="256" t="s">
        <v>84</v>
      </c>
      <c r="AV288" s="14" t="s">
        <v>84</v>
      </c>
      <c r="AW288" s="14" t="s">
        <v>35</v>
      </c>
      <c r="AX288" s="14" t="s">
        <v>82</v>
      </c>
      <c r="AY288" s="256" t="s">
        <v>296</v>
      </c>
    </row>
    <row r="289" spans="1:65" s="2" customFormat="1" ht="16.5" customHeight="1">
      <c r="A289" s="40"/>
      <c r="B289" s="41"/>
      <c r="C289" s="222" t="s">
        <v>573</v>
      </c>
      <c r="D289" s="222" t="s">
        <v>298</v>
      </c>
      <c r="E289" s="223" t="s">
        <v>570</v>
      </c>
      <c r="F289" s="224" t="s">
        <v>571</v>
      </c>
      <c r="G289" s="225" t="s">
        <v>491</v>
      </c>
      <c r="H289" s="226">
        <v>5</v>
      </c>
      <c r="I289" s="227"/>
      <c r="J289" s="228">
        <f>ROUND(I289*H289,2)</f>
        <v>0</v>
      </c>
      <c r="K289" s="224" t="s">
        <v>302</v>
      </c>
      <c r="L289" s="46"/>
      <c r="M289" s="229" t="s">
        <v>28</v>
      </c>
      <c r="N289" s="230" t="s">
        <v>45</v>
      </c>
      <c r="O289" s="86"/>
      <c r="P289" s="231">
        <f>O289*H289</f>
        <v>0</v>
      </c>
      <c r="Q289" s="231">
        <v>0.03655</v>
      </c>
      <c r="R289" s="231">
        <f>Q289*H289</f>
        <v>0.18275</v>
      </c>
      <c r="S289" s="231">
        <v>0</v>
      </c>
      <c r="T289" s="232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3" t="s">
        <v>303</v>
      </c>
      <c r="AT289" s="233" t="s">
        <v>298</v>
      </c>
      <c r="AU289" s="233" t="s">
        <v>84</v>
      </c>
      <c r="AY289" s="19" t="s">
        <v>296</v>
      </c>
      <c r="BE289" s="234">
        <f>IF(N289="základní",J289,0)</f>
        <v>0</v>
      </c>
      <c r="BF289" s="234">
        <f>IF(N289="snížená",J289,0)</f>
        <v>0</v>
      </c>
      <c r="BG289" s="234">
        <f>IF(N289="zákl. přenesená",J289,0)</f>
        <v>0</v>
      </c>
      <c r="BH289" s="234">
        <f>IF(N289="sníž. přenesená",J289,0)</f>
        <v>0</v>
      </c>
      <c r="BI289" s="234">
        <f>IF(N289="nulová",J289,0)</f>
        <v>0</v>
      </c>
      <c r="BJ289" s="19" t="s">
        <v>82</v>
      </c>
      <c r="BK289" s="234">
        <f>ROUND(I289*H289,2)</f>
        <v>0</v>
      </c>
      <c r="BL289" s="19" t="s">
        <v>303</v>
      </c>
      <c r="BM289" s="233" t="s">
        <v>2080</v>
      </c>
    </row>
    <row r="290" spans="1:51" s="13" customFormat="1" ht="12">
      <c r="A290" s="13"/>
      <c r="B290" s="235"/>
      <c r="C290" s="236"/>
      <c r="D290" s="237" t="s">
        <v>305</v>
      </c>
      <c r="E290" s="238" t="s">
        <v>28</v>
      </c>
      <c r="F290" s="239" t="s">
        <v>1809</v>
      </c>
      <c r="G290" s="236"/>
      <c r="H290" s="238" t="s">
        <v>28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305</v>
      </c>
      <c r="AU290" s="245" t="s">
        <v>84</v>
      </c>
      <c r="AV290" s="13" t="s">
        <v>82</v>
      </c>
      <c r="AW290" s="13" t="s">
        <v>35</v>
      </c>
      <c r="AX290" s="13" t="s">
        <v>74</v>
      </c>
      <c r="AY290" s="245" t="s">
        <v>296</v>
      </c>
    </row>
    <row r="291" spans="1:51" s="14" customFormat="1" ht="12">
      <c r="A291" s="14"/>
      <c r="B291" s="246"/>
      <c r="C291" s="247"/>
      <c r="D291" s="237" t="s">
        <v>305</v>
      </c>
      <c r="E291" s="248" t="s">
        <v>28</v>
      </c>
      <c r="F291" s="249" t="s">
        <v>321</v>
      </c>
      <c r="G291" s="247"/>
      <c r="H291" s="250">
        <v>5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6" t="s">
        <v>305</v>
      </c>
      <c r="AU291" s="256" t="s">
        <v>84</v>
      </c>
      <c r="AV291" s="14" t="s">
        <v>84</v>
      </c>
      <c r="AW291" s="14" t="s">
        <v>35</v>
      </c>
      <c r="AX291" s="14" t="s">
        <v>82</v>
      </c>
      <c r="AY291" s="256" t="s">
        <v>296</v>
      </c>
    </row>
    <row r="292" spans="1:65" s="2" customFormat="1" ht="16.5" customHeight="1">
      <c r="A292" s="40"/>
      <c r="B292" s="41"/>
      <c r="C292" s="222" t="s">
        <v>578</v>
      </c>
      <c r="D292" s="222" t="s">
        <v>298</v>
      </c>
      <c r="E292" s="223" t="s">
        <v>574</v>
      </c>
      <c r="F292" s="224" t="s">
        <v>575</v>
      </c>
      <c r="G292" s="225" t="s">
        <v>491</v>
      </c>
      <c r="H292" s="226">
        <v>10</v>
      </c>
      <c r="I292" s="227"/>
      <c r="J292" s="228">
        <f>ROUND(I292*H292,2)</f>
        <v>0</v>
      </c>
      <c r="K292" s="224" t="s">
        <v>302</v>
      </c>
      <c r="L292" s="46"/>
      <c r="M292" s="229" t="s">
        <v>28</v>
      </c>
      <c r="N292" s="230" t="s">
        <v>45</v>
      </c>
      <c r="O292" s="86"/>
      <c r="P292" s="231">
        <f>O292*H292</f>
        <v>0</v>
      </c>
      <c r="Q292" s="231">
        <v>0.04555</v>
      </c>
      <c r="R292" s="231">
        <f>Q292*H292</f>
        <v>0.4555</v>
      </c>
      <c r="S292" s="231">
        <v>0</v>
      </c>
      <c r="T292" s="232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3" t="s">
        <v>303</v>
      </c>
      <c r="AT292" s="233" t="s">
        <v>298</v>
      </c>
      <c r="AU292" s="233" t="s">
        <v>84</v>
      </c>
      <c r="AY292" s="19" t="s">
        <v>296</v>
      </c>
      <c r="BE292" s="234">
        <f>IF(N292="základní",J292,0)</f>
        <v>0</v>
      </c>
      <c r="BF292" s="234">
        <f>IF(N292="snížená",J292,0)</f>
        <v>0</v>
      </c>
      <c r="BG292" s="234">
        <f>IF(N292="zákl. přenesená",J292,0)</f>
        <v>0</v>
      </c>
      <c r="BH292" s="234">
        <f>IF(N292="sníž. přenesená",J292,0)</f>
        <v>0</v>
      </c>
      <c r="BI292" s="234">
        <f>IF(N292="nulová",J292,0)</f>
        <v>0</v>
      </c>
      <c r="BJ292" s="19" t="s">
        <v>82</v>
      </c>
      <c r="BK292" s="234">
        <f>ROUND(I292*H292,2)</f>
        <v>0</v>
      </c>
      <c r="BL292" s="19" t="s">
        <v>303</v>
      </c>
      <c r="BM292" s="233" t="s">
        <v>2081</v>
      </c>
    </row>
    <row r="293" spans="1:51" s="13" customFormat="1" ht="12">
      <c r="A293" s="13"/>
      <c r="B293" s="235"/>
      <c r="C293" s="236"/>
      <c r="D293" s="237" t="s">
        <v>305</v>
      </c>
      <c r="E293" s="238" t="s">
        <v>28</v>
      </c>
      <c r="F293" s="239" t="s">
        <v>1809</v>
      </c>
      <c r="G293" s="236"/>
      <c r="H293" s="238" t="s">
        <v>28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305</v>
      </c>
      <c r="AU293" s="245" t="s">
        <v>84</v>
      </c>
      <c r="AV293" s="13" t="s">
        <v>82</v>
      </c>
      <c r="AW293" s="13" t="s">
        <v>35</v>
      </c>
      <c r="AX293" s="13" t="s">
        <v>74</v>
      </c>
      <c r="AY293" s="245" t="s">
        <v>296</v>
      </c>
    </row>
    <row r="294" spans="1:51" s="14" customFormat="1" ht="12">
      <c r="A294" s="14"/>
      <c r="B294" s="246"/>
      <c r="C294" s="247"/>
      <c r="D294" s="237" t="s">
        <v>305</v>
      </c>
      <c r="E294" s="248" t="s">
        <v>28</v>
      </c>
      <c r="F294" s="249" t="s">
        <v>577</v>
      </c>
      <c r="G294" s="247"/>
      <c r="H294" s="250">
        <v>10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305</v>
      </c>
      <c r="AU294" s="256" t="s">
        <v>84</v>
      </c>
      <c r="AV294" s="14" t="s">
        <v>84</v>
      </c>
      <c r="AW294" s="14" t="s">
        <v>35</v>
      </c>
      <c r="AX294" s="14" t="s">
        <v>82</v>
      </c>
      <c r="AY294" s="256" t="s">
        <v>296</v>
      </c>
    </row>
    <row r="295" spans="1:65" s="2" customFormat="1" ht="16.5" customHeight="1">
      <c r="A295" s="40"/>
      <c r="B295" s="41"/>
      <c r="C295" s="222" t="s">
        <v>583</v>
      </c>
      <c r="D295" s="222" t="s">
        <v>298</v>
      </c>
      <c r="E295" s="223" t="s">
        <v>579</v>
      </c>
      <c r="F295" s="224" t="s">
        <v>580</v>
      </c>
      <c r="G295" s="225" t="s">
        <v>491</v>
      </c>
      <c r="H295" s="226">
        <v>35</v>
      </c>
      <c r="I295" s="227"/>
      <c r="J295" s="228">
        <f>ROUND(I295*H295,2)</f>
        <v>0</v>
      </c>
      <c r="K295" s="224" t="s">
        <v>302</v>
      </c>
      <c r="L295" s="46"/>
      <c r="M295" s="229" t="s">
        <v>28</v>
      </c>
      <c r="N295" s="230" t="s">
        <v>45</v>
      </c>
      <c r="O295" s="86"/>
      <c r="P295" s="231">
        <f>O295*H295</f>
        <v>0</v>
      </c>
      <c r="Q295" s="231">
        <v>0.06355</v>
      </c>
      <c r="R295" s="231">
        <f>Q295*H295</f>
        <v>2.2242499999999996</v>
      </c>
      <c r="S295" s="231">
        <v>0</v>
      </c>
      <c r="T295" s="232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3" t="s">
        <v>303</v>
      </c>
      <c r="AT295" s="233" t="s">
        <v>298</v>
      </c>
      <c r="AU295" s="233" t="s">
        <v>84</v>
      </c>
      <c r="AY295" s="19" t="s">
        <v>296</v>
      </c>
      <c r="BE295" s="234">
        <f>IF(N295="základní",J295,0)</f>
        <v>0</v>
      </c>
      <c r="BF295" s="234">
        <f>IF(N295="snížená",J295,0)</f>
        <v>0</v>
      </c>
      <c r="BG295" s="234">
        <f>IF(N295="zákl. přenesená",J295,0)</f>
        <v>0</v>
      </c>
      <c r="BH295" s="234">
        <f>IF(N295="sníž. přenesená",J295,0)</f>
        <v>0</v>
      </c>
      <c r="BI295" s="234">
        <f>IF(N295="nulová",J295,0)</f>
        <v>0</v>
      </c>
      <c r="BJ295" s="19" t="s">
        <v>82</v>
      </c>
      <c r="BK295" s="234">
        <f>ROUND(I295*H295,2)</f>
        <v>0</v>
      </c>
      <c r="BL295" s="19" t="s">
        <v>303</v>
      </c>
      <c r="BM295" s="233" t="s">
        <v>2082</v>
      </c>
    </row>
    <row r="296" spans="1:51" s="13" customFormat="1" ht="12">
      <c r="A296" s="13"/>
      <c r="B296" s="235"/>
      <c r="C296" s="236"/>
      <c r="D296" s="237" t="s">
        <v>305</v>
      </c>
      <c r="E296" s="238" t="s">
        <v>28</v>
      </c>
      <c r="F296" s="239" t="s">
        <v>1809</v>
      </c>
      <c r="G296" s="236"/>
      <c r="H296" s="238" t="s">
        <v>28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305</v>
      </c>
      <c r="AU296" s="245" t="s">
        <v>84</v>
      </c>
      <c r="AV296" s="13" t="s">
        <v>82</v>
      </c>
      <c r="AW296" s="13" t="s">
        <v>35</v>
      </c>
      <c r="AX296" s="13" t="s">
        <v>74</v>
      </c>
      <c r="AY296" s="245" t="s">
        <v>296</v>
      </c>
    </row>
    <row r="297" spans="1:51" s="14" customFormat="1" ht="12">
      <c r="A297" s="14"/>
      <c r="B297" s="246"/>
      <c r="C297" s="247"/>
      <c r="D297" s="237" t="s">
        <v>305</v>
      </c>
      <c r="E297" s="248" t="s">
        <v>28</v>
      </c>
      <c r="F297" s="249" t="s">
        <v>582</v>
      </c>
      <c r="G297" s="247"/>
      <c r="H297" s="250">
        <v>35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6" t="s">
        <v>305</v>
      </c>
      <c r="AU297" s="256" t="s">
        <v>84</v>
      </c>
      <c r="AV297" s="14" t="s">
        <v>84</v>
      </c>
      <c r="AW297" s="14" t="s">
        <v>35</v>
      </c>
      <c r="AX297" s="14" t="s">
        <v>82</v>
      </c>
      <c r="AY297" s="256" t="s">
        <v>296</v>
      </c>
    </row>
    <row r="298" spans="1:65" s="2" customFormat="1" ht="16.5" customHeight="1">
      <c r="A298" s="40"/>
      <c r="B298" s="41"/>
      <c r="C298" s="222" t="s">
        <v>587</v>
      </c>
      <c r="D298" s="222" t="s">
        <v>298</v>
      </c>
      <c r="E298" s="223" t="s">
        <v>584</v>
      </c>
      <c r="F298" s="224" t="s">
        <v>585</v>
      </c>
      <c r="G298" s="225" t="s">
        <v>491</v>
      </c>
      <c r="H298" s="226">
        <v>3</v>
      </c>
      <c r="I298" s="227"/>
      <c r="J298" s="228">
        <f>ROUND(I298*H298,2)</f>
        <v>0</v>
      </c>
      <c r="K298" s="224" t="s">
        <v>302</v>
      </c>
      <c r="L298" s="46"/>
      <c r="M298" s="229" t="s">
        <v>28</v>
      </c>
      <c r="N298" s="230" t="s">
        <v>45</v>
      </c>
      <c r="O298" s="86"/>
      <c r="P298" s="231">
        <f>O298*H298</f>
        <v>0</v>
      </c>
      <c r="Q298" s="231">
        <v>0.07285</v>
      </c>
      <c r="R298" s="231">
        <f>Q298*H298</f>
        <v>0.21855</v>
      </c>
      <c r="S298" s="231">
        <v>0</v>
      </c>
      <c r="T298" s="232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33" t="s">
        <v>303</v>
      </c>
      <c r="AT298" s="233" t="s">
        <v>298</v>
      </c>
      <c r="AU298" s="233" t="s">
        <v>84</v>
      </c>
      <c r="AY298" s="19" t="s">
        <v>296</v>
      </c>
      <c r="BE298" s="234">
        <f>IF(N298="základní",J298,0)</f>
        <v>0</v>
      </c>
      <c r="BF298" s="234">
        <f>IF(N298="snížená",J298,0)</f>
        <v>0</v>
      </c>
      <c r="BG298" s="234">
        <f>IF(N298="zákl. přenesená",J298,0)</f>
        <v>0</v>
      </c>
      <c r="BH298" s="234">
        <f>IF(N298="sníž. přenesená",J298,0)</f>
        <v>0</v>
      </c>
      <c r="BI298" s="234">
        <f>IF(N298="nulová",J298,0)</f>
        <v>0</v>
      </c>
      <c r="BJ298" s="19" t="s">
        <v>82</v>
      </c>
      <c r="BK298" s="234">
        <f>ROUND(I298*H298,2)</f>
        <v>0</v>
      </c>
      <c r="BL298" s="19" t="s">
        <v>303</v>
      </c>
      <c r="BM298" s="233" t="s">
        <v>2083</v>
      </c>
    </row>
    <row r="299" spans="1:51" s="13" customFormat="1" ht="12">
      <c r="A299" s="13"/>
      <c r="B299" s="235"/>
      <c r="C299" s="236"/>
      <c r="D299" s="237" t="s">
        <v>305</v>
      </c>
      <c r="E299" s="238" t="s">
        <v>28</v>
      </c>
      <c r="F299" s="239" t="s">
        <v>1809</v>
      </c>
      <c r="G299" s="236"/>
      <c r="H299" s="238" t="s">
        <v>28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305</v>
      </c>
      <c r="AU299" s="245" t="s">
        <v>84</v>
      </c>
      <c r="AV299" s="13" t="s">
        <v>82</v>
      </c>
      <c r="AW299" s="13" t="s">
        <v>35</v>
      </c>
      <c r="AX299" s="13" t="s">
        <v>74</v>
      </c>
      <c r="AY299" s="245" t="s">
        <v>296</v>
      </c>
    </row>
    <row r="300" spans="1:51" s="14" customFormat="1" ht="12">
      <c r="A300" s="14"/>
      <c r="B300" s="246"/>
      <c r="C300" s="247"/>
      <c r="D300" s="237" t="s">
        <v>305</v>
      </c>
      <c r="E300" s="248" t="s">
        <v>28</v>
      </c>
      <c r="F300" s="249" t="s">
        <v>314</v>
      </c>
      <c r="G300" s="247"/>
      <c r="H300" s="250">
        <v>3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6" t="s">
        <v>305</v>
      </c>
      <c r="AU300" s="256" t="s">
        <v>84</v>
      </c>
      <c r="AV300" s="14" t="s">
        <v>84</v>
      </c>
      <c r="AW300" s="14" t="s">
        <v>35</v>
      </c>
      <c r="AX300" s="14" t="s">
        <v>82</v>
      </c>
      <c r="AY300" s="256" t="s">
        <v>296</v>
      </c>
    </row>
    <row r="301" spans="1:65" s="2" customFormat="1" ht="16.5" customHeight="1">
      <c r="A301" s="40"/>
      <c r="B301" s="41"/>
      <c r="C301" s="222" t="s">
        <v>592</v>
      </c>
      <c r="D301" s="222" t="s">
        <v>298</v>
      </c>
      <c r="E301" s="223" t="s">
        <v>588</v>
      </c>
      <c r="F301" s="224" t="s">
        <v>589</v>
      </c>
      <c r="G301" s="225" t="s">
        <v>491</v>
      </c>
      <c r="H301" s="226">
        <v>30</v>
      </c>
      <c r="I301" s="227"/>
      <c r="J301" s="228">
        <f>ROUND(I301*H301,2)</f>
        <v>0</v>
      </c>
      <c r="K301" s="224" t="s">
        <v>302</v>
      </c>
      <c r="L301" s="46"/>
      <c r="M301" s="229" t="s">
        <v>28</v>
      </c>
      <c r="N301" s="230" t="s">
        <v>45</v>
      </c>
      <c r="O301" s="86"/>
      <c r="P301" s="231">
        <f>O301*H301</f>
        <v>0</v>
      </c>
      <c r="Q301" s="231">
        <v>0.10005</v>
      </c>
      <c r="R301" s="231">
        <f>Q301*H301</f>
        <v>3.0015</v>
      </c>
      <c r="S301" s="231">
        <v>0</v>
      </c>
      <c r="T301" s="232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33" t="s">
        <v>303</v>
      </c>
      <c r="AT301" s="233" t="s">
        <v>298</v>
      </c>
      <c r="AU301" s="233" t="s">
        <v>84</v>
      </c>
      <c r="AY301" s="19" t="s">
        <v>296</v>
      </c>
      <c r="BE301" s="234">
        <f>IF(N301="základní",J301,0)</f>
        <v>0</v>
      </c>
      <c r="BF301" s="234">
        <f>IF(N301="snížená",J301,0)</f>
        <v>0</v>
      </c>
      <c r="BG301" s="234">
        <f>IF(N301="zákl. přenesená",J301,0)</f>
        <v>0</v>
      </c>
      <c r="BH301" s="234">
        <f>IF(N301="sníž. přenesená",J301,0)</f>
        <v>0</v>
      </c>
      <c r="BI301" s="234">
        <f>IF(N301="nulová",J301,0)</f>
        <v>0</v>
      </c>
      <c r="BJ301" s="19" t="s">
        <v>82</v>
      </c>
      <c r="BK301" s="234">
        <f>ROUND(I301*H301,2)</f>
        <v>0</v>
      </c>
      <c r="BL301" s="19" t="s">
        <v>303</v>
      </c>
      <c r="BM301" s="233" t="s">
        <v>2084</v>
      </c>
    </row>
    <row r="302" spans="1:51" s="13" customFormat="1" ht="12">
      <c r="A302" s="13"/>
      <c r="B302" s="235"/>
      <c r="C302" s="236"/>
      <c r="D302" s="237" t="s">
        <v>305</v>
      </c>
      <c r="E302" s="238" t="s">
        <v>28</v>
      </c>
      <c r="F302" s="239" t="s">
        <v>1809</v>
      </c>
      <c r="G302" s="236"/>
      <c r="H302" s="238" t="s">
        <v>28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305</v>
      </c>
      <c r="AU302" s="245" t="s">
        <v>84</v>
      </c>
      <c r="AV302" s="13" t="s">
        <v>82</v>
      </c>
      <c r="AW302" s="13" t="s">
        <v>35</v>
      </c>
      <c r="AX302" s="13" t="s">
        <v>74</v>
      </c>
      <c r="AY302" s="245" t="s">
        <v>296</v>
      </c>
    </row>
    <row r="303" spans="1:51" s="14" customFormat="1" ht="12">
      <c r="A303" s="14"/>
      <c r="B303" s="246"/>
      <c r="C303" s="247"/>
      <c r="D303" s="237" t="s">
        <v>305</v>
      </c>
      <c r="E303" s="248" t="s">
        <v>28</v>
      </c>
      <c r="F303" s="249" t="s">
        <v>591</v>
      </c>
      <c r="G303" s="247"/>
      <c r="H303" s="250">
        <v>30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6" t="s">
        <v>305</v>
      </c>
      <c r="AU303" s="256" t="s">
        <v>84</v>
      </c>
      <c r="AV303" s="14" t="s">
        <v>84</v>
      </c>
      <c r="AW303" s="14" t="s">
        <v>35</v>
      </c>
      <c r="AX303" s="14" t="s">
        <v>82</v>
      </c>
      <c r="AY303" s="256" t="s">
        <v>296</v>
      </c>
    </row>
    <row r="304" spans="1:65" s="2" customFormat="1" ht="16.5" customHeight="1">
      <c r="A304" s="40"/>
      <c r="B304" s="41"/>
      <c r="C304" s="222" t="s">
        <v>596</v>
      </c>
      <c r="D304" s="222" t="s">
        <v>298</v>
      </c>
      <c r="E304" s="223" t="s">
        <v>593</v>
      </c>
      <c r="F304" s="224" t="s">
        <v>594</v>
      </c>
      <c r="G304" s="225" t="s">
        <v>491</v>
      </c>
      <c r="H304" s="226">
        <v>10</v>
      </c>
      <c r="I304" s="227"/>
      <c r="J304" s="228">
        <f>ROUND(I304*H304,2)</f>
        <v>0</v>
      </c>
      <c r="K304" s="224" t="s">
        <v>302</v>
      </c>
      <c r="L304" s="46"/>
      <c r="M304" s="229" t="s">
        <v>28</v>
      </c>
      <c r="N304" s="230" t="s">
        <v>45</v>
      </c>
      <c r="O304" s="86"/>
      <c r="P304" s="231">
        <f>O304*H304</f>
        <v>0</v>
      </c>
      <c r="Q304" s="231">
        <v>0.12705</v>
      </c>
      <c r="R304" s="231">
        <f>Q304*H304</f>
        <v>1.2705</v>
      </c>
      <c r="S304" s="231">
        <v>0</v>
      </c>
      <c r="T304" s="232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33" t="s">
        <v>303</v>
      </c>
      <c r="AT304" s="233" t="s">
        <v>298</v>
      </c>
      <c r="AU304" s="233" t="s">
        <v>84</v>
      </c>
      <c r="AY304" s="19" t="s">
        <v>296</v>
      </c>
      <c r="BE304" s="234">
        <f>IF(N304="základní",J304,0)</f>
        <v>0</v>
      </c>
      <c r="BF304" s="234">
        <f>IF(N304="snížená",J304,0)</f>
        <v>0</v>
      </c>
      <c r="BG304" s="234">
        <f>IF(N304="zákl. přenesená",J304,0)</f>
        <v>0</v>
      </c>
      <c r="BH304" s="234">
        <f>IF(N304="sníž. přenesená",J304,0)</f>
        <v>0</v>
      </c>
      <c r="BI304" s="234">
        <f>IF(N304="nulová",J304,0)</f>
        <v>0</v>
      </c>
      <c r="BJ304" s="19" t="s">
        <v>82</v>
      </c>
      <c r="BK304" s="234">
        <f>ROUND(I304*H304,2)</f>
        <v>0</v>
      </c>
      <c r="BL304" s="19" t="s">
        <v>303</v>
      </c>
      <c r="BM304" s="233" t="s">
        <v>2085</v>
      </c>
    </row>
    <row r="305" spans="1:51" s="13" customFormat="1" ht="12">
      <c r="A305" s="13"/>
      <c r="B305" s="235"/>
      <c r="C305" s="236"/>
      <c r="D305" s="237" t="s">
        <v>305</v>
      </c>
      <c r="E305" s="238" t="s">
        <v>28</v>
      </c>
      <c r="F305" s="239" t="s">
        <v>1809</v>
      </c>
      <c r="G305" s="236"/>
      <c r="H305" s="238" t="s">
        <v>28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5" t="s">
        <v>305</v>
      </c>
      <c r="AU305" s="245" t="s">
        <v>84</v>
      </c>
      <c r="AV305" s="13" t="s">
        <v>82</v>
      </c>
      <c r="AW305" s="13" t="s">
        <v>35</v>
      </c>
      <c r="AX305" s="13" t="s">
        <v>74</v>
      </c>
      <c r="AY305" s="245" t="s">
        <v>296</v>
      </c>
    </row>
    <row r="306" spans="1:51" s="14" customFormat="1" ht="12">
      <c r="A306" s="14"/>
      <c r="B306" s="246"/>
      <c r="C306" s="247"/>
      <c r="D306" s="237" t="s">
        <v>305</v>
      </c>
      <c r="E306" s="248" t="s">
        <v>28</v>
      </c>
      <c r="F306" s="249" t="s">
        <v>577</v>
      </c>
      <c r="G306" s="247"/>
      <c r="H306" s="250">
        <v>10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6" t="s">
        <v>305</v>
      </c>
      <c r="AU306" s="256" t="s">
        <v>84</v>
      </c>
      <c r="AV306" s="14" t="s">
        <v>84</v>
      </c>
      <c r="AW306" s="14" t="s">
        <v>35</v>
      </c>
      <c r="AX306" s="14" t="s">
        <v>82</v>
      </c>
      <c r="AY306" s="256" t="s">
        <v>296</v>
      </c>
    </row>
    <row r="307" spans="1:65" s="2" customFormat="1" ht="24" customHeight="1">
      <c r="A307" s="40"/>
      <c r="B307" s="41"/>
      <c r="C307" s="222" t="s">
        <v>601</v>
      </c>
      <c r="D307" s="222" t="s">
        <v>298</v>
      </c>
      <c r="E307" s="223" t="s">
        <v>597</v>
      </c>
      <c r="F307" s="224" t="s">
        <v>598</v>
      </c>
      <c r="G307" s="225" t="s">
        <v>408</v>
      </c>
      <c r="H307" s="226">
        <v>0.43</v>
      </c>
      <c r="I307" s="227"/>
      <c r="J307" s="228">
        <f>ROUND(I307*H307,2)</f>
        <v>0</v>
      </c>
      <c r="K307" s="224" t="s">
        <v>302</v>
      </c>
      <c r="L307" s="46"/>
      <c r="M307" s="229" t="s">
        <v>28</v>
      </c>
      <c r="N307" s="230" t="s">
        <v>45</v>
      </c>
      <c r="O307" s="86"/>
      <c r="P307" s="231">
        <f>O307*H307</f>
        <v>0</v>
      </c>
      <c r="Q307" s="231">
        <v>0.01709</v>
      </c>
      <c r="R307" s="231">
        <f>Q307*H307</f>
        <v>0.0073487000000000005</v>
      </c>
      <c r="S307" s="231">
        <v>0</v>
      </c>
      <c r="T307" s="232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3" t="s">
        <v>303</v>
      </c>
      <c r="AT307" s="233" t="s">
        <v>298</v>
      </c>
      <c r="AU307" s="233" t="s">
        <v>84</v>
      </c>
      <c r="AY307" s="19" t="s">
        <v>296</v>
      </c>
      <c r="BE307" s="234">
        <f>IF(N307="základní",J307,0)</f>
        <v>0</v>
      </c>
      <c r="BF307" s="234">
        <f>IF(N307="snížená",J307,0)</f>
        <v>0</v>
      </c>
      <c r="BG307" s="234">
        <f>IF(N307="zákl. přenesená",J307,0)</f>
        <v>0</v>
      </c>
      <c r="BH307" s="234">
        <f>IF(N307="sníž. přenesená",J307,0)</f>
        <v>0</v>
      </c>
      <c r="BI307" s="234">
        <f>IF(N307="nulová",J307,0)</f>
        <v>0</v>
      </c>
      <c r="BJ307" s="19" t="s">
        <v>82</v>
      </c>
      <c r="BK307" s="234">
        <f>ROUND(I307*H307,2)</f>
        <v>0</v>
      </c>
      <c r="BL307" s="19" t="s">
        <v>303</v>
      </c>
      <c r="BM307" s="233" t="s">
        <v>2086</v>
      </c>
    </row>
    <row r="308" spans="1:51" s="13" customFormat="1" ht="12">
      <c r="A308" s="13"/>
      <c r="B308" s="235"/>
      <c r="C308" s="236"/>
      <c r="D308" s="237" t="s">
        <v>305</v>
      </c>
      <c r="E308" s="238" t="s">
        <v>28</v>
      </c>
      <c r="F308" s="239" t="s">
        <v>1809</v>
      </c>
      <c r="G308" s="236"/>
      <c r="H308" s="238" t="s">
        <v>28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305</v>
      </c>
      <c r="AU308" s="245" t="s">
        <v>84</v>
      </c>
      <c r="AV308" s="13" t="s">
        <v>82</v>
      </c>
      <c r="AW308" s="13" t="s">
        <v>35</v>
      </c>
      <c r="AX308" s="13" t="s">
        <v>74</v>
      </c>
      <c r="AY308" s="245" t="s">
        <v>296</v>
      </c>
    </row>
    <row r="309" spans="1:51" s="14" customFormat="1" ht="12">
      <c r="A309" s="14"/>
      <c r="B309" s="246"/>
      <c r="C309" s="247"/>
      <c r="D309" s="237" t="s">
        <v>305</v>
      </c>
      <c r="E309" s="248" t="s">
        <v>28</v>
      </c>
      <c r="F309" s="249" t="s">
        <v>600</v>
      </c>
      <c r="G309" s="247"/>
      <c r="H309" s="250">
        <v>0.43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6" t="s">
        <v>305</v>
      </c>
      <c r="AU309" s="256" t="s">
        <v>84</v>
      </c>
      <c r="AV309" s="14" t="s">
        <v>84</v>
      </c>
      <c r="AW309" s="14" t="s">
        <v>35</v>
      </c>
      <c r="AX309" s="14" t="s">
        <v>82</v>
      </c>
      <c r="AY309" s="256" t="s">
        <v>296</v>
      </c>
    </row>
    <row r="310" spans="1:65" s="2" customFormat="1" ht="16.5" customHeight="1">
      <c r="A310" s="40"/>
      <c r="B310" s="41"/>
      <c r="C310" s="222" t="s">
        <v>606</v>
      </c>
      <c r="D310" s="222" t="s">
        <v>298</v>
      </c>
      <c r="E310" s="223" t="s">
        <v>602</v>
      </c>
      <c r="F310" s="224" t="s">
        <v>603</v>
      </c>
      <c r="G310" s="225" t="s">
        <v>424</v>
      </c>
      <c r="H310" s="226">
        <v>78.5</v>
      </c>
      <c r="I310" s="227"/>
      <c r="J310" s="228">
        <f>ROUND(I310*H310,2)</f>
        <v>0</v>
      </c>
      <c r="K310" s="224" t="s">
        <v>302</v>
      </c>
      <c r="L310" s="46"/>
      <c r="M310" s="229" t="s">
        <v>28</v>
      </c>
      <c r="N310" s="230" t="s">
        <v>45</v>
      </c>
      <c r="O310" s="86"/>
      <c r="P310" s="231">
        <f>O310*H310</f>
        <v>0</v>
      </c>
      <c r="Q310" s="231">
        <v>0.00026</v>
      </c>
      <c r="R310" s="231">
        <f>Q310*H310</f>
        <v>0.020409999999999998</v>
      </c>
      <c r="S310" s="231">
        <v>0</v>
      </c>
      <c r="T310" s="232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33" t="s">
        <v>303</v>
      </c>
      <c r="AT310" s="233" t="s">
        <v>298</v>
      </c>
      <c r="AU310" s="233" t="s">
        <v>84</v>
      </c>
      <c r="AY310" s="19" t="s">
        <v>296</v>
      </c>
      <c r="BE310" s="234">
        <f>IF(N310="základní",J310,0)</f>
        <v>0</v>
      </c>
      <c r="BF310" s="234">
        <f>IF(N310="snížená",J310,0)</f>
        <v>0</v>
      </c>
      <c r="BG310" s="234">
        <f>IF(N310="zákl. přenesená",J310,0)</f>
        <v>0</v>
      </c>
      <c r="BH310" s="234">
        <f>IF(N310="sníž. přenesená",J310,0)</f>
        <v>0</v>
      </c>
      <c r="BI310" s="234">
        <f>IF(N310="nulová",J310,0)</f>
        <v>0</v>
      </c>
      <c r="BJ310" s="19" t="s">
        <v>82</v>
      </c>
      <c r="BK310" s="234">
        <f>ROUND(I310*H310,2)</f>
        <v>0</v>
      </c>
      <c r="BL310" s="19" t="s">
        <v>303</v>
      </c>
      <c r="BM310" s="233" t="s">
        <v>2087</v>
      </c>
    </row>
    <row r="311" spans="1:51" s="13" customFormat="1" ht="12">
      <c r="A311" s="13"/>
      <c r="B311" s="235"/>
      <c r="C311" s="236"/>
      <c r="D311" s="237" t="s">
        <v>305</v>
      </c>
      <c r="E311" s="238" t="s">
        <v>28</v>
      </c>
      <c r="F311" s="239" t="s">
        <v>1809</v>
      </c>
      <c r="G311" s="236"/>
      <c r="H311" s="238" t="s">
        <v>28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305</v>
      </c>
      <c r="AU311" s="245" t="s">
        <v>84</v>
      </c>
      <c r="AV311" s="13" t="s">
        <v>82</v>
      </c>
      <c r="AW311" s="13" t="s">
        <v>35</v>
      </c>
      <c r="AX311" s="13" t="s">
        <v>74</v>
      </c>
      <c r="AY311" s="245" t="s">
        <v>296</v>
      </c>
    </row>
    <row r="312" spans="1:51" s="14" customFormat="1" ht="12">
      <c r="A312" s="14"/>
      <c r="B312" s="246"/>
      <c r="C312" s="247"/>
      <c r="D312" s="237" t="s">
        <v>305</v>
      </c>
      <c r="E312" s="248" t="s">
        <v>28</v>
      </c>
      <c r="F312" s="249" t="s">
        <v>605</v>
      </c>
      <c r="G312" s="247"/>
      <c r="H312" s="250">
        <v>78.5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6" t="s">
        <v>305</v>
      </c>
      <c r="AU312" s="256" t="s">
        <v>84</v>
      </c>
      <c r="AV312" s="14" t="s">
        <v>84</v>
      </c>
      <c r="AW312" s="14" t="s">
        <v>35</v>
      </c>
      <c r="AX312" s="14" t="s">
        <v>82</v>
      </c>
      <c r="AY312" s="256" t="s">
        <v>296</v>
      </c>
    </row>
    <row r="313" spans="1:65" s="2" customFormat="1" ht="24" customHeight="1">
      <c r="A313" s="40"/>
      <c r="B313" s="41"/>
      <c r="C313" s="222" t="s">
        <v>612</v>
      </c>
      <c r="D313" s="222" t="s">
        <v>298</v>
      </c>
      <c r="E313" s="223" t="s">
        <v>607</v>
      </c>
      <c r="F313" s="224" t="s">
        <v>608</v>
      </c>
      <c r="G313" s="225" t="s">
        <v>362</v>
      </c>
      <c r="H313" s="226">
        <v>95.461</v>
      </c>
      <c r="I313" s="227"/>
      <c r="J313" s="228">
        <f>ROUND(I313*H313,2)</f>
        <v>0</v>
      </c>
      <c r="K313" s="224" t="s">
        <v>302</v>
      </c>
      <c r="L313" s="46"/>
      <c r="M313" s="229" t="s">
        <v>28</v>
      </c>
      <c r="N313" s="230" t="s">
        <v>45</v>
      </c>
      <c r="O313" s="86"/>
      <c r="P313" s="231">
        <f>O313*H313</f>
        <v>0</v>
      </c>
      <c r="Q313" s="231">
        <v>0.10445</v>
      </c>
      <c r="R313" s="231">
        <f>Q313*H313</f>
        <v>9.97090145</v>
      </c>
      <c r="S313" s="231">
        <v>0</v>
      </c>
      <c r="T313" s="232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33" t="s">
        <v>303</v>
      </c>
      <c r="AT313" s="233" t="s">
        <v>298</v>
      </c>
      <c r="AU313" s="233" t="s">
        <v>84</v>
      </c>
      <c r="AY313" s="19" t="s">
        <v>296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9" t="s">
        <v>82</v>
      </c>
      <c r="BK313" s="234">
        <f>ROUND(I313*H313,2)</f>
        <v>0</v>
      </c>
      <c r="BL313" s="19" t="s">
        <v>303</v>
      </c>
      <c r="BM313" s="233" t="s">
        <v>2088</v>
      </c>
    </row>
    <row r="314" spans="1:51" s="13" customFormat="1" ht="12">
      <c r="A314" s="13"/>
      <c r="B314" s="235"/>
      <c r="C314" s="236"/>
      <c r="D314" s="237" t="s">
        <v>305</v>
      </c>
      <c r="E314" s="238" t="s">
        <v>28</v>
      </c>
      <c r="F314" s="239" t="s">
        <v>1809</v>
      </c>
      <c r="G314" s="236"/>
      <c r="H314" s="238" t="s">
        <v>28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305</v>
      </c>
      <c r="AU314" s="245" t="s">
        <v>84</v>
      </c>
      <c r="AV314" s="13" t="s">
        <v>82</v>
      </c>
      <c r="AW314" s="13" t="s">
        <v>35</v>
      </c>
      <c r="AX314" s="13" t="s">
        <v>74</v>
      </c>
      <c r="AY314" s="245" t="s">
        <v>296</v>
      </c>
    </row>
    <row r="315" spans="1:51" s="14" customFormat="1" ht="12">
      <c r="A315" s="14"/>
      <c r="B315" s="246"/>
      <c r="C315" s="247"/>
      <c r="D315" s="237" t="s">
        <v>305</v>
      </c>
      <c r="E315" s="248" t="s">
        <v>28</v>
      </c>
      <c r="F315" s="249" t="s">
        <v>2089</v>
      </c>
      <c r="G315" s="247"/>
      <c r="H315" s="250">
        <v>108.061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6" t="s">
        <v>305</v>
      </c>
      <c r="AU315" s="256" t="s">
        <v>84</v>
      </c>
      <c r="AV315" s="14" t="s">
        <v>84</v>
      </c>
      <c r="AW315" s="14" t="s">
        <v>35</v>
      </c>
      <c r="AX315" s="14" t="s">
        <v>74</v>
      </c>
      <c r="AY315" s="256" t="s">
        <v>296</v>
      </c>
    </row>
    <row r="316" spans="1:51" s="14" customFormat="1" ht="12">
      <c r="A316" s="14"/>
      <c r="B316" s="246"/>
      <c r="C316" s="247"/>
      <c r="D316" s="237" t="s">
        <v>305</v>
      </c>
      <c r="E316" s="248" t="s">
        <v>28</v>
      </c>
      <c r="F316" s="249" t="s">
        <v>2090</v>
      </c>
      <c r="G316" s="247"/>
      <c r="H316" s="250">
        <v>-12.6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6" t="s">
        <v>305</v>
      </c>
      <c r="AU316" s="256" t="s">
        <v>84</v>
      </c>
      <c r="AV316" s="14" t="s">
        <v>84</v>
      </c>
      <c r="AW316" s="14" t="s">
        <v>35</v>
      </c>
      <c r="AX316" s="14" t="s">
        <v>74</v>
      </c>
      <c r="AY316" s="256" t="s">
        <v>296</v>
      </c>
    </row>
    <row r="317" spans="1:51" s="15" customFormat="1" ht="12">
      <c r="A317" s="15"/>
      <c r="B317" s="257"/>
      <c r="C317" s="258"/>
      <c r="D317" s="237" t="s">
        <v>305</v>
      </c>
      <c r="E317" s="259" t="s">
        <v>28</v>
      </c>
      <c r="F317" s="260" t="s">
        <v>310</v>
      </c>
      <c r="G317" s="258"/>
      <c r="H317" s="261">
        <v>95.461</v>
      </c>
      <c r="I317" s="262"/>
      <c r="J317" s="258"/>
      <c r="K317" s="258"/>
      <c r="L317" s="263"/>
      <c r="M317" s="264"/>
      <c r="N317" s="265"/>
      <c r="O317" s="265"/>
      <c r="P317" s="265"/>
      <c r="Q317" s="265"/>
      <c r="R317" s="265"/>
      <c r="S317" s="265"/>
      <c r="T317" s="266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7" t="s">
        <v>305</v>
      </c>
      <c r="AU317" s="267" t="s">
        <v>84</v>
      </c>
      <c r="AV317" s="15" t="s">
        <v>303</v>
      </c>
      <c r="AW317" s="15" t="s">
        <v>35</v>
      </c>
      <c r="AX317" s="15" t="s">
        <v>82</v>
      </c>
      <c r="AY317" s="267" t="s">
        <v>296</v>
      </c>
    </row>
    <row r="318" spans="1:65" s="2" customFormat="1" ht="24" customHeight="1">
      <c r="A318" s="40"/>
      <c r="B318" s="41"/>
      <c r="C318" s="222" t="s">
        <v>619</v>
      </c>
      <c r="D318" s="222" t="s">
        <v>298</v>
      </c>
      <c r="E318" s="223" t="s">
        <v>613</v>
      </c>
      <c r="F318" s="224" t="s">
        <v>614</v>
      </c>
      <c r="G318" s="225" t="s">
        <v>362</v>
      </c>
      <c r="H318" s="226">
        <v>145.202</v>
      </c>
      <c r="I318" s="227"/>
      <c r="J318" s="228">
        <f>ROUND(I318*H318,2)</f>
        <v>0</v>
      </c>
      <c r="K318" s="224" t="s">
        <v>302</v>
      </c>
      <c r="L318" s="46"/>
      <c r="M318" s="229" t="s">
        <v>28</v>
      </c>
      <c r="N318" s="230" t="s">
        <v>45</v>
      </c>
      <c r="O318" s="86"/>
      <c r="P318" s="231">
        <f>O318*H318</f>
        <v>0</v>
      </c>
      <c r="Q318" s="231">
        <v>0.12315</v>
      </c>
      <c r="R318" s="231">
        <f>Q318*H318</f>
        <v>17.8816263</v>
      </c>
      <c r="S318" s="231">
        <v>0</v>
      </c>
      <c r="T318" s="232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33" t="s">
        <v>303</v>
      </c>
      <c r="AT318" s="233" t="s">
        <v>298</v>
      </c>
      <c r="AU318" s="233" t="s">
        <v>84</v>
      </c>
      <c r="AY318" s="19" t="s">
        <v>296</v>
      </c>
      <c r="BE318" s="234">
        <f>IF(N318="základní",J318,0)</f>
        <v>0</v>
      </c>
      <c r="BF318" s="234">
        <f>IF(N318="snížená",J318,0)</f>
        <v>0</v>
      </c>
      <c r="BG318" s="234">
        <f>IF(N318="zákl. přenesená",J318,0)</f>
        <v>0</v>
      </c>
      <c r="BH318" s="234">
        <f>IF(N318="sníž. přenesená",J318,0)</f>
        <v>0</v>
      </c>
      <c r="BI318" s="234">
        <f>IF(N318="nulová",J318,0)</f>
        <v>0</v>
      </c>
      <c r="BJ318" s="19" t="s">
        <v>82</v>
      </c>
      <c r="BK318" s="234">
        <f>ROUND(I318*H318,2)</f>
        <v>0</v>
      </c>
      <c r="BL318" s="19" t="s">
        <v>303</v>
      </c>
      <c r="BM318" s="233" t="s">
        <v>2091</v>
      </c>
    </row>
    <row r="319" spans="1:51" s="13" customFormat="1" ht="12">
      <c r="A319" s="13"/>
      <c r="B319" s="235"/>
      <c r="C319" s="236"/>
      <c r="D319" s="237" t="s">
        <v>305</v>
      </c>
      <c r="E319" s="238" t="s">
        <v>28</v>
      </c>
      <c r="F319" s="239" t="s">
        <v>1809</v>
      </c>
      <c r="G319" s="236"/>
      <c r="H319" s="238" t="s">
        <v>28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5" t="s">
        <v>305</v>
      </c>
      <c r="AU319" s="245" t="s">
        <v>84</v>
      </c>
      <c r="AV319" s="13" t="s">
        <v>82</v>
      </c>
      <c r="AW319" s="13" t="s">
        <v>35</v>
      </c>
      <c r="AX319" s="13" t="s">
        <v>74</v>
      </c>
      <c r="AY319" s="245" t="s">
        <v>296</v>
      </c>
    </row>
    <row r="320" spans="1:51" s="14" customFormat="1" ht="12">
      <c r="A320" s="14"/>
      <c r="B320" s="246"/>
      <c r="C320" s="247"/>
      <c r="D320" s="237" t="s">
        <v>305</v>
      </c>
      <c r="E320" s="248" t="s">
        <v>28</v>
      </c>
      <c r="F320" s="249" t="s">
        <v>2092</v>
      </c>
      <c r="G320" s="247"/>
      <c r="H320" s="250">
        <v>79.081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6" t="s">
        <v>305</v>
      </c>
      <c r="AU320" s="256" t="s">
        <v>84</v>
      </c>
      <c r="AV320" s="14" t="s">
        <v>84</v>
      </c>
      <c r="AW320" s="14" t="s">
        <v>35</v>
      </c>
      <c r="AX320" s="14" t="s">
        <v>74</v>
      </c>
      <c r="AY320" s="256" t="s">
        <v>296</v>
      </c>
    </row>
    <row r="321" spans="1:51" s="14" customFormat="1" ht="12">
      <c r="A321" s="14"/>
      <c r="B321" s="246"/>
      <c r="C321" s="247"/>
      <c r="D321" s="237" t="s">
        <v>305</v>
      </c>
      <c r="E321" s="248" t="s">
        <v>28</v>
      </c>
      <c r="F321" s="249" t="s">
        <v>2093</v>
      </c>
      <c r="G321" s="247"/>
      <c r="H321" s="250">
        <v>88.121</v>
      </c>
      <c r="I321" s="251"/>
      <c r="J321" s="247"/>
      <c r="K321" s="247"/>
      <c r="L321" s="252"/>
      <c r="M321" s="253"/>
      <c r="N321" s="254"/>
      <c r="O321" s="254"/>
      <c r="P321" s="254"/>
      <c r="Q321" s="254"/>
      <c r="R321" s="254"/>
      <c r="S321" s="254"/>
      <c r="T321" s="25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6" t="s">
        <v>305</v>
      </c>
      <c r="AU321" s="256" t="s">
        <v>84</v>
      </c>
      <c r="AV321" s="14" t="s">
        <v>84</v>
      </c>
      <c r="AW321" s="14" t="s">
        <v>35</v>
      </c>
      <c r="AX321" s="14" t="s">
        <v>74</v>
      </c>
      <c r="AY321" s="256" t="s">
        <v>296</v>
      </c>
    </row>
    <row r="322" spans="1:51" s="16" customFormat="1" ht="12">
      <c r="A322" s="16"/>
      <c r="B322" s="268"/>
      <c r="C322" s="269"/>
      <c r="D322" s="237" t="s">
        <v>305</v>
      </c>
      <c r="E322" s="270" t="s">
        <v>28</v>
      </c>
      <c r="F322" s="271" t="s">
        <v>327</v>
      </c>
      <c r="G322" s="269"/>
      <c r="H322" s="272">
        <v>167.202</v>
      </c>
      <c r="I322" s="273"/>
      <c r="J322" s="269"/>
      <c r="K322" s="269"/>
      <c r="L322" s="274"/>
      <c r="M322" s="275"/>
      <c r="N322" s="276"/>
      <c r="O322" s="276"/>
      <c r="P322" s="276"/>
      <c r="Q322" s="276"/>
      <c r="R322" s="276"/>
      <c r="S322" s="276"/>
      <c r="T322" s="277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T322" s="278" t="s">
        <v>305</v>
      </c>
      <c r="AU322" s="278" t="s">
        <v>84</v>
      </c>
      <c r="AV322" s="16" t="s">
        <v>314</v>
      </c>
      <c r="AW322" s="16" t="s">
        <v>35</v>
      </c>
      <c r="AX322" s="16" t="s">
        <v>74</v>
      </c>
      <c r="AY322" s="278" t="s">
        <v>296</v>
      </c>
    </row>
    <row r="323" spans="1:51" s="14" customFormat="1" ht="12">
      <c r="A323" s="14"/>
      <c r="B323" s="246"/>
      <c r="C323" s="247"/>
      <c r="D323" s="237" t="s">
        <v>305</v>
      </c>
      <c r="E323" s="248" t="s">
        <v>28</v>
      </c>
      <c r="F323" s="249" t="s">
        <v>2094</v>
      </c>
      <c r="G323" s="247"/>
      <c r="H323" s="250">
        <v>-22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6" t="s">
        <v>305</v>
      </c>
      <c r="AU323" s="256" t="s">
        <v>84</v>
      </c>
      <c r="AV323" s="14" t="s">
        <v>84</v>
      </c>
      <c r="AW323" s="14" t="s">
        <v>35</v>
      </c>
      <c r="AX323" s="14" t="s">
        <v>74</v>
      </c>
      <c r="AY323" s="256" t="s">
        <v>296</v>
      </c>
    </row>
    <row r="324" spans="1:51" s="15" customFormat="1" ht="12">
      <c r="A324" s="15"/>
      <c r="B324" s="257"/>
      <c r="C324" s="258"/>
      <c r="D324" s="237" t="s">
        <v>305</v>
      </c>
      <c r="E324" s="259" t="s">
        <v>28</v>
      </c>
      <c r="F324" s="260" t="s">
        <v>310</v>
      </c>
      <c r="G324" s="258"/>
      <c r="H324" s="261">
        <v>145.202</v>
      </c>
      <c r="I324" s="262"/>
      <c r="J324" s="258"/>
      <c r="K324" s="258"/>
      <c r="L324" s="263"/>
      <c r="M324" s="264"/>
      <c r="N324" s="265"/>
      <c r="O324" s="265"/>
      <c r="P324" s="265"/>
      <c r="Q324" s="265"/>
      <c r="R324" s="265"/>
      <c r="S324" s="265"/>
      <c r="T324" s="266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7" t="s">
        <v>305</v>
      </c>
      <c r="AU324" s="267" t="s">
        <v>84</v>
      </c>
      <c r="AV324" s="15" t="s">
        <v>303</v>
      </c>
      <c r="AW324" s="15" t="s">
        <v>35</v>
      </c>
      <c r="AX324" s="15" t="s">
        <v>82</v>
      </c>
      <c r="AY324" s="267" t="s">
        <v>296</v>
      </c>
    </row>
    <row r="325" spans="1:65" s="2" customFormat="1" ht="24" customHeight="1">
      <c r="A325" s="40"/>
      <c r="B325" s="41"/>
      <c r="C325" s="222" t="s">
        <v>624</v>
      </c>
      <c r="D325" s="222" t="s">
        <v>298</v>
      </c>
      <c r="E325" s="223" t="s">
        <v>620</v>
      </c>
      <c r="F325" s="224" t="s">
        <v>621</v>
      </c>
      <c r="G325" s="225" t="s">
        <v>362</v>
      </c>
      <c r="H325" s="226">
        <v>3.15</v>
      </c>
      <c r="I325" s="227"/>
      <c r="J325" s="228">
        <f>ROUND(I325*H325,2)</f>
        <v>0</v>
      </c>
      <c r="K325" s="224" t="s">
        <v>302</v>
      </c>
      <c r="L325" s="46"/>
      <c r="M325" s="229" t="s">
        <v>28</v>
      </c>
      <c r="N325" s="230" t="s">
        <v>45</v>
      </c>
      <c r="O325" s="86"/>
      <c r="P325" s="231">
        <f>O325*H325</f>
        <v>0</v>
      </c>
      <c r="Q325" s="231">
        <v>0.05168</v>
      </c>
      <c r="R325" s="231">
        <f>Q325*H325</f>
        <v>0.162792</v>
      </c>
      <c r="S325" s="231">
        <v>0</v>
      </c>
      <c r="T325" s="232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3" t="s">
        <v>303</v>
      </c>
      <c r="AT325" s="233" t="s">
        <v>298</v>
      </c>
      <c r="AU325" s="233" t="s">
        <v>84</v>
      </c>
      <c r="AY325" s="19" t="s">
        <v>296</v>
      </c>
      <c r="BE325" s="234">
        <f>IF(N325="základní",J325,0)</f>
        <v>0</v>
      </c>
      <c r="BF325" s="234">
        <f>IF(N325="snížená",J325,0)</f>
        <v>0</v>
      </c>
      <c r="BG325" s="234">
        <f>IF(N325="zákl. přenesená",J325,0)</f>
        <v>0</v>
      </c>
      <c r="BH325" s="234">
        <f>IF(N325="sníž. přenesená",J325,0)</f>
        <v>0</v>
      </c>
      <c r="BI325" s="234">
        <f>IF(N325="nulová",J325,0)</f>
        <v>0</v>
      </c>
      <c r="BJ325" s="19" t="s">
        <v>82</v>
      </c>
      <c r="BK325" s="234">
        <f>ROUND(I325*H325,2)</f>
        <v>0</v>
      </c>
      <c r="BL325" s="19" t="s">
        <v>303</v>
      </c>
      <c r="BM325" s="233" t="s">
        <v>2095</v>
      </c>
    </row>
    <row r="326" spans="1:51" s="13" customFormat="1" ht="12">
      <c r="A326" s="13"/>
      <c r="B326" s="235"/>
      <c r="C326" s="236"/>
      <c r="D326" s="237" t="s">
        <v>305</v>
      </c>
      <c r="E326" s="238" t="s">
        <v>28</v>
      </c>
      <c r="F326" s="239" t="s">
        <v>1809</v>
      </c>
      <c r="G326" s="236"/>
      <c r="H326" s="238" t="s">
        <v>28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5" t="s">
        <v>305</v>
      </c>
      <c r="AU326" s="245" t="s">
        <v>84</v>
      </c>
      <c r="AV326" s="13" t="s">
        <v>82</v>
      </c>
      <c r="AW326" s="13" t="s">
        <v>35</v>
      </c>
      <c r="AX326" s="13" t="s">
        <v>74</v>
      </c>
      <c r="AY326" s="245" t="s">
        <v>296</v>
      </c>
    </row>
    <row r="327" spans="1:51" s="14" customFormat="1" ht="12">
      <c r="A327" s="14"/>
      <c r="B327" s="246"/>
      <c r="C327" s="247"/>
      <c r="D327" s="237" t="s">
        <v>305</v>
      </c>
      <c r="E327" s="248" t="s">
        <v>28</v>
      </c>
      <c r="F327" s="249" t="s">
        <v>2096</v>
      </c>
      <c r="G327" s="247"/>
      <c r="H327" s="250">
        <v>3.15</v>
      </c>
      <c r="I327" s="251"/>
      <c r="J327" s="247"/>
      <c r="K327" s="247"/>
      <c r="L327" s="252"/>
      <c r="M327" s="253"/>
      <c r="N327" s="254"/>
      <c r="O327" s="254"/>
      <c r="P327" s="254"/>
      <c r="Q327" s="254"/>
      <c r="R327" s="254"/>
      <c r="S327" s="254"/>
      <c r="T327" s="25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6" t="s">
        <v>305</v>
      </c>
      <c r="AU327" s="256" t="s">
        <v>84</v>
      </c>
      <c r="AV327" s="14" t="s">
        <v>84</v>
      </c>
      <c r="AW327" s="14" t="s">
        <v>35</v>
      </c>
      <c r="AX327" s="14" t="s">
        <v>82</v>
      </c>
      <c r="AY327" s="256" t="s">
        <v>296</v>
      </c>
    </row>
    <row r="328" spans="1:65" s="2" customFormat="1" ht="24" customHeight="1">
      <c r="A328" s="40"/>
      <c r="B328" s="41"/>
      <c r="C328" s="222" t="s">
        <v>629</v>
      </c>
      <c r="D328" s="222" t="s">
        <v>298</v>
      </c>
      <c r="E328" s="223" t="s">
        <v>625</v>
      </c>
      <c r="F328" s="224" t="s">
        <v>626</v>
      </c>
      <c r="G328" s="225" t="s">
        <v>362</v>
      </c>
      <c r="H328" s="226">
        <v>10.406</v>
      </c>
      <c r="I328" s="227"/>
      <c r="J328" s="228">
        <f>ROUND(I328*H328,2)</f>
        <v>0</v>
      </c>
      <c r="K328" s="224" t="s">
        <v>302</v>
      </c>
      <c r="L328" s="46"/>
      <c r="M328" s="229" t="s">
        <v>28</v>
      </c>
      <c r="N328" s="230" t="s">
        <v>45</v>
      </c>
      <c r="O328" s="86"/>
      <c r="P328" s="231">
        <f>O328*H328</f>
        <v>0</v>
      </c>
      <c r="Q328" s="231">
        <v>0.10325</v>
      </c>
      <c r="R328" s="231">
        <f>Q328*H328</f>
        <v>1.0744195</v>
      </c>
      <c r="S328" s="231">
        <v>0</v>
      </c>
      <c r="T328" s="232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33" t="s">
        <v>303</v>
      </c>
      <c r="AT328" s="233" t="s">
        <v>298</v>
      </c>
      <c r="AU328" s="233" t="s">
        <v>84</v>
      </c>
      <c r="AY328" s="19" t="s">
        <v>296</v>
      </c>
      <c r="BE328" s="234">
        <f>IF(N328="základní",J328,0)</f>
        <v>0</v>
      </c>
      <c r="BF328" s="234">
        <f>IF(N328="snížená",J328,0)</f>
        <v>0</v>
      </c>
      <c r="BG328" s="234">
        <f>IF(N328="zákl. přenesená",J328,0)</f>
        <v>0</v>
      </c>
      <c r="BH328" s="234">
        <f>IF(N328="sníž. přenesená",J328,0)</f>
        <v>0</v>
      </c>
      <c r="BI328" s="234">
        <f>IF(N328="nulová",J328,0)</f>
        <v>0</v>
      </c>
      <c r="BJ328" s="19" t="s">
        <v>82</v>
      </c>
      <c r="BK328" s="234">
        <f>ROUND(I328*H328,2)</f>
        <v>0</v>
      </c>
      <c r="BL328" s="19" t="s">
        <v>303</v>
      </c>
      <c r="BM328" s="233" t="s">
        <v>2097</v>
      </c>
    </row>
    <row r="329" spans="1:51" s="13" customFormat="1" ht="12">
      <c r="A329" s="13"/>
      <c r="B329" s="235"/>
      <c r="C329" s="236"/>
      <c r="D329" s="237" t="s">
        <v>305</v>
      </c>
      <c r="E329" s="238" t="s">
        <v>28</v>
      </c>
      <c r="F329" s="239" t="s">
        <v>1809</v>
      </c>
      <c r="G329" s="236"/>
      <c r="H329" s="238" t="s">
        <v>28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305</v>
      </c>
      <c r="AU329" s="245" t="s">
        <v>84</v>
      </c>
      <c r="AV329" s="13" t="s">
        <v>82</v>
      </c>
      <c r="AW329" s="13" t="s">
        <v>35</v>
      </c>
      <c r="AX329" s="13" t="s">
        <v>74</v>
      </c>
      <c r="AY329" s="245" t="s">
        <v>296</v>
      </c>
    </row>
    <row r="330" spans="1:51" s="14" customFormat="1" ht="12">
      <c r="A330" s="14"/>
      <c r="B330" s="246"/>
      <c r="C330" s="247"/>
      <c r="D330" s="237" t="s">
        <v>305</v>
      </c>
      <c r="E330" s="248" t="s">
        <v>28</v>
      </c>
      <c r="F330" s="249" t="s">
        <v>628</v>
      </c>
      <c r="G330" s="247"/>
      <c r="H330" s="250">
        <v>10.406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6" t="s">
        <v>305</v>
      </c>
      <c r="AU330" s="256" t="s">
        <v>84</v>
      </c>
      <c r="AV330" s="14" t="s">
        <v>84</v>
      </c>
      <c r="AW330" s="14" t="s">
        <v>35</v>
      </c>
      <c r="AX330" s="14" t="s">
        <v>82</v>
      </c>
      <c r="AY330" s="256" t="s">
        <v>296</v>
      </c>
    </row>
    <row r="331" spans="1:65" s="2" customFormat="1" ht="16.5" customHeight="1">
      <c r="A331" s="40"/>
      <c r="B331" s="41"/>
      <c r="C331" s="222" t="s">
        <v>634</v>
      </c>
      <c r="D331" s="222" t="s">
        <v>298</v>
      </c>
      <c r="E331" s="223" t="s">
        <v>630</v>
      </c>
      <c r="F331" s="224" t="s">
        <v>631</v>
      </c>
      <c r="G331" s="225" t="s">
        <v>424</v>
      </c>
      <c r="H331" s="226">
        <v>1</v>
      </c>
      <c r="I331" s="227"/>
      <c r="J331" s="228">
        <f>ROUND(I331*H331,2)</f>
        <v>0</v>
      </c>
      <c r="K331" s="224" t="s">
        <v>302</v>
      </c>
      <c r="L331" s="46"/>
      <c r="M331" s="229" t="s">
        <v>28</v>
      </c>
      <c r="N331" s="230" t="s">
        <v>45</v>
      </c>
      <c r="O331" s="86"/>
      <c r="P331" s="231">
        <f>O331*H331</f>
        <v>0</v>
      </c>
      <c r="Q331" s="231">
        <v>8E-05</v>
      </c>
      <c r="R331" s="231">
        <f>Q331*H331</f>
        <v>8E-05</v>
      </c>
      <c r="S331" s="231">
        <v>0</v>
      </c>
      <c r="T331" s="232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33" t="s">
        <v>303</v>
      </c>
      <c r="AT331" s="233" t="s">
        <v>298</v>
      </c>
      <c r="AU331" s="233" t="s">
        <v>84</v>
      </c>
      <c r="AY331" s="19" t="s">
        <v>296</v>
      </c>
      <c r="BE331" s="234">
        <f>IF(N331="základní",J331,0)</f>
        <v>0</v>
      </c>
      <c r="BF331" s="234">
        <f>IF(N331="snížená",J331,0)</f>
        <v>0</v>
      </c>
      <c r="BG331" s="234">
        <f>IF(N331="zákl. přenesená",J331,0)</f>
        <v>0</v>
      </c>
      <c r="BH331" s="234">
        <f>IF(N331="sníž. přenesená",J331,0)</f>
        <v>0</v>
      </c>
      <c r="BI331" s="234">
        <f>IF(N331="nulová",J331,0)</f>
        <v>0</v>
      </c>
      <c r="BJ331" s="19" t="s">
        <v>82</v>
      </c>
      <c r="BK331" s="234">
        <f>ROUND(I331*H331,2)</f>
        <v>0</v>
      </c>
      <c r="BL331" s="19" t="s">
        <v>303</v>
      </c>
      <c r="BM331" s="233" t="s">
        <v>2098</v>
      </c>
    </row>
    <row r="332" spans="1:51" s="13" customFormat="1" ht="12">
      <c r="A332" s="13"/>
      <c r="B332" s="235"/>
      <c r="C332" s="236"/>
      <c r="D332" s="237" t="s">
        <v>305</v>
      </c>
      <c r="E332" s="238" t="s">
        <v>28</v>
      </c>
      <c r="F332" s="239" t="s">
        <v>1809</v>
      </c>
      <c r="G332" s="236"/>
      <c r="H332" s="238" t="s">
        <v>28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305</v>
      </c>
      <c r="AU332" s="245" t="s">
        <v>84</v>
      </c>
      <c r="AV332" s="13" t="s">
        <v>82</v>
      </c>
      <c r="AW332" s="13" t="s">
        <v>35</v>
      </c>
      <c r="AX332" s="13" t="s">
        <v>74</v>
      </c>
      <c r="AY332" s="245" t="s">
        <v>296</v>
      </c>
    </row>
    <row r="333" spans="1:51" s="14" customFormat="1" ht="12">
      <c r="A333" s="14"/>
      <c r="B333" s="246"/>
      <c r="C333" s="247"/>
      <c r="D333" s="237" t="s">
        <v>305</v>
      </c>
      <c r="E333" s="248" t="s">
        <v>28</v>
      </c>
      <c r="F333" s="249" t="s">
        <v>82</v>
      </c>
      <c r="G333" s="247"/>
      <c r="H333" s="250">
        <v>1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6" t="s">
        <v>305</v>
      </c>
      <c r="AU333" s="256" t="s">
        <v>84</v>
      </c>
      <c r="AV333" s="14" t="s">
        <v>84</v>
      </c>
      <c r="AW333" s="14" t="s">
        <v>35</v>
      </c>
      <c r="AX333" s="14" t="s">
        <v>82</v>
      </c>
      <c r="AY333" s="256" t="s">
        <v>296</v>
      </c>
    </row>
    <row r="334" spans="1:65" s="2" customFormat="1" ht="16.5" customHeight="1">
      <c r="A334" s="40"/>
      <c r="B334" s="41"/>
      <c r="C334" s="222" t="s">
        <v>641</v>
      </c>
      <c r="D334" s="222" t="s">
        <v>298</v>
      </c>
      <c r="E334" s="223" t="s">
        <v>635</v>
      </c>
      <c r="F334" s="224" t="s">
        <v>636</v>
      </c>
      <c r="G334" s="225" t="s">
        <v>424</v>
      </c>
      <c r="H334" s="226">
        <v>87.385</v>
      </c>
      <c r="I334" s="227"/>
      <c r="J334" s="228">
        <f>ROUND(I334*H334,2)</f>
        <v>0</v>
      </c>
      <c r="K334" s="224" t="s">
        <v>302</v>
      </c>
      <c r="L334" s="46"/>
      <c r="M334" s="229" t="s">
        <v>28</v>
      </c>
      <c r="N334" s="230" t="s">
        <v>45</v>
      </c>
      <c r="O334" s="86"/>
      <c r="P334" s="231">
        <f>O334*H334</f>
        <v>0</v>
      </c>
      <c r="Q334" s="231">
        <v>0.00012</v>
      </c>
      <c r="R334" s="231">
        <f>Q334*H334</f>
        <v>0.010486200000000001</v>
      </c>
      <c r="S334" s="231">
        <v>0</v>
      </c>
      <c r="T334" s="232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33" t="s">
        <v>303</v>
      </c>
      <c r="AT334" s="233" t="s">
        <v>298</v>
      </c>
      <c r="AU334" s="233" t="s">
        <v>84</v>
      </c>
      <c r="AY334" s="19" t="s">
        <v>296</v>
      </c>
      <c r="BE334" s="234">
        <f>IF(N334="základní",J334,0)</f>
        <v>0</v>
      </c>
      <c r="BF334" s="234">
        <f>IF(N334="snížená",J334,0)</f>
        <v>0</v>
      </c>
      <c r="BG334" s="234">
        <f>IF(N334="zákl. přenesená",J334,0)</f>
        <v>0</v>
      </c>
      <c r="BH334" s="234">
        <f>IF(N334="sníž. přenesená",J334,0)</f>
        <v>0</v>
      </c>
      <c r="BI334" s="234">
        <f>IF(N334="nulová",J334,0)</f>
        <v>0</v>
      </c>
      <c r="BJ334" s="19" t="s">
        <v>82</v>
      </c>
      <c r="BK334" s="234">
        <f>ROUND(I334*H334,2)</f>
        <v>0</v>
      </c>
      <c r="BL334" s="19" t="s">
        <v>303</v>
      </c>
      <c r="BM334" s="233" t="s">
        <v>2099</v>
      </c>
    </row>
    <row r="335" spans="1:51" s="13" customFormat="1" ht="12">
      <c r="A335" s="13"/>
      <c r="B335" s="235"/>
      <c r="C335" s="236"/>
      <c r="D335" s="237" t="s">
        <v>305</v>
      </c>
      <c r="E335" s="238" t="s">
        <v>28</v>
      </c>
      <c r="F335" s="239" t="s">
        <v>1809</v>
      </c>
      <c r="G335" s="236"/>
      <c r="H335" s="238" t="s">
        <v>28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5" t="s">
        <v>305</v>
      </c>
      <c r="AU335" s="245" t="s">
        <v>84</v>
      </c>
      <c r="AV335" s="13" t="s">
        <v>82</v>
      </c>
      <c r="AW335" s="13" t="s">
        <v>35</v>
      </c>
      <c r="AX335" s="13" t="s">
        <v>74</v>
      </c>
      <c r="AY335" s="245" t="s">
        <v>296</v>
      </c>
    </row>
    <row r="336" spans="1:51" s="14" customFormat="1" ht="12">
      <c r="A336" s="14"/>
      <c r="B336" s="246"/>
      <c r="C336" s="247"/>
      <c r="D336" s="237" t="s">
        <v>305</v>
      </c>
      <c r="E336" s="248" t="s">
        <v>28</v>
      </c>
      <c r="F336" s="249" t="s">
        <v>2100</v>
      </c>
      <c r="G336" s="247"/>
      <c r="H336" s="250">
        <v>34.305</v>
      </c>
      <c r="I336" s="251"/>
      <c r="J336" s="247"/>
      <c r="K336" s="247"/>
      <c r="L336" s="252"/>
      <c r="M336" s="253"/>
      <c r="N336" s="254"/>
      <c r="O336" s="254"/>
      <c r="P336" s="254"/>
      <c r="Q336" s="254"/>
      <c r="R336" s="254"/>
      <c r="S336" s="254"/>
      <c r="T336" s="25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6" t="s">
        <v>305</v>
      </c>
      <c r="AU336" s="256" t="s">
        <v>84</v>
      </c>
      <c r="AV336" s="14" t="s">
        <v>84</v>
      </c>
      <c r="AW336" s="14" t="s">
        <v>35</v>
      </c>
      <c r="AX336" s="14" t="s">
        <v>74</v>
      </c>
      <c r="AY336" s="256" t="s">
        <v>296</v>
      </c>
    </row>
    <row r="337" spans="1:51" s="14" customFormat="1" ht="12">
      <c r="A337" s="14"/>
      <c r="B337" s="246"/>
      <c r="C337" s="247"/>
      <c r="D337" s="237" t="s">
        <v>305</v>
      </c>
      <c r="E337" s="248" t="s">
        <v>28</v>
      </c>
      <c r="F337" s="249" t="s">
        <v>2101</v>
      </c>
      <c r="G337" s="247"/>
      <c r="H337" s="250">
        <v>25.105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6" t="s">
        <v>305</v>
      </c>
      <c r="AU337" s="256" t="s">
        <v>84</v>
      </c>
      <c r="AV337" s="14" t="s">
        <v>84</v>
      </c>
      <c r="AW337" s="14" t="s">
        <v>35</v>
      </c>
      <c r="AX337" s="14" t="s">
        <v>74</v>
      </c>
      <c r="AY337" s="256" t="s">
        <v>296</v>
      </c>
    </row>
    <row r="338" spans="1:51" s="14" customFormat="1" ht="12">
      <c r="A338" s="14"/>
      <c r="B338" s="246"/>
      <c r="C338" s="247"/>
      <c r="D338" s="237" t="s">
        <v>305</v>
      </c>
      <c r="E338" s="248" t="s">
        <v>28</v>
      </c>
      <c r="F338" s="249" t="s">
        <v>2102</v>
      </c>
      <c r="G338" s="247"/>
      <c r="H338" s="250">
        <v>27.975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6" t="s">
        <v>305</v>
      </c>
      <c r="AU338" s="256" t="s">
        <v>84</v>
      </c>
      <c r="AV338" s="14" t="s">
        <v>84</v>
      </c>
      <c r="AW338" s="14" t="s">
        <v>35</v>
      </c>
      <c r="AX338" s="14" t="s">
        <v>74</v>
      </c>
      <c r="AY338" s="256" t="s">
        <v>296</v>
      </c>
    </row>
    <row r="339" spans="1:51" s="15" customFormat="1" ht="12">
      <c r="A339" s="15"/>
      <c r="B339" s="257"/>
      <c r="C339" s="258"/>
      <c r="D339" s="237" t="s">
        <v>305</v>
      </c>
      <c r="E339" s="259" t="s">
        <v>28</v>
      </c>
      <c r="F339" s="260" t="s">
        <v>310</v>
      </c>
      <c r="G339" s="258"/>
      <c r="H339" s="261">
        <v>87.385</v>
      </c>
      <c r="I339" s="262"/>
      <c r="J339" s="258"/>
      <c r="K339" s="258"/>
      <c r="L339" s="263"/>
      <c r="M339" s="264"/>
      <c r="N339" s="265"/>
      <c r="O339" s="265"/>
      <c r="P339" s="265"/>
      <c r="Q339" s="265"/>
      <c r="R339" s="265"/>
      <c r="S339" s="265"/>
      <c r="T339" s="266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7" t="s">
        <v>305</v>
      </c>
      <c r="AU339" s="267" t="s">
        <v>84</v>
      </c>
      <c r="AV339" s="15" t="s">
        <v>303</v>
      </c>
      <c r="AW339" s="15" t="s">
        <v>35</v>
      </c>
      <c r="AX339" s="15" t="s">
        <v>82</v>
      </c>
      <c r="AY339" s="267" t="s">
        <v>296</v>
      </c>
    </row>
    <row r="340" spans="1:65" s="2" customFormat="1" ht="16.5" customHeight="1">
      <c r="A340" s="40"/>
      <c r="B340" s="41"/>
      <c r="C340" s="222" t="s">
        <v>646</v>
      </c>
      <c r="D340" s="222" t="s">
        <v>298</v>
      </c>
      <c r="E340" s="223" t="s">
        <v>642</v>
      </c>
      <c r="F340" s="224" t="s">
        <v>643</v>
      </c>
      <c r="G340" s="225" t="s">
        <v>424</v>
      </c>
      <c r="H340" s="226">
        <v>56.7</v>
      </c>
      <c r="I340" s="227"/>
      <c r="J340" s="228">
        <f>ROUND(I340*H340,2)</f>
        <v>0</v>
      </c>
      <c r="K340" s="224" t="s">
        <v>302</v>
      </c>
      <c r="L340" s="46"/>
      <c r="M340" s="229" t="s">
        <v>28</v>
      </c>
      <c r="N340" s="230" t="s">
        <v>45</v>
      </c>
      <c r="O340" s="86"/>
      <c r="P340" s="231">
        <f>O340*H340</f>
        <v>0</v>
      </c>
      <c r="Q340" s="231">
        <v>0.00012</v>
      </c>
      <c r="R340" s="231">
        <f>Q340*H340</f>
        <v>0.006804</v>
      </c>
      <c r="S340" s="231">
        <v>0</v>
      </c>
      <c r="T340" s="232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3" t="s">
        <v>303</v>
      </c>
      <c r="AT340" s="233" t="s">
        <v>298</v>
      </c>
      <c r="AU340" s="233" t="s">
        <v>84</v>
      </c>
      <c r="AY340" s="19" t="s">
        <v>296</v>
      </c>
      <c r="BE340" s="234">
        <f>IF(N340="základní",J340,0)</f>
        <v>0</v>
      </c>
      <c r="BF340" s="234">
        <f>IF(N340="snížená",J340,0)</f>
        <v>0</v>
      </c>
      <c r="BG340" s="234">
        <f>IF(N340="zákl. přenesená",J340,0)</f>
        <v>0</v>
      </c>
      <c r="BH340" s="234">
        <f>IF(N340="sníž. přenesená",J340,0)</f>
        <v>0</v>
      </c>
      <c r="BI340" s="234">
        <f>IF(N340="nulová",J340,0)</f>
        <v>0</v>
      </c>
      <c r="BJ340" s="19" t="s">
        <v>82</v>
      </c>
      <c r="BK340" s="234">
        <f>ROUND(I340*H340,2)</f>
        <v>0</v>
      </c>
      <c r="BL340" s="19" t="s">
        <v>303</v>
      </c>
      <c r="BM340" s="233" t="s">
        <v>2103</v>
      </c>
    </row>
    <row r="341" spans="1:51" s="13" customFormat="1" ht="12">
      <c r="A341" s="13"/>
      <c r="B341" s="235"/>
      <c r="C341" s="236"/>
      <c r="D341" s="237" t="s">
        <v>305</v>
      </c>
      <c r="E341" s="238" t="s">
        <v>28</v>
      </c>
      <c r="F341" s="239" t="s">
        <v>1809</v>
      </c>
      <c r="G341" s="236"/>
      <c r="H341" s="238" t="s">
        <v>28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5" t="s">
        <v>305</v>
      </c>
      <c r="AU341" s="245" t="s">
        <v>84</v>
      </c>
      <c r="AV341" s="13" t="s">
        <v>82</v>
      </c>
      <c r="AW341" s="13" t="s">
        <v>35</v>
      </c>
      <c r="AX341" s="13" t="s">
        <v>74</v>
      </c>
      <c r="AY341" s="245" t="s">
        <v>296</v>
      </c>
    </row>
    <row r="342" spans="1:51" s="14" customFormat="1" ht="12">
      <c r="A342" s="14"/>
      <c r="B342" s="246"/>
      <c r="C342" s="247"/>
      <c r="D342" s="237" t="s">
        <v>305</v>
      </c>
      <c r="E342" s="248" t="s">
        <v>28</v>
      </c>
      <c r="F342" s="249" t="s">
        <v>2104</v>
      </c>
      <c r="G342" s="247"/>
      <c r="H342" s="250">
        <v>56.7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6" t="s">
        <v>305</v>
      </c>
      <c r="AU342" s="256" t="s">
        <v>84</v>
      </c>
      <c r="AV342" s="14" t="s">
        <v>84</v>
      </c>
      <c r="AW342" s="14" t="s">
        <v>35</v>
      </c>
      <c r="AX342" s="14" t="s">
        <v>82</v>
      </c>
      <c r="AY342" s="256" t="s">
        <v>296</v>
      </c>
    </row>
    <row r="343" spans="1:65" s="2" customFormat="1" ht="24" customHeight="1">
      <c r="A343" s="40"/>
      <c r="B343" s="41"/>
      <c r="C343" s="222" t="s">
        <v>653</v>
      </c>
      <c r="D343" s="222" t="s">
        <v>298</v>
      </c>
      <c r="E343" s="223" t="s">
        <v>647</v>
      </c>
      <c r="F343" s="224" t="s">
        <v>648</v>
      </c>
      <c r="G343" s="225" t="s">
        <v>362</v>
      </c>
      <c r="H343" s="226">
        <v>4.67</v>
      </c>
      <c r="I343" s="227"/>
      <c r="J343" s="228">
        <f>ROUND(I343*H343,2)</f>
        <v>0</v>
      </c>
      <c r="K343" s="224" t="s">
        <v>302</v>
      </c>
      <c r="L343" s="46"/>
      <c r="M343" s="229" t="s">
        <v>28</v>
      </c>
      <c r="N343" s="230" t="s">
        <v>45</v>
      </c>
      <c r="O343" s="86"/>
      <c r="P343" s="231">
        <f>O343*H343</f>
        <v>0</v>
      </c>
      <c r="Q343" s="231">
        <v>0.0848</v>
      </c>
      <c r="R343" s="231">
        <f>Q343*H343</f>
        <v>0.396016</v>
      </c>
      <c r="S343" s="231">
        <v>0</v>
      </c>
      <c r="T343" s="232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3" t="s">
        <v>303</v>
      </c>
      <c r="AT343" s="233" t="s">
        <v>298</v>
      </c>
      <c r="AU343" s="233" t="s">
        <v>84</v>
      </c>
      <c r="AY343" s="19" t="s">
        <v>296</v>
      </c>
      <c r="BE343" s="234">
        <f>IF(N343="základní",J343,0)</f>
        <v>0</v>
      </c>
      <c r="BF343" s="234">
        <f>IF(N343="snížená",J343,0)</f>
        <v>0</v>
      </c>
      <c r="BG343" s="234">
        <f>IF(N343="zákl. přenesená",J343,0)</f>
        <v>0</v>
      </c>
      <c r="BH343" s="234">
        <f>IF(N343="sníž. přenesená",J343,0)</f>
        <v>0</v>
      </c>
      <c r="BI343" s="234">
        <f>IF(N343="nulová",J343,0)</f>
        <v>0</v>
      </c>
      <c r="BJ343" s="19" t="s">
        <v>82</v>
      </c>
      <c r="BK343" s="234">
        <f>ROUND(I343*H343,2)</f>
        <v>0</v>
      </c>
      <c r="BL343" s="19" t="s">
        <v>303</v>
      </c>
      <c r="BM343" s="233" t="s">
        <v>2105</v>
      </c>
    </row>
    <row r="344" spans="1:51" s="13" customFormat="1" ht="12">
      <c r="A344" s="13"/>
      <c r="B344" s="235"/>
      <c r="C344" s="236"/>
      <c r="D344" s="237" t="s">
        <v>305</v>
      </c>
      <c r="E344" s="238" t="s">
        <v>28</v>
      </c>
      <c r="F344" s="239" t="s">
        <v>1809</v>
      </c>
      <c r="G344" s="236"/>
      <c r="H344" s="238" t="s">
        <v>28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305</v>
      </c>
      <c r="AU344" s="245" t="s">
        <v>84</v>
      </c>
      <c r="AV344" s="13" t="s">
        <v>82</v>
      </c>
      <c r="AW344" s="13" t="s">
        <v>35</v>
      </c>
      <c r="AX344" s="13" t="s">
        <v>74</v>
      </c>
      <c r="AY344" s="245" t="s">
        <v>296</v>
      </c>
    </row>
    <row r="345" spans="1:51" s="14" customFormat="1" ht="12">
      <c r="A345" s="14"/>
      <c r="B345" s="246"/>
      <c r="C345" s="247"/>
      <c r="D345" s="237" t="s">
        <v>305</v>
      </c>
      <c r="E345" s="248" t="s">
        <v>28</v>
      </c>
      <c r="F345" s="249" t="s">
        <v>650</v>
      </c>
      <c r="G345" s="247"/>
      <c r="H345" s="250">
        <v>2.87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6" t="s">
        <v>305</v>
      </c>
      <c r="AU345" s="256" t="s">
        <v>84</v>
      </c>
      <c r="AV345" s="14" t="s">
        <v>84</v>
      </c>
      <c r="AW345" s="14" t="s">
        <v>35</v>
      </c>
      <c r="AX345" s="14" t="s">
        <v>74</v>
      </c>
      <c r="AY345" s="256" t="s">
        <v>296</v>
      </c>
    </row>
    <row r="346" spans="1:51" s="14" customFormat="1" ht="12">
      <c r="A346" s="14"/>
      <c r="B346" s="246"/>
      <c r="C346" s="247"/>
      <c r="D346" s="237" t="s">
        <v>305</v>
      </c>
      <c r="E346" s="248" t="s">
        <v>28</v>
      </c>
      <c r="F346" s="249" t="s">
        <v>651</v>
      </c>
      <c r="G346" s="247"/>
      <c r="H346" s="250">
        <v>1.8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6" t="s">
        <v>305</v>
      </c>
      <c r="AU346" s="256" t="s">
        <v>84</v>
      </c>
      <c r="AV346" s="14" t="s">
        <v>84</v>
      </c>
      <c r="AW346" s="14" t="s">
        <v>35</v>
      </c>
      <c r="AX346" s="14" t="s">
        <v>74</v>
      </c>
      <c r="AY346" s="256" t="s">
        <v>296</v>
      </c>
    </row>
    <row r="347" spans="1:51" s="15" customFormat="1" ht="12">
      <c r="A347" s="15"/>
      <c r="B347" s="257"/>
      <c r="C347" s="258"/>
      <c r="D347" s="237" t="s">
        <v>305</v>
      </c>
      <c r="E347" s="259" t="s">
        <v>28</v>
      </c>
      <c r="F347" s="260" t="s">
        <v>310</v>
      </c>
      <c r="G347" s="258"/>
      <c r="H347" s="261">
        <v>4.67</v>
      </c>
      <c r="I347" s="262"/>
      <c r="J347" s="258"/>
      <c r="K347" s="258"/>
      <c r="L347" s="263"/>
      <c r="M347" s="264"/>
      <c r="N347" s="265"/>
      <c r="O347" s="265"/>
      <c r="P347" s="265"/>
      <c r="Q347" s="265"/>
      <c r="R347" s="265"/>
      <c r="S347" s="265"/>
      <c r="T347" s="266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7" t="s">
        <v>305</v>
      </c>
      <c r="AU347" s="267" t="s">
        <v>84</v>
      </c>
      <c r="AV347" s="15" t="s">
        <v>303</v>
      </c>
      <c r="AW347" s="15" t="s">
        <v>35</v>
      </c>
      <c r="AX347" s="15" t="s">
        <v>82</v>
      </c>
      <c r="AY347" s="267" t="s">
        <v>296</v>
      </c>
    </row>
    <row r="348" spans="1:63" s="12" customFormat="1" ht="22.8" customHeight="1">
      <c r="A348" s="12"/>
      <c r="B348" s="206"/>
      <c r="C348" s="207"/>
      <c r="D348" s="208" t="s">
        <v>73</v>
      </c>
      <c r="E348" s="220" t="s">
        <v>303</v>
      </c>
      <c r="F348" s="220" t="s">
        <v>652</v>
      </c>
      <c r="G348" s="207"/>
      <c r="H348" s="207"/>
      <c r="I348" s="210"/>
      <c r="J348" s="221">
        <f>BK348</f>
        <v>0</v>
      </c>
      <c r="K348" s="207"/>
      <c r="L348" s="212"/>
      <c r="M348" s="213"/>
      <c r="N348" s="214"/>
      <c r="O348" s="214"/>
      <c r="P348" s="215">
        <f>SUM(P349:P387)</f>
        <v>0</v>
      </c>
      <c r="Q348" s="214"/>
      <c r="R348" s="215">
        <f>SUM(R349:R387)</f>
        <v>21.1401316</v>
      </c>
      <c r="S348" s="214"/>
      <c r="T348" s="216">
        <f>SUM(T349:T387)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17" t="s">
        <v>82</v>
      </c>
      <c r="AT348" s="218" t="s">
        <v>73</v>
      </c>
      <c r="AU348" s="218" t="s">
        <v>82</v>
      </c>
      <c r="AY348" s="217" t="s">
        <v>296</v>
      </c>
      <c r="BK348" s="219">
        <f>SUM(BK349:BK387)</f>
        <v>0</v>
      </c>
    </row>
    <row r="349" spans="1:65" s="2" customFormat="1" ht="24" customHeight="1">
      <c r="A349" s="40"/>
      <c r="B349" s="41"/>
      <c r="C349" s="222" t="s">
        <v>659</v>
      </c>
      <c r="D349" s="222" t="s">
        <v>298</v>
      </c>
      <c r="E349" s="223" t="s">
        <v>654</v>
      </c>
      <c r="F349" s="224" t="s">
        <v>655</v>
      </c>
      <c r="G349" s="225" t="s">
        <v>301</v>
      </c>
      <c r="H349" s="226">
        <v>0.981</v>
      </c>
      <c r="I349" s="227"/>
      <c r="J349" s="228">
        <f>ROUND(I349*H349,2)</f>
        <v>0</v>
      </c>
      <c r="K349" s="224" t="s">
        <v>302</v>
      </c>
      <c r="L349" s="46"/>
      <c r="M349" s="229" t="s">
        <v>28</v>
      </c>
      <c r="N349" s="230" t="s">
        <v>45</v>
      </c>
      <c r="O349" s="86"/>
      <c r="P349" s="231">
        <f>O349*H349</f>
        <v>0</v>
      </c>
      <c r="Q349" s="231">
        <v>2.45336</v>
      </c>
      <c r="R349" s="231">
        <f>Q349*H349</f>
        <v>2.40674616</v>
      </c>
      <c r="S349" s="231">
        <v>0</v>
      </c>
      <c r="T349" s="232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33" t="s">
        <v>374</v>
      </c>
      <c r="AT349" s="233" t="s">
        <v>298</v>
      </c>
      <c r="AU349" s="233" t="s">
        <v>84</v>
      </c>
      <c r="AY349" s="19" t="s">
        <v>296</v>
      </c>
      <c r="BE349" s="234">
        <f>IF(N349="základní",J349,0)</f>
        <v>0</v>
      </c>
      <c r="BF349" s="234">
        <f>IF(N349="snížená",J349,0)</f>
        <v>0</v>
      </c>
      <c r="BG349" s="234">
        <f>IF(N349="zákl. přenesená",J349,0)</f>
        <v>0</v>
      </c>
      <c r="BH349" s="234">
        <f>IF(N349="sníž. přenesená",J349,0)</f>
        <v>0</v>
      </c>
      <c r="BI349" s="234">
        <f>IF(N349="nulová",J349,0)</f>
        <v>0</v>
      </c>
      <c r="BJ349" s="19" t="s">
        <v>82</v>
      </c>
      <c r="BK349" s="234">
        <f>ROUND(I349*H349,2)</f>
        <v>0</v>
      </c>
      <c r="BL349" s="19" t="s">
        <v>374</v>
      </c>
      <c r="BM349" s="233" t="s">
        <v>2106</v>
      </c>
    </row>
    <row r="350" spans="1:51" s="13" customFormat="1" ht="12">
      <c r="A350" s="13"/>
      <c r="B350" s="235"/>
      <c r="C350" s="236"/>
      <c r="D350" s="237" t="s">
        <v>305</v>
      </c>
      <c r="E350" s="238" t="s">
        <v>28</v>
      </c>
      <c r="F350" s="239" t="s">
        <v>1809</v>
      </c>
      <c r="G350" s="236"/>
      <c r="H350" s="238" t="s">
        <v>28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305</v>
      </c>
      <c r="AU350" s="245" t="s">
        <v>84</v>
      </c>
      <c r="AV350" s="13" t="s">
        <v>82</v>
      </c>
      <c r="AW350" s="13" t="s">
        <v>35</v>
      </c>
      <c r="AX350" s="13" t="s">
        <v>74</v>
      </c>
      <c r="AY350" s="245" t="s">
        <v>296</v>
      </c>
    </row>
    <row r="351" spans="1:51" s="13" customFormat="1" ht="12">
      <c r="A351" s="13"/>
      <c r="B351" s="235"/>
      <c r="C351" s="236"/>
      <c r="D351" s="237" t="s">
        <v>305</v>
      </c>
      <c r="E351" s="238" t="s">
        <v>28</v>
      </c>
      <c r="F351" s="239" t="s">
        <v>657</v>
      </c>
      <c r="G351" s="236"/>
      <c r="H351" s="238" t="s">
        <v>28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305</v>
      </c>
      <c r="AU351" s="245" t="s">
        <v>84</v>
      </c>
      <c r="AV351" s="13" t="s">
        <v>82</v>
      </c>
      <c r="AW351" s="13" t="s">
        <v>35</v>
      </c>
      <c r="AX351" s="13" t="s">
        <v>74</v>
      </c>
      <c r="AY351" s="245" t="s">
        <v>296</v>
      </c>
    </row>
    <row r="352" spans="1:51" s="14" customFormat="1" ht="12">
      <c r="A352" s="14"/>
      <c r="B352" s="246"/>
      <c r="C352" s="247"/>
      <c r="D352" s="237" t="s">
        <v>305</v>
      </c>
      <c r="E352" s="248" t="s">
        <v>28</v>
      </c>
      <c r="F352" s="249" t="s">
        <v>658</v>
      </c>
      <c r="G352" s="247"/>
      <c r="H352" s="250">
        <v>0.981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6" t="s">
        <v>305</v>
      </c>
      <c r="AU352" s="256" t="s">
        <v>84</v>
      </c>
      <c r="AV352" s="14" t="s">
        <v>84</v>
      </c>
      <c r="AW352" s="14" t="s">
        <v>35</v>
      </c>
      <c r="AX352" s="14" t="s">
        <v>82</v>
      </c>
      <c r="AY352" s="256" t="s">
        <v>296</v>
      </c>
    </row>
    <row r="353" spans="1:65" s="2" customFormat="1" ht="24" customHeight="1">
      <c r="A353" s="40"/>
      <c r="B353" s="41"/>
      <c r="C353" s="222" t="s">
        <v>665</v>
      </c>
      <c r="D353" s="222" t="s">
        <v>298</v>
      </c>
      <c r="E353" s="223" t="s">
        <v>660</v>
      </c>
      <c r="F353" s="224" t="s">
        <v>661</v>
      </c>
      <c r="G353" s="225" t="s">
        <v>362</v>
      </c>
      <c r="H353" s="226">
        <v>14.23</v>
      </c>
      <c r="I353" s="227"/>
      <c r="J353" s="228">
        <f>ROUND(I353*H353,2)</f>
        <v>0</v>
      </c>
      <c r="K353" s="224" t="s">
        <v>302</v>
      </c>
      <c r="L353" s="46"/>
      <c r="M353" s="229" t="s">
        <v>28</v>
      </c>
      <c r="N353" s="230" t="s">
        <v>45</v>
      </c>
      <c r="O353" s="86"/>
      <c r="P353" s="231">
        <f>O353*H353</f>
        <v>0</v>
      </c>
      <c r="Q353" s="231">
        <v>0.00465</v>
      </c>
      <c r="R353" s="231">
        <f>Q353*H353</f>
        <v>0.06616949999999999</v>
      </c>
      <c r="S353" s="231">
        <v>0</v>
      </c>
      <c r="T353" s="232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33" t="s">
        <v>303</v>
      </c>
      <c r="AT353" s="233" t="s">
        <v>298</v>
      </c>
      <c r="AU353" s="233" t="s">
        <v>84</v>
      </c>
      <c r="AY353" s="19" t="s">
        <v>296</v>
      </c>
      <c r="BE353" s="234">
        <f>IF(N353="základní",J353,0)</f>
        <v>0</v>
      </c>
      <c r="BF353" s="234">
        <f>IF(N353="snížená",J353,0)</f>
        <v>0</v>
      </c>
      <c r="BG353" s="234">
        <f>IF(N353="zákl. přenesená",J353,0)</f>
        <v>0</v>
      </c>
      <c r="BH353" s="234">
        <f>IF(N353="sníž. přenesená",J353,0)</f>
        <v>0</v>
      </c>
      <c r="BI353" s="234">
        <f>IF(N353="nulová",J353,0)</f>
        <v>0</v>
      </c>
      <c r="BJ353" s="19" t="s">
        <v>82</v>
      </c>
      <c r="BK353" s="234">
        <f>ROUND(I353*H353,2)</f>
        <v>0</v>
      </c>
      <c r="BL353" s="19" t="s">
        <v>303</v>
      </c>
      <c r="BM353" s="233" t="s">
        <v>2107</v>
      </c>
    </row>
    <row r="354" spans="1:51" s="13" customFormat="1" ht="12">
      <c r="A354" s="13"/>
      <c r="B354" s="235"/>
      <c r="C354" s="236"/>
      <c r="D354" s="237" t="s">
        <v>305</v>
      </c>
      <c r="E354" s="238" t="s">
        <v>28</v>
      </c>
      <c r="F354" s="239" t="s">
        <v>1809</v>
      </c>
      <c r="G354" s="236"/>
      <c r="H354" s="238" t="s">
        <v>28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305</v>
      </c>
      <c r="AU354" s="245" t="s">
        <v>84</v>
      </c>
      <c r="AV354" s="13" t="s">
        <v>82</v>
      </c>
      <c r="AW354" s="13" t="s">
        <v>35</v>
      </c>
      <c r="AX354" s="13" t="s">
        <v>74</v>
      </c>
      <c r="AY354" s="245" t="s">
        <v>296</v>
      </c>
    </row>
    <row r="355" spans="1:51" s="13" customFormat="1" ht="12">
      <c r="A355" s="13"/>
      <c r="B355" s="235"/>
      <c r="C355" s="236"/>
      <c r="D355" s="237" t="s">
        <v>305</v>
      </c>
      <c r="E355" s="238" t="s">
        <v>28</v>
      </c>
      <c r="F355" s="239" t="s">
        <v>657</v>
      </c>
      <c r="G355" s="236"/>
      <c r="H355" s="238" t="s">
        <v>28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5" t="s">
        <v>305</v>
      </c>
      <c r="AU355" s="245" t="s">
        <v>84</v>
      </c>
      <c r="AV355" s="13" t="s">
        <v>82</v>
      </c>
      <c r="AW355" s="13" t="s">
        <v>35</v>
      </c>
      <c r="AX355" s="13" t="s">
        <v>74</v>
      </c>
      <c r="AY355" s="245" t="s">
        <v>296</v>
      </c>
    </row>
    <row r="356" spans="1:51" s="14" customFormat="1" ht="12">
      <c r="A356" s="14"/>
      <c r="B356" s="246"/>
      <c r="C356" s="247"/>
      <c r="D356" s="237" t="s">
        <v>305</v>
      </c>
      <c r="E356" s="248" t="s">
        <v>28</v>
      </c>
      <c r="F356" s="249" t="s">
        <v>663</v>
      </c>
      <c r="G356" s="247"/>
      <c r="H356" s="250">
        <v>10.9</v>
      </c>
      <c r="I356" s="251"/>
      <c r="J356" s="247"/>
      <c r="K356" s="247"/>
      <c r="L356" s="252"/>
      <c r="M356" s="253"/>
      <c r="N356" s="254"/>
      <c r="O356" s="254"/>
      <c r="P356" s="254"/>
      <c r="Q356" s="254"/>
      <c r="R356" s="254"/>
      <c r="S356" s="254"/>
      <c r="T356" s="25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6" t="s">
        <v>305</v>
      </c>
      <c r="AU356" s="256" t="s">
        <v>84</v>
      </c>
      <c r="AV356" s="14" t="s">
        <v>84</v>
      </c>
      <c r="AW356" s="14" t="s">
        <v>35</v>
      </c>
      <c r="AX356" s="14" t="s">
        <v>74</v>
      </c>
      <c r="AY356" s="256" t="s">
        <v>296</v>
      </c>
    </row>
    <row r="357" spans="1:51" s="14" customFormat="1" ht="12">
      <c r="A357" s="14"/>
      <c r="B357" s="246"/>
      <c r="C357" s="247"/>
      <c r="D357" s="237" t="s">
        <v>305</v>
      </c>
      <c r="E357" s="248" t="s">
        <v>28</v>
      </c>
      <c r="F357" s="249" t="s">
        <v>664</v>
      </c>
      <c r="G357" s="247"/>
      <c r="H357" s="250">
        <v>3.33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6" t="s">
        <v>305</v>
      </c>
      <c r="AU357" s="256" t="s">
        <v>84</v>
      </c>
      <c r="AV357" s="14" t="s">
        <v>84</v>
      </c>
      <c r="AW357" s="14" t="s">
        <v>35</v>
      </c>
      <c r="AX357" s="14" t="s">
        <v>74</v>
      </c>
      <c r="AY357" s="256" t="s">
        <v>296</v>
      </c>
    </row>
    <row r="358" spans="1:51" s="15" customFormat="1" ht="12">
      <c r="A358" s="15"/>
      <c r="B358" s="257"/>
      <c r="C358" s="258"/>
      <c r="D358" s="237" t="s">
        <v>305</v>
      </c>
      <c r="E358" s="259" t="s">
        <v>28</v>
      </c>
      <c r="F358" s="260" t="s">
        <v>310</v>
      </c>
      <c r="G358" s="258"/>
      <c r="H358" s="261">
        <v>14.23</v>
      </c>
      <c r="I358" s="262"/>
      <c r="J358" s="258"/>
      <c r="K358" s="258"/>
      <c r="L358" s="263"/>
      <c r="M358" s="264"/>
      <c r="N358" s="265"/>
      <c r="O358" s="265"/>
      <c r="P358" s="265"/>
      <c r="Q358" s="265"/>
      <c r="R358" s="265"/>
      <c r="S358" s="265"/>
      <c r="T358" s="266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67" t="s">
        <v>305</v>
      </c>
      <c r="AU358" s="267" t="s">
        <v>84</v>
      </c>
      <c r="AV358" s="15" t="s">
        <v>303</v>
      </c>
      <c r="AW358" s="15" t="s">
        <v>35</v>
      </c>
      <c r="AX358" s="15" t="s">
        <v>82</v>
      </c>
      <c r="AY358" s="267" t="s">
        <v>296</v>
      </c>
    </row>
    <row r="359" spans="1:65" s="2" customFormat="1" ht="24" customHeight="1">
      <c r="A359" s="40"/>
      <c r="B359" s="41"/>
      <c r="C359" s="222" t="s">
        <v>669</v>
      </c>
      <c r="D359" s="222" t="s">
        <v>298</v>
      </c>
      <c r="E359" s="223" t="s">
        <v>666</v>
      </c>
      <c r="F359" s="224" t="s">
        <v>667</v>
      </c>
      <c r="G359" s="225" t="s">
        <v>362</v>
      </c>
      <c r="H359" s="226">
        <v>14.23</v>
      </c>
      <c r="I359" s="227"/>
      <c r="J359" s="228">
        <f>ROUND(I359*H359,2)</f>
        <v>0</v>
      </c>
      <c r="K359" s="224" t="s">
        <v>302</v>
      </c>
      <c r="L359" s="46"/>
      <c r="M359" s="229" t="s">
        <v>28</v>
      </c>
      <c r="N359" s="230" t="s">
        <v>45</v>
      </c>
      <c r="O359" s="86"/>
      <c r="P359" s="231">
        <f>O359*H359</f>
        <v>0</v>
      </c>
      <c r="Q359" s="231">
        <v>0</v>
      </c>
      <c r="R359" s="231">
        <f>Q359*H359</f>
        <v>0</v>
      </c>
      <c r="S359" s="231">
        <v>0</v>
      </c>
      <c r="T359" s="232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33" t="s">
        <v>303</v>
      </c>
      <c r="AT359" s="233" t="s">
        <v>298</v>
      </c>
      <c r="AU359" s="233" t="s">
        <v>84</v>
      </c>
      <c r="AY359" s="19" t="s">
        <v>296</v>
      </c>
      <c r="BE359" s="234">
        <f>IF(N359="základní",J359,0)</f>
        <v>0</v>
      </c>
      <c r="BF359" s="234">
        <f>IF(N359="snížená",J359,0)</f>
        <v>0</v>
      </c>
      <c r="BG359" s="234">
        <f>IF(N359="zákl. přenesená",J359,0)</f>
        <v>0</v>
      </c>
      <c r="BH359" s="234">
        <f>IF(N359="sníž. přenesená",J359,0)</f>
        <v>0</v>
      </c>
      <c r="BI359" s="234">
        <f>IF(N359="nulová",J359,0)</f>
        <v>0</v>
      </c>
      <c r="BJ359" s="19" t="s">
        <v>82</v>
      </c>
      <c r="BK359" s="234">
        <f>ROUND(I359*H359,2)</f>
        <v>0</v>
      </c>
      <c r="BL359" s="19" t="s">
        <v>303</v>
      </c>
      <c r="BM359" s="233" t="s">
        <v>2108</v>
      </c>
    </row>
    <row r="360" spans="1:51" s="13" customFormat="1" ht="12">
      <c r="A360" s="13"/>
      <c r="B360" s="235"/>
      <c r="C360" s="236"/>
      <c r="D360" s="237" t="s">
        <v>305</v>
      </c>
      <c r="E360" s="238" t="s">
        <v>28</v>
      </c>
      <c r="F360" s="239" t="s">
        <v>1809</v>
      </c>
      <c r="G360" s="236"/>
      <c r="H360" s="238" t="s">
        <v>28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305</v>
      </c>
      <c r="AU360" s="245" t="s">
        <v>84</v>
      </c>
      <c r="AV360" s="13" t="s">
        <v>82</v>
      </c>
      <c r="AW360" s="13" t="s">
        <v>35</v>
      </c>
      <c r="AX360" s="13" t="s">
        <v>74</v>
      </c>
      <c r="AY360" s="245" t="s">
        <v>296</v>
      </c>
    </row>
    <row r="361" spans="1:51" s="13" customFormat="1" ht="12">
      <c r="A361" s="13"/>
      <c r="B361" s="235"/>
      <c r="C361" s="236"/>
      <c r="D361" s="237" t="s">
        <v>305</v>
      </c>
      <c r="E361" s="238" t="s">
        <v>28</v>
      </c>
      <c r="F361" s="239" t="s">
        <v>657</v>
      </c>
      <c r="G361" s="236"/>
      <c r="H361" s="238" t="s">
        <v>28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305</v>
      </c>
      <c r="AU361" s="245" t="s">
        <v>84</v>
      </c>
      <c r="AV361" s="13" t="s">
        <v>82</v>
      </c>
      <c r="AW361" s="13" t="s">
        <v>35</v>
      </c>
      <c r="AX361" s="13" t="s">
        <v>74</v>
      </c>
      <c r="AY361" s="245" t="s">
        <v>296</v>
      </c>
    </row>
    <row r="362" spans="1:51" s="14" customFormat="1" ht="12">
      <c r="A362" s="14"/>
      <c r="B362" s="246"/>
      <c r="C362" s="247"/>
      <c r="D362" s="237" t="s">
        <v>305</v>
      </c>
      <c r="E362" s="248" t="s">
        <v>28</v>
      </c>
      <c r="F362" s="249" t="s">
        <v>663</v>
      </c>
      <c r="G362" s="247"/>
      <c r="H362" s="250">
        <v>10.9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6" t="s">
        <v>305</v>
      </c>
      <c r="AU362" s="256" t="s">
        <v>84</v>
      </c>
      <c r="AV362" s="14" t="s">
        <v>84</v>
      </c>
      <c r="AW362" s="14" t="s">
        <v>35</v>
      </c>
      <c r="AX362" s="14" t="s">
        <v>74</v>
      </c>
      <c r="AY362" s="256" t="s">
        <v>296</v>
      </c>
    </row>
    <row r="363" spans="1:51" s="14" customFormat="1" ht="12">
      <c r="A363" s="14"/>
      <c r="B363" s="246"/>
      <c r="C363" s="247"/>
      <c r="D363" s="237" t="s">
        <v>305</v>
      </c>
      <c r="E363" s="248" t="s">
        <v>28</v>
      </c>
      <c r="F363" s="249" t="s">
        <v>664</v>
      </c>
      <c r="G363" s="247"/>
      <c r="H363" s="250">
        <v>3.33</v>
      </c>
      <c r="I363" s="251"/>
      <c r="J363" s="247"/>
      <c r="K363" s="247"/>
      <c r="L363" s="252"/>
      <c r="M363" s="253"/>
      <c r="N363" s="254"/>
      <c r="O363" s="254"/>
      <c r="P363" s="254"/>
      <c r="Q363" s="254"/>
      <c r="R363" s="254"/>
      <c r="S363" s="254"/>
      <c r="T363" s="25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6" t="s">
        <v>305</v>
      </c>
      <c r="AU363" s="256" t="s">
        <v>84</v>
      </c>
      <c r="AV363" s="14" t="s">
        <v>84</v>
      </c>
      <c r="AW363" s="14" t="s">
        <v>35</v>
      </c>
      <c r="AX363" s="14" t="s">
        <v>74</v>
      </c>
      <c r="AY363" s="256" t="s">
        <v>296</v>
      </c>
    </row>
    <row r="364" spans="1:51" s="15" customFormat="1" ht="12">
      <c r="A364" s="15"/>
      <c r="B364" s="257"/>
      <c r="C364" s="258"/>
      <c r="D364" s="237" t="s">
        <v>305</v>
      </c>
      <c r="E364" s="259" t="s">
        <v>28</v>
      </c>
      <c r="F364" s="260" t="s">
        <v>310</v>
      </c>
      <c r="G364" s="258"/>
      <c r="H364" s="261">
        <v>14.23</v>
      </c>
      <c r="I364" s="262"/>
      <c r="J364" s="258"/>
      <c r="K364" s="258"/>
      <c r="L364" s="263"/>
      <c r="M364" s="264"/>
      <c r="N364" s="265"/>
      <c r="O364" s="265"/>
      <c r="P364" s="265"/>
      <c r="Q364" s="265"/>
      <c r="R364" s="265"/>
      <c r="S364" s="265"/>
      <c r="T364" s="266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7" t="s">
        <v>305</v>
      </c>
      <c r="AU364" s="267" t="s">
        <v>84</v>
      </c>
      <c r="AV364" s="15" t="s">
        <v>303</v>
      </c>
      <c r="AW364" s="15" t="s">
        <v>35</v>
      </c>
      <c r="AX364" s="15" t="s">
        <v>82</v>
      </c>
      <c r="AY364" s="267" t="s">
        <v>296</v>
      </c>
    </row>
    <row r="365" spans="1:65" s="2" customFormat="1" ht="24" customHeight="1">
      <c r="A365" s="40"/>
      <c r="B365" s="41"/>
      <c r="C365" s="222" t="s">
        <v>673</v>
      </c>
      <c r="D365" s="222" t="s">
        <v>298</v>
      </c>
      <c r="E365" s="223" t="s">
        <v>670</v>
      </c>
      <c r="F365" s="224" t="s">
        <v>671</v>
      </c>
      <c r="G365" s="225" t="s">
        <v>362</v>
      </c>
      <c r="H365" s="226">
        <v>3.33</v>
      </c>
      <c r="I365" s="227"/>
      <c r="J365" s="228">
        <f>ROUND(I365*H365,2)</f>
        <v>0</v>
      </c>
      <c r="K365" s="224" t="s">
        <v>302</v>
      </c>
      <c r="L365" s="46"/>
      <c r="M365" s="229" t="s">
        <v>28</v>
      </c>
      <c r="N365" s="230" t="s">
        <v>45</v>
      </c>
      <c r="O365" s="86"/>
      <c r="P365" s="231">
        <f>O365*H365</f>
        <v>0</v>
      </c>
      <c r="Q365" s="231">
        <v>0.00161</v>
      </c>
      <c r="R365" s="231">
        <f>Q365*H365</f>
        <v>0.0053613</v>
      </c>
      <c r="S365" s="231">
        <v>0</v>
      </c>
      <c r="T365" s="232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33" t="s">
        <v>303</v>
      </c>
      <c r="AT365" s="233" t="s">
        <v>298</v>
      </c>
      <c r="AU365" s="233" t="s">
        <v>84</v>
      </c>
      <c r="AY365" s="19" t="s">
        <v>296</v>
      </c>
      <c r="BE365" s="234">
        <f>IF(N365="základní",J365,0)</f>
        <v>0</v>
      </c>
      <c r="BF365" s="234">
        <f>IF(N365="snížená",J365,0)</f>
        <v>0</v>
      </c>
      <c r="BG365" s="234">
        <f>IF(N365="zákl. přenesená",J365,0)</f>
        <v>0</v>
      </c>
      <c r="BH365" s="234">
        <f>IF(N365="sníž. přenesená",J365,0)</f>
        <v>0</v>
      </c>
      <c r="BI365" s="234">
        <f>IF(N365="nulová",J365,0)</f>
        <v>0</v>
      </c>
      <c r="BJ365" s="19" t="s">
        <v>82</v>
      </c>
      <c r="BK365" s="234">
        <f>ROUND(I365*H365,2)</f>
        <v>0</v>
      </c>
      <c r="BL365" s="19" t="s">
        <v>303</v>
      </c>
      <c r="BM365" s="233" t="s">
        <v>2109</v>
      </c>
    </row>
    <row r="366" spans="1:51" s="13" customFormat="1" ht="12">
      <c r="A366" s="13"/>
      <c r="B366" s="235"/>
      <c r="C366" s="236"/>
      <c r="D366" s="237" t="s">
        <v>305</v>
      </c>
      <c r="E366" s="238" t="s">
        <v>28</v>
      </c>
      <c r="F366" s="239" t="s">
        <v>1809</v>
      </c>
      <c r="G366" s="236"/>
      <c r="H366" s="238" t="s">
        <v>28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305</v>
      </c>
      <c r="AU366" s="245" t="s">
        <v>84</v>
      </c>
      <c r="AV366" s="13" t="s">
        <v>82</v>
      </c>
      <c r="AW366" s="13" t="s">
        <v>35</v>
      </c>
      <c r="AX366" s="13" t="s">
        <v>74</v>
      </c>
      <c r="AY366" s="245" t="s">
        <v>296</v>
      </c>
    </row>
    <row r="367" spans="1:51" s="13" customFormat="1" ht="12">
      <c r="A367" s="13"/>
      <c r="B367" s="235"/>
      <c r="C367" s="236"/>
      <c r="D367" s="237" t="s">
        <v>305</v>
      </c>
      <c r="E367" s="238" t="s">
        <v>28</v>
      </c>
      <c r="F367" s="239" t="s">
        <v>657</v>
      </c>
      <c r="G367" s="236"/>
      <c r="H367" s="238" t="s">
        <v>28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305</v>
      </c>
      <c r="AU367" s="245" t="s">
        <v>84</v>
      </c>
      <c r="AV367" s="13" t="s">
        <v>82</v>
      </c>
      <c r="AW367" s="13" t="s">
        <v>35</v>
      </c>
      <c r="AX367" s="13" t="s">
        <v>74</v>
      </c>
      <c r="AY367" s="245" t="s">
        <v>296</v>
      </c>
    </row>
    <row r="368" spans="1:51" s="14" customFormat="1" ht="12">
      <c r="A368" s="14"/>
      <c r="B368" s="246"/>
      <c r="C368" s="247"/>
      <c r="D368" s="237" t="s">
        <v>305</v>
      </c>
      <c r="E368" s="248" t="s">
        <v>28</v>
      </c>
      <c r="F368" s="249" t="s">
        <v>664</v>
      </c>
      <c r="G368" s="247"/>
      <c r="H368" s="250">
        <v>3.33</v>
      </c>
      <c r="I368" s="251"/>
      <c r="J368" s="247"/>
      <c r="K368" s="247"/>
      <c r="L368" s="252"/>
      <c r="M368" s="253"/>
      <c r="N368" s="254"/>
      <c r="O368" s="254"/>
      <c r="P368" s="254"/>
      <c r="Q368" s="254"/>
      <c r="R368" s="254"/>
      <c r="S368" s="254"/>
      <c r="T368" s="25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6" t="s">
        <v>305</v>
      </c>
      <c r="AU368" s="256" t="s">
        <v>84</v>
      </c>
      <c r="AV368" s="14" t="s">
        <v>84</v>
      </c>
      <c r="AW368" s="14" t="s">
        <v>35</v>
      </c>
      <c r="AX368" s="14" t="s">
        <v>82</v>
      </c>
      <c r="AY368" s="256" t="s">
        <v>296</v>
      </c>
    </row>
    <row r="369" spans="1:65" s="2" customFormat="1" ht="24" customHeight="1">
      <c r="A369" s="40"/>
      <c r="B369" s="41"/>
      <c r="C369" s="222" t="s">
        <v>677</v>
      </c>
      <c r="D369" s="222" t="s">
        <v>298</v>
      </c>
      <c r="E369" s="223" t="s">
        <v>674</v>
      </c>
      <c r="F369" s="224" t="s">
        <v>675</v>
      </c>
      <c r="G369" s="225" t="s">
        <v>362</v>
      </c>
      <c r="H369" s="226">
        <v>3.33</v>
      </c>
      <c r="I369" s="227"/>
      <c r="J369" s="228">
        <f>ROUND(I369*H369,2)</f>
        <v>0</v>
      </c>
      <c r="K369" s="224" t="s">
        <v>302</v>
      </c>
      <c r="L369" s="46"/>
      <c r="M369" s="229" t="s">
        <v>28</v>
      </c>
      <c r="N369" s="230" t="s">
        <v>45</v>
      </c>
      <c r="O369" s="86"/>
      <c r="P369" s="231">
        <f>O369*H369</f>
        <v>0</v>
      </c>
      <c r="Q369" s="231">
        <v>0</v>
      </c>
      <c r="R369" s="231">
        <f>Q369*H369</f>
        <v>0</v>
      </c>
      <c r="S369" s="231">
        <v>0</v>
      </c>
      <c r="T369" s="232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33" t="s">
        <v>303</v>
      </c>
      <c r="AT369" s="233" t="s">
        <v>298</v>
      </c>
      <c r="AU369" s="233" t="s">
        <v>84</v>
      </c>
      <c r="AY369" s="19" t="s">
        <v>296</v>
      </c>
      <c r="BE369" s="234">
        <f>IF(N369="základní",J369,0)</f>
        <v>0</v>
      </c>
      <c r="BF369" s="234">
        <f>IF(N369="snížená",J369,0)</f>
        <v>0</v>
      </c>
      <c r="BG369" s="234">
        <f>IF(N369="zákl. přenesená",J369,0)</f>
        <v>0</v>
      </c>
      <c r="BH369" s="234">
        <f>IF(N369="sníž. přenesená",J369,0)</f>
        <v>0</v>
      </c>
      <c r="BI369" s="234">
        <f>IF(N369="nulová",J369,0)</f>
        <v>0</v>
      </c>
      <c r="BJ369" s="19" t="s">
        <v>82</v>
      </c>
      <c r="BK369" s="234">
        <f>ROUND(I369*H369,2)</f>
        <v>0</v>
      </c>
      <c r="BL369" s="19" t="s">
        <v>303</v>
      </c>
      <c r="BM369" s="233" t="s">
        <v>2110</v>
      </c>
    </row>
    <row r="370" spans="1:51" s="13" customFormat="1" ht="12">
      <c r="A370" s="13"/>
      <c r="B370" s="235"/>
      <c r="C370" s="236"/>
      <c r="D370" s="237" t="s">
        <v>305</v>
      </c>
      <c r="E370" s="238" t="s">
        <v>28</v>
      </c>
      <c r="F370" s="239" t="s">
        <v>1809</v>
      </c>
      <c r="G370" s="236"/>
      <c r="H370" s="238" t="s">
        <v>28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305</v>
      </c>
      <c r="AU370" s="245" t="s">
        <v>84</v>
      </c>
      <c r="AV370" s="13" t="s">
        <v>82</v>
      </c>
      <c r="AW370" s="13" t="s">
        <v>35</v>
      </c>
      <c r="AX370" s="13" t="s">
        <v>74</v>
      </c>
      <c r="AY370" s="245" t="s">
        <v>296</v>
      </c>
    </row>
    <row r="371" spans="1:51" s="13" customFormat="1" ht="12">
      <c r="A371" s="13"/>
      <c r="B371" s="235"/>
      <c r="C371" s="236"/>
      <c r="D371" s="237" t="s">
        <v>305</v>
      </c>
      <c r="E371" s="238" t="s">
        <v>28</v>
      </c>
      <c r="F371" s="239" t="s">
        <v>657</v>
      </c>
      <c r="G371" s="236"/>
      <c r="H371" s="238" t="s">
        <v>28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5" t="s">
        <v>305</v>
      </c>
      <c r="AU371" s="245" t="s">
        <v>84</v>
      </c>
      <c r="AV371" s="13" t="s">
        <v>82</v>
      </c>
      <c r="AW371" s="13" t="s">
        <v>35</v>
      </c>
      <c r="AX371" s="13" t="s">
        <v>74</v>
      </c>
      <c r="AY371" s="245" t="s">
        <v>296</v>
      </c>
    </row>
    <row r="372" spans="1:51" s="14" customFormat="1" ht="12">
      <c r="A372" s="14"/>
      <c r="B372" s="246"/>
      <c r="C372" s="247"/>
      <c r="D372" s="237" t="s">
        <v>305</v>
      </c>
      <c r="E372" s="248" t="s">
        <v>28</v>
      </c>
      <c r="F372" s="249" t="s">
        <v>664</v>
      </c>
      <c r="G372" s="247"/>
      <c r="H372" s="250">
        <v>3.33</v>
      </c>
      <c r="I372" s="251"/>
      <c r="J372" s="247"/>
      <c r="K372" s="247"/>
      <c r="L372" s="252"/>
      <c r="M372" s="253"/>
      <c r="N372" s="254"/>
      <c r="O372" s="254"/>
      <c r="P372" s="254"/>
      <c r="Q372" s="254"/>
      <c r="R372" s="254"/>
      <c r="S372" s="254"/>
      <c r="T372" s="25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6" t="s">
        <v>305</v>
      </c>
      <c r="AU372" s="256" t="s">
        <v>84</v>
      </c>
      <c r="AV372" s="14" t="s">
        <v>84</v>
      </c>
      <c r="AW372" s="14" t="s">
        <v>35</v>
      </c>
      <c r="AX372" s="14" t="s">
        <v>82</v>
      </c>
      <c r="AY372" s="256" t="s">
        <v>296</v>
      </c>
    </row>
    <row r="373" spans="1:65" s="2" customFormat="1" ht="24" customHeight="1">
      <c r="A373" s="40"/>
      <c r="B373" s="41"/>
      <c r="C373" s="222" t="s">
        <v>683</v>
      </c>
      <c r="D373" s="222" t="s">
        <v>298</v>
      </c>
      <c r="E373" s="223" t="s">
        <v>678</v>
      </c>
      <c r="F373" s="224" t="s">
        <v>679</v>
      </c>
      <c r="G373" s="225" t="s">
        <v>424</v>
      </c>
      <c r="H373" s="226">
        <v>100</v>
      </c>
      <c r="I373" s="227"/>
      <c r="J373" s="228">
        <f>ROUND(I373*H373,2)</f>
        <v>0</v>
      </c>
      <c r="K373" s="224" t="s">
        <v>302</v>
      </c>
      <c r="L373" s="46"/>
      <c r="M373" s="229" t="s">
        <v>28</v>
      </c>
      <c r="N373" s="230" t="s">
        <v>45</v>
      </c>
      <c r="O373" s="86"/>
      <c r="P373" s="231">
        <f>O373*H373</f>
        <v>0</v>
      </c>
      <c r="Q373" s="231">
        <v>0.02257</v>
      </c>
      <c r="R373" s="231">
        <f>Q373*H373</f>
        <v>2.257</v>
      </c>
      <c r="S373" s="231">
        <v>0</v>
      </c>
      <c r="T373" s="232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33" t="s">
        <v>303</v>
      </c>
      <c r="AT373" s="233" t="s">
        <v>298</v>
      </c>
      <c r="AU373" s="233" t="s">
        <v>84</v>
      </c>
      <c r="AY373" s="19" t="s">
        <v>296</v>
      </c>
      <c r="BE373" s="234">
        <f>IF(N373="základní",J373,0)</f>
        <v>0</v>
      </c>
      <c r="BF373" s="234">
        <f>IF(N373="snížená",J373,0)</f>
        <v>0</v>
      </c>
      <c r="BG373" s="234">
        <f>IF(N373="zákl. přenesená",J373,0)</f>
        <v>0</v>
      </c>
      <c r="BH373" s="234">
        <f>IF(N373="sníž. přenesená",J373,0)</f>
        <v>0</v>
      </c>
      <c r="BI373" s="234">
        <f>IF(N373="nulová",J373,0)</f>
        <v>0</v>
      </c>
      <c r="BJ373" s="19" t="s">
        <v>82</v>
      </c>
      <c r="BK373" s="234">
        <f>ROUND(I373*H373,2)</f>
        <v>0</v>
      </c>
      <c r="BL373" s="19" t="s">
        <v>303</v>
      </c>
      <c r="BM373" s="233" t="s">
        <v>2111</v>
      </c>
    </row>
    <row r="374" spans="1:51" s="13" customFormat="1" ht="12">
      <c r="A374" s="13"/>
      <c r="B374" s="235"/>
      <c r="C374" s="236"/>
      <c r="D374" s="237" t="s">
        <v>305</v>
      </c>
      <c r="E374" s="238" t="s">
        <v>28</v>
      </c>
      <c r="F374" s="239" t="s">
        <v>681</v>
      </c>
      <c r="G374" s="236"/>
      <c r="H374" s="238" t="s">
        <v>28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305</v>
      </c>
      <c r="AU374" s="245" t="s">
        <v>84</v>
      </c>
      <c r="AV374" s="13" t="s">
        <v>82</v>
      </c>
      <c r="AW374" s="13" t="s">
        <v>35</v>
      </c>
      <c r="AX374" s="13" t="s">
        <v>74</v>
      </c>
      <c r="AY374" s="245" t="s">
        <v>296</v>
      </c>
    </row>
    <row r="375" spans="1:51" s="14" customFormat="1" ht="12">
      <c r="A375" s="14"/>
      <c r="B375" s="246"/>
      <c r="C375" s="247"/>
      <c r="D375" s="237" t="s">
        <v>305</v>
      </c>
      <c r="E375" s="248" t="s">
        <v>28</v>
      </c>
      <c r="F375" s="249" t="s">
        <v>682</v>
      </c>
      <c r="G375" s="247"/>
      <c r="H375" s="250">
        <v>100</v>
      </c>
      <c r="I375" s="251"/>
      <c r="J375" s="247"/>
      <c r="K375" s="247"/>
      <c r="L375" s="252"/>
      <c r="M375" s="253"/>
      <c r="N375" s="254"/>
      <c r="O375" s="254"/>
      <c r="P375" s="254"/>
      <c r="Q375" s="254"/>
      <c r="R375" s="254"/>
      <c r="S375" s="254"/>
      <c r="T375" s="25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6" t="s">
        <v>305</v>
      </c>
      <c r="AU375" s="256" t="s">
        <v>84</v>
      </c>
      <c r="AV375" s="14" t="s">
        <v>84</v>
      </c>
      <c r="AW375" s="14" t="s">
        <v>35</v>
      </c>
      <c r="AX375" s="14" t="s">
        <v>82</v>
      </c>
      <c r="AY375" s="256" t="s">
        <v>296</v>
      </c>
    </row>
    <row r="376" spans="1:65" s="2" customFormat="1" ht="16.5" customHeight="1">
      <c r="A376" s="40"/>
      <c r="B376" s="41"/>
      <c r="C376" s="222" t="s">
        <v>688</v>
      </c>
      <c r="D376" s="222" t="s">
        <v>298</v>
      </c>
      <c r="E376" s="223" t="s">
        <v>684</v>
      </c>
      <c r="F376" s="224" t="s">
        <v>685</v>
      </c>
      <c r="G376" s="225" t="s">
        <v>301</v>
      </c>
      <c r="H376" s="226">
        <v>6.25</v>
      </c>
      <c r="I376" s="227"/>
      <c r="J376" s="228">
        <f>ROUND(I376*H376,2)</f>
        <v>0</v>
      </c>
      <c r="K376" s="224" t="s">
        <v>302</v>
      </c>
      <c r="L376" s="46"/>
      <c r="M376" s="229" t="s">
        <v>28</v>
      </c>
      <c r="N376" s="230" t="s">
        <v>45</v>
      </c>
      <c r="O376" s="86"/>
      <c r="P376" s="231">
        <f>O376*H376</f>
        <v>0</v>
      </c>
      <c r="Q376" s="231">
        <v>2.4534</v>
      </c>
      <c r="R376" s="231">
        <f>Q376*H376</f>
        <v>15.333749999999998</v>
      </c>
      <c r="S376" s="231">
        <v>0</v>
      </c>
      <c r="T376" s="232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33" t="s">
        <v>303</v>
      </c>
      <c r="AT376" s="233" t="s">
        <v>298</v>
      </c>
      <c r="AU376" s="233" t="s">
        <v>84</v>
      </c>
      <c r="AY376" s="19" t="s">
        <v>296</v>
      </c>
      <c r="BE376" s="234">
        <f>IF(N376="základní",J376,0)</f>
        <v>0</v>
      </c>
      <c r="BF376" s="234">
        <f>IF(N376="snížená",J376,0)</f>
        <v>0</v>
      </c>
      <c r="BG376" s="234">
        <f>IF(N376="zákl. přenesená",J376,0)</f>
        <v>0</v>
      </c>
      <c r="BH376" s="234">
        <f>IF(N376="sníž. přenesená",J376,0)</f>
        <v>0</v>
      </c>
      <c r="BI376" s="234">
        <f>IF(N376="nulová",J376,0)</f>
        <v>0</v>
      </c>
      <c r="BJ376" s="19" t="s">
        <v>82</v>
      </c>
      <c r="BK376" s="234">
        <f>ROUND(I376*H376,2)</f>
        <v>0</v>
      </c>
      <c r="BL376" s="19" t="s">
        <v>303</v>
      </c>
      <c r="BM376" s="233" t="s">
        <v>2112</v>
      </c>
    </row>
    <row r="377" spans="1:51" s="13" customFormat="1" ht="12">
      <c r="A377" s="13"/>
      <c r="B377" s="235"/>
      <c r="C377" s="236"/>
      <c r="D377" s="237" t="s">
        <v>305</v>
      </c>
      <c r="E377" s="238" t="s">
        <v>28</v>
      </c>
      <c r="F377" s="239" t="s">
        <v>681</v>
      </c>
      <c r="G377" s="236"/>
      <c r="H377" s="238" t="s">
        <v>28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305</v>
      </c>
      <c r="AU377" s="245" t="s">
        <v>84</v>
      </c>
      <c r="AV377" s="13" t="s">
        <v>82</v>
      </c>
      <c r="AW377" s="13" t="s">
        <v>35</v>
      </c>
      <c r="AX377" s="13" t="s">
        <v>74</v>
      </c>
      <c r="AY377" s="245" t="s">
        <v>296</v>
      </c>
    </row>
    <row r="378" spans="1:51" s="14" customFormat="1" ht="12">
      <c r="A378" s="14"/>
      <c r="B378" s="246"/>
      <c r="C378" s="247"/>
      <c r="D378" s="237" t="s">
        <v>305</v>
      </c>
      <c r="E378" s="248" t="s">
        <v>28</v>
      </c>
      <c r="F378" s="249" t="s">
        <v>687</v>
      </c>
      <c r="G378" s="247"/>
      <c r="H378" s="250">
        <v>6.25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6" t="s">
        <v>305</v>
      </c>
      <c r="AU378" s="256" t="s">
        <v>84</v>
      </c>
      <c r="AV378" s="14" t="s">
        <v>84</v>
      </c>
      <c r="AW378" s="14" t="s">
        <v>35</v>
      </c>
      <c r="AX378" s="14" t="s">
        <v>82</v>
      </c>
      <c r="AY378" s="256" t="s">
        <v>296</v>
      </c>
    </row>
    <row r="379" spans="1:65" s="2" customFormat="1" ht="16.5" customHeight="1">
      <c r="A379" s="40"/>
      <c r="B379" s="41"/>
      <c r="C379" s="222" t="s">
        <v>693</v>
      </c>
      <c r="D379" s="222" t="s">
        <v>298</v>
      </c>
      <c r="E379" s="223" t="s">
        <v>689</v>
      </c>
      <c r="F379" s="224" t="s">
        <v>690</v>
      </c>
      <c r="G379" s="225" t="s">
        <v>362</v>
      </c>
      <c r="H379" s="226">
        <v>50</v>
      </c>
      <c r="I379" s="227"/>
      <c r="J379" s="228">
        <f>ROUND(I379*H379,2)</f>
        <v>0</v>
      </c>
      <c r="K379" s="224" t="s">
        <v>302</v>
      </c>
      <c r="L379" s="46"/>
      <c r="M379" s="229" t="s">
        <v>28</v>
      </c>
      <c r="N379" s="230" t="s">
        <v>45</v>
      </c>
      <c r="O379" s="86"/>
      <c r="P379" s="231">
        <f>O379*H379</f>
        <v>0</v>
      </c>
      <c r="Q379" s="231">
        <v>0.00576</v>
      </c>
      <c r="R379" s="231">
        <f>Q379*H379</f>
        <v>0.28800000000000003</v>
      </c>
      <c r="S379" s="231">
        <v>0</v>
      </c>
      <c r="T379" s="232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33" t="s">
        <v>303</v>
      </c>
      <c r="AT379" s="233" t="s">
        <v>298</v>
      </c>
      <c r="AU379" s="233" t="s">
        <v>84</v>
      </c>
      <c r="AY379" s="19" t="s">
        <v>296</v>
      </c>
      <c r="BE379" s="234">
        <f>IF(N379="základní",J379,0)</f>
        <v>0</v>
      </c>
      <c r="BF379" s="234">
        <f>IF(N379="snížená",J379,0)</f>
        <v>0</v>
      </c>
      <c r="BG379" s="234">
        <f>IF(N379="zákl. přenesená",J379,0)</f>
        <v>0</v>
      </c>
      <c r="BH379" s="234">
        <f>IF(N379="sníž. přenesená",J379,0)</f>
        <v>0</v>
      </c>
      <c r="BI379" s="234">
        <f>IF(N379="nulová",J379,0)</f>
        <v>0</v>
      </c>
      <c r="BJ379" s="19" t="s">
        <v>82</v>
      </c>
      <c r="BK379" s="234">
        <f>ROUND(I379*H379,2)</f>
        <v>0</v>
      </c>
      <c r="BL379" s="19" t="s">
        <v>303</v>
      </c>
      <c r="BM379" s="233" t="s">
        <v>2113</v>
      </c>
    </row>
    <row r="380" spans="1:51" s="13" customFormat="1" ht="12">
      <c r="A380" s="13"/>
      <c r="B380" s="235"/>
      <c r="C380" s="236"/>
      <c r="D380" s="237" t="s">
        <v>305</v>
      </c>
      <c r="E380" s="238" t="s">
        <v>28</v>
      </c>
      <c r="F380" s="239" t="s">
        <v>681</v>
      </c>
      <c r="G380" s="236"/>
      <c r="H380" s="238" t="s">
        <v>28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305</v>
      </c>
      <c r="AU380" s="245" t="s">
        <v>84</v>
      </c>
      <c r="AV380" s="13" t="s">
        <v>82</v>
      </c>
      <c r="AW380" s="13" t="s">
        <v>35</v>
      </c>
      <c r="AX380" s="13" t="s">
        <v>74</v>
      </c>
      <c r="AY380" s="245" t="s">
        <v>296</v>
      </c>
    </row>
    <row r="381" spans="1:51" s="14" customFormat="1" ht="12">
      <c r="A381" s="14"/>
      <c r="B381" s="246"/>
      <c r="C381" s="247"/>
      <c r="D381" s="237" t="s">
        <v>305</v>
      </c>
      <c r="E381" s="248" t="s">
        <v>28</v>
      </c>
      <c r="F381" s="249" t="s">
        <v>692</v>
      </c>
      <c r="G381" s="247"/>
      <c r="H381" s="250">
        <v>50</v>
      </c>
      <c r="I381" s="251"/>
      <c r="J381" s="247"/>
      <c r="K381" s="247"/>
      <c r="L381" s="252"/>
      <c r="M381" s="253"/>
      <c r="N381" s="254"/>
      <c r="O381" s="254"/>
      <c r="P381" s="254"/>
      <c r="Q381" s="254"/>
      <c r="R381" s="254"/>
      <c r="S381" s="254"/>
      <c r="T381" s="25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6" t="s">
        <v>305</v>
      </c>
      <c r="AU381" s="256" t="s">
        <v>84</v>
      </c>
      <c r="AV381" s="14" t="s">
        <v>84</v>
      </c>
      <c r="AW381" s="14" t="s">
        <v>35</v>
      </c>
      <c r="AX381" s="14" t="s">
        <v>82</v>
      </c>
      <c r="AY381" s="256" t="s">
        <v>296</v>
      </c>
    </row>
    <row r="382" spans="1:65" s="2" customFormat="1" ht="16.5" customHeight="1">
      <c r="A382" s="40"/>
      <c r="B382" s="41"/>
      <c r="C382" s="222" t="s">
        <v>697</v>
      </c>
      <c r="D382" s="222" t="s">
        <v>298</v>
      </c>
      <c r="E382" s="223" t="s">
        <v>694</v>
      </c>
      <c r="F382" s="224" t="s">
        <v>695</v>
      </c>
      <c r="G382" s="225" t="s">
        <v>362</v>
      </c>
      <c r="H382" s="226">
        <v>50</v>
      </c>
      <c r="I382" s="227"/>
      <c r="J382" s="228">
        <f>ROUND(I382*H382,2)</f>
        <v>0</v>
      </c>
      <c r="K382" s="224" t="s">
        <v>302</v>
      </c>
      <c r="L382" s="46"/>
      <c r="M382" s="229" t="s">
        <v>28</v>
      </c>
      <c r="N382" s="230" t="s">
        <v>45</v>
      </c>
      <c r="O382" s="86"/>
      <c r="P382" s="231">
        <f>O382*H382</f>
        <v>0</v>
      </c>
      <c r="Q382" s="231">
        <v>0</v>
      </c>
      <c r="R382" s="231">
        <f>Q382*H382</f>
        <v>0</v>
      </c>
      <c r="S382" s="231">
        <v>0</v>
      </c>
      <c r="T382" s="232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33" t="s">
        <v>303</v>
      </c>
      <c r="AT382" s="233" t="s">
        <v>298</v>
      </c>
      <c r="AU382" s="233" t="s">
        <v>84</v>
      </c>
      <c r="AY382" s="19" t="s">
        <v>296</v>
      </c>
      <c r="BE382" s="234">
        <f>IF(N382="základní",J382,0)</f>
        <v>0</v>
      </c>
      <c r="BF382" s="234">
        <f>IF(N382="snížená",J382,0)</f>
        <v>0</v>
      </c>
      <c r="BG382" s="234">
        <f>IF(N382="zákl. přenesená",J382,0)</f>
        <v>0</v>
      </c>
      <c r="BH382" s="234">
        <f>IF(N382="sníž. přenesená",J382,0)</f>
        <v>0</v>
      </c>
      <c r="BI382" s="234">
        <f>IF(N382="nulová",J382,0)</f>
        <v>0</v>
      </c>
      <c r="BJ382" s="19" t="s">
        <v>82</v>
      </c>
      <c r="BK382" s="234">
        <f>ROUND(I382*H382,2)</f>
        <v>0</v>
      </c>
      <c r="BL382" s="19" t="s">
        <v>303</v>
      </c>
      <c r="BM382" s="233" t="s">
        <v>2114</v>
      </c>
    </row>
    <row r="383" spans="1:51" s="13" customFormat="1" ht="12">
      <c r="A383" s="13"/>
      <c r="B383" s="235"/>
      <c r="C383" s="236"/>
      <c r="D383" s="237" t="s">
        <v>305</v>
      </c>
      <c r="E383" s="238" t="s">
        <v>28</v>
      </c>
      <c r="F383" s="239" t="s">
        <v>681</v>
      </c>
      <c r="G383" s="236"/>
      <c r="H383" s="238" t="s">
        <v>28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305</v>
      </c>
      <c r="AU383" s="245" t="s">
        <v>84</v>
      </c>
      <c r="AV383" s="13" t="s">
        <v>82</v>
      </c>
      <c r="AW383" s="13" t="s">
        <v>35</v>
      </c>
      <c r="AX383" s="13" t="s">
        <v>74</v>
      </c>
      <c r="AY383" s="245" t="s">
        <v>296</v>
      </c>
    </row>
    <row r="384" spans="1:51" s="14" customFormat="1" ht="12">
      <c r="A384" s="14"/>
      <c r="B384" s="246"/>
      <c r="C384" s="247"/>
      <c r="D384" s="237" t="s">
        <v>305</v>
      </c>
      <c r="E384" s="248" t="s">
        <v>28</v>
      </c>
      <c r="F384" s="249" t="s">
        <v>692</v>
      </c>
      <c r="G384" s="247"/>
      <c r="H384" s="250">
        <v>50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6" t="s">
        <v>305</v>
      </c>
      <c r="AU384" s="256" t="s">
        <v>84</v>
      </c>
      <c r="AV384" s="14" t="s">
        <v>84</v>
      </c>
      <c r="AW384" s="14" t="s">
        <v>35</v>
      </c>
      <c r="AX384" s="14" t="s">
        <v>82</v>
      </c>
      <c r="AY384" s="256" t="s">
        <v>296</v>
      </c>
    </row>
    <row r="385" spans="1:65" s="2" customFormat="1" ht="16.5" customHeight="1">
      <c r="A385" s="40"/>
      <c r="B385" s="41"/>
      <c r="C385" s="222" t="s">
        <v>703</v>
      </c>
      <c r="D385" s="222" t="s">
        <v>298</v>
      </c>
      <c r="E385" s="223" t="s">
        <v>698</v>
      </c>
      <c r="F385" s="224" t="s">
        <v>699</v>
      </c>
      <c r="G385" s="225" t="s">
        <v>408</v>
      </c>
      <c r="H385" s="226">
        <v>0.744</v>
      </c>
      <c r="I385" s="227"/>
      <c r="J385" s="228">
        <f>ROUND(I385*H385,2)</f>
        <v>0</v>
      </c>
      <c r="K385" s="224" t="s">
        <v>302</v>
      </c>
      <c r="L385" s="46"/>
      <c r="M385" s="229" t="s">
        <v>28</v>
      </c>
      <c r="N385" s="230" t="s">
        <v>45</v>
      </c>
      <c r="O385" s="86"/>
      <c r="P385" s="231">
        <f>O385*H385</f>
        <v>0</v>
      </c>
      <c r="Q385" s="231">
        <v>1.05256</v>
      </c>
      <c r="R385" s="231">
        <f>Q385*H385</f>
        <v>0.7831046399999999</v>
      </c>
      <c r="S385" s="231">
        <v>0</v>
      </c>
      <c r="T385" s="232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33" t="s">
        <v>303</v>
      </c>
      <c r="AT385" s="233" t="s">
        <v>298</v>
      </c>
      <c r="AU385" s="233" t="s">
        <v>84</v>
      </c>
      <c r="AY385" s="19" t="s">
        <v>296</v>
      </c>
      <c r="BE385" s="234">
        <f>IF(N385="základní",J385,0)</f>
        <v>0</v>
      </c>
      <c r="BF385" s="234">
        <f>IF(N385="snížená",J385,0)</f>
        <v>0</v>
      </c>
      <c r="BG385" s="234">
        <f>IF(N385="zákl. přenesená",J385,0)</f>
        <v>0</v>
      </c>
      <c r="BH385" s="234">
        <f>IF(N385="sníž. přenesená",J385,0)</f>
        <v>0</v>
      </c>
      <c r="BI385" s="234">
        <f>IF(N385="nulová",J385,0)</f>
        <v>0</v>
      </c>
      <c r="BJ385" s="19" t="s">
        <v>82</v>
      </c>
      <c r="BK385" s="234">
        <f>ROUND(I385*H385,2)</f>
        <v>0</v>
      </c>
      <c r="BL385" s="19" t="s">
        <v>303</v>
      </c>
      <c r="BM385" s="233" t="s">
        <v>2115</v>
      </c>
    </row>
    <row r="386" spans="1:51" s="13" customFormat="1" ht="12">
      <c r="A386" s="13"/>
      <c r="B386" s="235"/>
      <c r="C386" s="236"/>
      <c r="D386" s="237" t="s">
        <v>305</v>
      </c>
      <c r="E386" s="238" t="s">
        <v>28</v>
      </c>
      <c r="F386" s="239" t="s">
        <v>681</v>
      </c>
      <c r="G386" s="236"/>
      <c r="H386" s="238" t="s">
        <v>28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5" t="s">
        <v>305</v>
      </c>
      <c r="AU386" s="245" t="s">
        <v>84</v>
      </c>
      <c r="AV386" s="13" t="s">
        <v>82</v>
      </c>
      <c r="AW386" s="13" t="s">
        <v>35</v>
      </c>
      <c r="AX386" s="13" t="s">
        <v>74</v>
      </c>
      <c r="AY386" s="245" t="s">
        <v>296</v>
      </c>
    </row>
    <row r="387" spans="1:51" s="14" customFormat="1" ht="12">
      <c r="A387" s="14"/>
      <c r="B387" s="246"/>
      <c r="C387" s="247"/>
      <c r="D387" s="237" t="s">
        <v>305</v>
      </c>
      <c r="E387" s="248" t="s">
        <v>28</v>
      </c>
      <c r="F387" s="249" t="s">
        <v>701</v>
      </c>
      <c r="G387" s="247"/>
      <c r="H387" s="250">
        <v>0.744</v>
      </c>
      <c r="I387" s="251"/>
      <c r="J387" s="247"/>
      <c r="K387" s="247"/>
      <c r="L387" s="252"/>
      <c r="M387" s="253"/>
      <c r="N387" s="254"/>
      <c r="O387" s="254"/>
      <c r="P387" s="254"/>
      <c r="Q387" s="254"/>
      <c r="R387" s="254"/>
      <c r="S387" s="254"/>
      <c r="T387" s="25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6" t="s">
        <v>305</v>
      </c>
      <c r="AU387" s="256" t="s">
        <v>84</v>
      </c>
      <c r="AV387" s="14" t="s">
        <v>84</v>
      </c>
      <c r="AW387" s="14" t="s">
        <v>35</v>
      </c>
      <c r="AX387" s="14" t="s">
        <v>82</v>
      </c>
      <c r="AY387" s="256" t="s">
        <v>296</v>
      </c>
    </row>
    <row r="388" spans="1:63" s="12" customFormat="1" ht="22.8" customHeight="1">
      <c r="A388" s="12"/>
      <c r="B388" s="206"/>
      <c r="C388" s="207"/>
      <c r="D388" s="208" t="s">
        <v>73</v>
      </c>
      <c r="E388" s="220" t="s">
        <v>321</v>
      </c>
      <c r="F388" s="220" t="s">
        <v>702</v>
      </c>
      <c r="G388" s="207"/>
      <c r="H388" s="207"/>
      <c r="I388" s="210"/>
      <c r="J388" s="221">
        <f>BK388</f>
        <v>0</v>
      </c>
      <c r="K388" s="207"/>
      <c r="L388" s="212"/>
      <c r="M388" s="213"/>
      <c r="N388" s="214"/>
      <c r="O388" s="214"/>
      <c r="P388" s="215">
        <f>SUM(P389:P400)</f>
        <v>0</v>
      </c>
      <c r="Q388" s="214"/>
      <c r="R388" s="215">
        <f>SUM(R389:R400)</f>
        <v>19.42780975</v>
      </c>
      <c r="S388" s="214"/>
      <c r="T388" s="216">
        <f>SUM(T389:T400)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17" t="s">
        <v>82</v>
      </c>
      <c r="AT388" s="218" t="s">
        <v>73</v>
      </c>
      <c r="AU388" s="218" t="s">
        <v>82</v>
      </c>
      <c r="AY388" s="217" t="s">
        <v>296</v>
      </c>
      <c r="BK388" s="219">
        <f>SUM(BK389:BK400)</f>
        <v>0</v>
      </c>
    </row>
    <row r="389" spans="1:65" s="2" customFormat="1" ht="16.5" customHeight="1">
      <c r="A389" s="40"/>
      <c r="B389" s="41"/>
      <c r="C389" s="222" t="s">
        <v>709</v>
      </c>
      <c r="D389" s="222" t="s">
        <v>298</v>
      </c>
      <c r="E389" s="223" t="s">
        <v>704</v>
      </c>
      <c r="F389" s="224" t="s">
        <v>2116</v>
      </c>
      <c r="G389" s="225" t="s">
        <v>362</v>
      </c>
      <c r="H389" s="226">
        <v>33.575</v>
      </c>
      <c r="I389" s="227"/>
      <c r="J389" s="228">
        <f>ROUND(I389*H389,2)</f>
        <v>0</v>
      </c>
      <c r="K389" s="224" t="s">
        <v>28</v>
      </c>
      <c r="L389" s="46"/>
      <c r="M389" s="229" t="s">
        <v>28</v>
      </c>
      <c r="N389" s="230" t="s">
        <v>45</v>
      </c>
      <c r="O389" s="86"/>
      <c r="P389" s="231">
        <f>O389*H389</f>
        <v>0</v>
      </c>
      <c r="Q389" s="231">
        <v>0.378</v>
      </c>
      <c r="R389" s="231">
        <f>Q389*H389</f>
        <v>12.691350000000002</v>
      </c>
      <c r="S389" s="231">
        <v>0</v>
      </c>
      <c r="T389" s="232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33" t="s">
        <v>303</v>
      </c>
      <c r="AT389" s="233" t="s">
        <v>298</v>
      </c>
      <c r="AU389" s="233" t="s">
        <v>84</v>
      </c>
      <c r="AY389" s="19" t="s">
        <v>296</v>
      </c>
      <c r="BE389" s="234">
        <f>IF(N389="základní",J389,0)</f>
        <v>0</v>
      </c>
      <c r="BF389" s="234">
        <f>IF(N389="snížená",J389,0)</f>
        <v>0</v>
      </c>
      <c r="BG389" s="234">
        <f>IF(N389="zákl. přenesená",J389,0)</f>
        <v>0</v>
      </c>
      <c r="BH389" s="234">
        <f>IF(N389="sníž. přenesená",J389,0)</f>
        <v>0</v>
      </c>
      <c r="BI389" s="234">
        <f>IF(N389="nulová",J389,0)</f>
        <v>0</v>
      </c>
      <c r="BJ389" s="19" t="s">
        <v>82</v>
      </c>
      <c r="BK389" s="234">
        <f>ROUND(I389*H389,2)</f>
        <v>0</v>
      </c>
      <c r="BL389" s="19" t="s">
        <v>303</v>
      </c>
      <c r="BM389" s="233" t="s">
        <v>2117</v>
      </c>
    </row>
    <row r="390" spans="1:51" s="13" customFormat="1" ht="12">
      <c r="A390" s="13"/>
      <c r="B390" s="235"/>
      <c r="C390" s="236"/>
      <c r="D390" s="237" t="s">
        <v>305</v>
      </c>
      <c r="E390" s="238" t="s">
        <v>28</v>
      </c>
      <c r="F390" s="239" t="s">
        <v>1809</v>
      </c>
      <c r="G390" s="236"/>
      <c r="H390" s="238" t="s">
        <v>28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305</v>
      </c>
      <c r="AU390" s="245" t="s">
        <v>84</v>
      </c>
      <c r="AV390" s="13" t="s">
        <v>82</v>
      </c>
      <c r="AW390" s="13" t="s">
        <v>35</v>
      </c>
      <c r="AX390" s="13" t="s">
        <v>74</v>
      </c>
      <c r="AY390" s="245" t="s">
        <v>296</v>
      </c>
    </row>
    <row r="391" spans="1:51" s="13" customFormat="1" ht="12">
      <c r="A391" s="13"/>
      <c r="B391" s="235"/>
      <c r="C391" s="236"/>
      <c r="D391" s="237" t="s">
        <v>305</v>
      </c>
      <c r="E391" s="238" t="s">
        <v>28</v>
      </c>
      <c r="F391" s="239" t="s">
        <v>707</v>
      </c>
      <c r="G391" s="236"/>
      <c r="H391" s="238" t="s">
        <v>28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305</v>
      </c>
      <c r="AU391" s="245" t="s">
        <v>84</v>
      </c>
      <c r="AV391" s="13" t="s">
        <v>82</v>
      </c>
      <c r="AW391" s="13" t="s">
        <v>35</v>
      </c>
      <c r="AX391" s="13" t="s">
        <v>74</v>
      </c>
      <c r="AY391" s="245" t="s">
        <v>296</v>
      </c>
    </row>
    <row r="392" spans="1:51" s="14" customFormat="1" ht="12">
      <c r="A392" s="14"/>
      <c r="B392" s="246"/>
      <c r="C392" s="247"/>
      <c r="D392" s="237" t="s">
        <v>305</v>
      </c>
      <c r="E392" s="248" t="s">
        <v>239</v>
      </c>
      <c r="F392" s="249" t="s">
        <v>708</v>
      </c>
      <c r="G392" s="247"/>
      <c r="H392" s="250">
        <v>33.575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6" t="s">
        <v>305</v>
      </c>
      <c r="AU392" s="256" t="s">
        <v>84</v>
      </c>
      <c r="AV392" s="14" t="s">
        <v>84</v>
      </c>
      <c r="AW392" s="14" t="s">
        <v>35</v>
      </c>
      <c r="AX392" s="14" t="s">
        <v>82</v>
      </c>
      <c r="AY392" s="256" t="s">
        <v>296</v>
      </c>
    </row>
    <row r="393" spans="1:65" s="2" customFormat="1" ht="16.5" customHeight="1">
      <c r="A393" s="40"/>
      <c r="B393" s="41"/>
      <c r="C393" s="222" t="s">
        <v>714</v>
      </c>
      <c r="D393" s="222" t="s">
        <v>298</v>
      </c>
      <c r="E393" s="223" t="s">
        <v>710</v>
      </c>
      <c r="F393" s="224" t="s">
        <v>711</v>
      </c>
      <c r="G393" s="225" t="s">
        <v>301</v>
      </c>
      <c r="H393" s="226">
        <v>1.054</v>
      </c>
      <c r="I393" s="227"/>
      <c r="J393" s="228">
        <f>ROUND(I393*H393,2)</f>
        <v>0</v>
      </c>
      <c r="K393" s="224" t="s">
        <v>302</v>
      </c>
      <c r="L393" s="46"/>
      <c r="M393" s="229" t="s">
        <v>28</v>
      </c>
      <c r="N393" s="230" t="s">
        <v>45</v>
      </c>
      <c r="O393" s="86"/>
      <c r="P393" s="231">
        <f>O393*H393</f>
        <v>0</v>
      </c>
      <c r="Q393" s="231">
        <v>0</v>
      </c>
      <c r="R393" s="231">
        <f>Q393*H393</f>
        <v>0</v>
      </c>
      <c r="S393" s="231">
        <v>0</v>
      </c>
      <c r="T393" s="232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33" t="s">
        <v>303</v>
      </c>
      <c r="AT393" s="233" t="s">
        <v>298</v>
      </c>
      <c r="AU393" s="233" t="s">
        <v>84</v>
      </c>
      <c r="AY393" s="19" t="s">
        <v>296</v>
      </c>
      <c r="BE393" s="234">
        <f>IF(N393="základní",J393,0)</f>
        <v>0</v>
      </c>
      <c r="BF393" s="234">
        <f>IF(N393="snížená",J393,0)</f>
        <v>0</v>
      </c>
      <c r="BG393" s="234">
        <f>IF(N393="zákl. přenesená",J393,0)</f>
        <v>0</v>
      </c>
      <c r="BH393" s="234">
        <f>IF(N393="sníž. přenesená",J393,0)</f>
        <v>0</v>
      </c>
      <c r="BI393" s="234">
        <f>IF(N393="nulová",J393,0)</f>
        <v>0</v>
      </c>
      <c r="BJ393" s="19" t="s">
        <v>82</v>
      </c>
      <c r="BK393" s="234">
        <f>ROUND(I393*H393,2)</f>
        <v>0</v>
      </c>
      <c r="BL393" s="19" t="s">
        <v>303</v>
      </c>
      <c r="BM393" s="233" t="s">
        <v>2118</v>
      </c>
    </row>
    <row r="394" spans="1:51" s="13" customFormat="1" ht="12">
      <c r="A394" s="13"/>
      <c r="B394" s="235"/>
      <c r="C394" s="236"/>
      <c r="D394" s="237" t="s">
        <v>305</v>
      </c>
      <c r="E394" s="238" t="s">
        <v>28</v>
      </c>
      <c r="F394" s="239" t="s">
        <v>1809</v>
      </c>
      <c r="G394" s="236"/>
      <c r="H394" s="238" t="s">
        <v>28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305</v>
      </c>
      <c r="AU394" s="245" t="s">
        <v>84</v>
      </c>
      <c r="AV394" s="13" t="s">
        <v>82</v>
      </c>
      <c r="AW394" s="13" t="s">
        <v>35</v>
      </c>
      <c r="AX394" s="13" t="s">
        <v>74</v>
      </c>
      <c r="AY394" s="245" t="s">
        <v>296</v>
      </c>
    </row>
    <row r="395" spans="1:51" s="13" customFormat="1" ht="12">
      <c r="A395" s="13"/>
      <c r="B395" s="235"/>
      <c r="C395" s="236"/>
      <c r="D395" s="237" t="s">
        <v>305</v>
      </c>
      <c r="E395" s="238" t="s">
        <v>28</v>
      </c>
      <c r="F395" s="239" t="s">
        <v>707</v>
      </c>
      <c r="G395" s="236"/>
      <c r="H395" s="238" t="s">
        <v>28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5" t="s">
        <v>305</v>
      </c>
      <c r="AU395" s="245" t="s">
        <v>84</v>
      </c>
      <c r="AV395" s="13" t="s">
        <v>82</v>
      </c>
      <c r="AW395" s="13" t="s">
        <v>35</v>
      </c>
      <c r="AX395" s="13" t="s">
        <v>74</v>
      </c>
      <c r="AY395" s="245" t="s">
        <v>296</v>
      </c>
    </row>
    <row r="396" spans="1:51" s="14" customFormat="1" ht="12">
      <c r="A396" s="14"/>
      <c r="B396" s="246"/>
      <c r="C396" s="247"/>
      <c r="D396" s="237" t="s">
        <v>305</v>
      </c>
      <c r="E396" s="248" t="s">
        <v>28</v>
      </c>
      <c r="F396" s="249" t="s">
        <v>713</v>
      </c>
      <c r="G396" s="247"/>
      <c r="H396" s="250">
        <v>1.054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6" t="s">
        <v>305</v>
      </c>
      <c r="AU396" s="256" t="s">
        <v>84</v>
      </c>
      <c r="AV396" s="14" t="s">
        <v>84</v>
      </c>
      <c r="AW396" s="14" t="s">
        <v>35</v>
      </c>
      <c r="AX396" s="14" t="s">
        <v>82</v>
      </c>
      <c r="AY396" s="256" t="s">
        <v>296</v>
      </c>
    </row>
    <row r="397" spans="1:65" s="2" customFormat="1" ht="36" customHeight="1">
      <c r="A397" s="40"/>
      <c r="B397" s="41"/>
      <c r="C397" s="222" t="s">
        <v>718</v>
      </c>
      <c r="D397" s="222" t="s">
        <v>298</v>
      </c>
      <c r="E397" s="223" t="s">
        <v>715</v>
      </c>
      <c r="F397" s="224" t="s">
        <v>716</v>
      </c>
      <c r="G397" s="225" t="s">
        <v>362</v>
      </c>
      <c r="H397" s="226">
        <v>33.575</v>
      </c>
      <c r="I397" s="227"/>
      <c r="J397" s="228">
        <f>ROUND(I397*H397,2)</f>
        <v>0</v>
      </c>
      <c r="K397" s="224" t="s">
        <v>302</v>
      </c>
      <c r="L397" s="46"/>
      <c r="M397" s="229" t="s">
        <v>28</v>
      </c>
      <c r="N397" s="230" t="s">
        <v>45</v>
      </c>
      <c r="O397" s="86"/>
      <c r="P397" s="231">
        <f>O397*H397</f>
        <v>0</v>
      </c>
      <c r="Q397" s="231">
        <v>0.08425</v>
      </c>
      <c r="R397" s="231">
        <f>Q397*H397</f>
        <v>2.8286937500000002</v>
      </c>
      <c r="S397" s="231">
        <v>0</v>
      </c>
      <c r="T397" s="232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33" t="s">
        <v>303</v>
      </c>
      <c r="AT397" s="233" t="s">
        <v>298</v>
      </c>
      <c r="AU397" s="233" t="s">
        <v>84</v>
      </c>
      <c r="AY397" s="19" t="s">
        <v>296</v>
      </c>
      <c r="BE397" s="234">
        <f>IF(N397="základní",J397,0)</f>
        <v>0</v>
      </c>
      <c r="BF397" s="234">
        <f>IF(N397="snížená",J397,0)</f>
        <v>0</v>
      </c>
      <c r="BG397" s="234">
        <f>IF(N397="zákl. přenesená",J397,0)</f>
        <v>0</v>
      </c>
      <c r="BH397" s="234">
        <f>IF(N397="sníž. přenesená",J397,0)</f>
        <v>0</v>
      </c>
      <c r="BI397" s="234">
        <f>IF(N397="nulová",J397,0)</f>
        <v>0</v>
      </c>
      <c r="BJ397" s="19" t="s">
        <v>82</v>
      </c>
      <c r="BK397" s="234">
        <f>ROUND(I397*H397,2)</f>
        <v>0</v>
      </c>
      <c r="BL397" s="19" t="s">
        <v>303</v>
      </c>
      <c r="BM397" s="233" t="s">
        <v>2119</v>
      </c>
    </row>
    <row r="398" spans="1:51" s="14" customFormat="1" ht="12">
      <c r="A398" s="14"/>
      <c r="B398" s="246"/>
      <c r="C398" s="247"/>
      <c r="D398" s="237" t="s">
        <v>305</v>
      </c>
      <c r="E398" s="248" t="s">
        <v>28</v>
      </c>
      <c r="F398" s="249" t="s">
        <v>239</v>
      </c>
      <c r="G398" s="247"/>
      <c r="H398" s="250">
        <v>33.575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6" t="s">
        <v>305</v>
      </c>
      <c r="AU398" s="256" t="s">
        <v>84</v>
      </c>
      <c r="AV398" s="14" t="s">
        <v>84</v>
      </c>
      <c r="AW398" s="14" t="s">
        <v>35</v>
      </c>
      <c r="AX398" s="14" t="s">
        <v>82</v>
      </c>
      <c r="AY398" s="256" t="s">
        <v>296</v>
      </c>
    </row>
    <row r="399" spans="1:65" s="2" customFormat="1" ht="16.5" customHeight="1">
      <c r="A399" s="40"/>
      <c r="B399" s="41"/>
      <c r="C399" s="279" t="s">
        <v>724</v>
      </c>
      <c r="D399" s="279" t="s">
        <v>405</v>
      </c>
      <c r="E399" s="280" t="s">
        <v>719</v>
      </c>
      <c r="F399" s="281" t="s">
        <v>2120</v>
      </c>
      <c r="G399" s="282" t="s">
        <v>362</v>
      </c>
      <c r="H399" s="283">
        <v>34.582</v>
      </c>
      <c r="I399" s="284"/>
      <c r="J399" s="285">
        <f>ROUND(I399*H399,2)</f>
        <v>0</v>
      </c>
      <c r="K399" s="281" t="s">
        <v>28</v>
      </c>
      <c r="L399" s="286"/>
      <c r="M399" s="287" t="s">
        <v>28</v>
      </c>
      <c r="N399" s="288" t="s">
        <v>45</v>
      </c>
      <c r="O399" s="86"/>
      <c r="P399" s="231">
        <f>O399*H399</f>
        <v>0</v>
      </c>
      <c r="Q399" s="231">
        <v>0.113</v>
      </c>
      <c r="R399" s="231">
        <f>Q399*H399</f>
        <v>3.907766</v>
      </c>
      <c r="S399" s="231">
        <v>0</v>
      </c>
      <c r="T399" s="232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33" t="s">
        <v>337</v>
      </c>
      <c r="AT399" s="233" t="s">
        <v>405</v>
      </c>
      <c r="AU399" s="233" t="s">
        <v>84</v>
      </c>
      <c r="AY399" s="19" t="s">
        <v>296</v>
      </c>
      <c r="BE399" s="234">
        <f>IF(N399="základní",J399,0)</f>
        <v>0</v>
      </c>
      <c r="BF399" s="234">
        <f>IF(N399="snížená",J399,0)</f>
        <v>0</v>
      </c>
      <c r="BG399" s="234">
        <f>IF(N399="zákl. přenesená",J399,0)</f>
        <v>0</v>
      </c>
      <c r="BH399" s="234">
        <f>IF(N399="sníž. přenesená",J399,0)</f>
        <v>0</v>
      </c>
      <c r="BI399" s="234">
        <f>IF(N399="nulová",J399,0)</f>
        <v>0</v>
      </c>
      <c r="BJ399" s="19" t="s">
        <v>82</v>
      </c>
      <c r="BK399" s="234">
        <f>ROUND(I399*H399,2)</f>
        <v>0</v>
      </c>
      <c r="BL399" s="19" t="s">
        <v>303</v>
      </c>
      <c r="BM399" s="233" t="s">
        <v>2121</v>
      </c>
    </row>
    <row r="400" spans="1:51" s="14" customFormat="1" ht="12">
      <c r="A400" s="14"/>
      <c r="B400" s="246"/>
      <c r="C400" s="247"/>
      <c r="D400" s="237" t="s">
        <v>305</v>
      </c>
      <c r="E400" s="248" t="s">
        <v>28</v>
      </c>
      <c r="F400" s="249" t="s">
        <v>722</v>
      </c>
      <c r="G400" s="247"/>
      <c r="H400" s="250">
        <v>34.582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6" t="s">
        <v>305</v>
      </c>
      <c r="AU400" s="256" t="s">
        <v>84</v>
      </c>
      <c r="AV400" s="14" t="s">
        <v>84</v>
      </c>
      <c r="AW400" s="14" t="s">
        <v>35</v>
      </c>
      <c r="AX400" s="14" t="s">
        <v>82</v>
      </c>
      <c r="AY400" s="256" t="s">
        <v>296</v>
      </c>
    </row>
    <row r="401" spans="1:63" s="12" customFormat="1" ht="22.8" customHeight="1">
      <c r="A401" s="12"/>
      <c r="B401" s="206"/>
      <c r="C401" s="207"/>
      <c r="D401" s="208" t="s">
        <v>73</v>
      </c>
      <c r="E401" s="220" t="s">
        <v>329</v>
      </c>
      <c r="F401" s="220" t="s">
        <v>723</v>
      </c>
      <c r="G401" s="207"/>
      <c r="H401" s="207"/>
      <c r="I401" s="210"/>
      <c r="J401" s="221">
        <f>BK401</f>
        <v>0</v>
      </c>
      <c r="K401" s="207"/>
      <c r="L401" s="212"/>
      <c r="M401" s="213"/>
      <c r="N401" s="214"/>
      <c r="O401" s="214"/>
      <c r="P401" s="215">
        <f>SUM(P402:P600)</f>
        <v>0</v>
      </c>
      <c r="Q401" s="214"/>
      <c r="R401" s="215">
        <f>SUM(R402:R600)</f>
        <v>63.51502314999998</v>
      </c>
      <c r="S401" s="214"/>
      <c r="T401" s="216">
        <f>SUM(T402:T600)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17" t="s">
        <v>82</v>
      </c>
      <c r="AT401" s="218" t="s">
        <v>73</v>
      </c>
      <c r="AU401" s="218" t="s">
        <v>82</v>
      </c>
      <c r="AY401" s="217" t="s">
        <v>296</v>
      </c>
      <c r="BK401" s="219">
        <f>SUM(BK402:BK600)</f>
        <v>0</v>
      </c>
    </row>
    <row r="402" spans="1:65" s="2" customFormat="1" ht="24" customHeight="1">
      <c r="A402" s="40"/>
      <c r="B402" s="41"/>
      <c r="C402" s="222" t="s">
        <v>729</v>
      </c>
      <c r="D402" s="222" t="s">
        <v>298</v>
      </c>
      <c r="E402" s="223" t="s">
        <v>725</v>
      </c>
      <c r="F402" s="224" t="s">
        <v>726</v>
      </c>
      <c r="G402" s="225" t="s">
        <v>362</v>
      </c>
      <c r="H402" s="226">
        <v>525.86</v>
      </c>
      <c r="I402" s="227"/>
      <c r="J402" s="228">
        <f>ROUND(I402*H402,2)</f>
        <v>0</v>
      </c>
      <c r="K402" s="224" t="s">
        <v>302</v>
      </c>
      <c r="L402" s="46"/>
      <c r="M402" s="229" t="s">
        <v>28</v>
      </c>
      <c r="N402" s="230" t="s">
        <v>45</v>
      </c>
      <c r="O402" s="86"/>
      <c r="P402" s="231">
        <f>O402*H402</f>
        <v>0</v>
      </c>
      <c r="Q402" s="231">
        <v>0.00438</v>
      </c>
      <c r="R402" s="231">
        <f>Q402*H402</f>
        <v>2.3032668000000003</v>
      </c>
      <c r="S402" s="231">
        <v>0</v>
      </c>
      <c r="T402" s="232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33" t="s">
        <v>303</v>
      </c>
      <c r="AT402" s="233" t="s">
        <v>298</v>
      </c>
      <c r="AU402" s="233" t="s">
        <v>84</v>
      </c>
      <c r="AY402" s="19" t="s">
        <v>296</v>
      </c>
      <c r="BE402" s="234">
        <f>IF(N402="základní",J402,0)</f>
        <v>0</v>
      </c>
      <c r="BF402" s="234">
        <f>IF(N402="snížená",J402,0)</f>
        <v>0</v>
      </c>
      <c r="BG402" s="234">
        <f>IF(N402="zákl. přenesená",J402,0)</f>
        <v>0</v>
      </c>
      <c r="BH402" s="234">
        <f>IF(N402="sníž. přenesená",J402,0)</f>
        <v>0</v>
      </c>
      <c r="BI402" s="234">
        <f>IF(N402="nulová",J402,0)</f>
        <v>0</v>
      </c>
      <c r="BJ402" s="19" t="s">
        <v>82</v>
      </c>
      <c r="BK402" s="234">
        <f>ROUND(I402*H402,2)</f>
        <v>0</v>
      </c>
      <c r="BL402" s="19" t="s">
        <v>303</v>
      </c>
      <c r="BM402" s="233" t="s">
        <v>2122</v>
      </c>
    </row>
    <row r="403" spans="1:51" s="14" customFormat="1" ht="12">
      <c r="A403" s="14"/>
      <c r="B403" s="246"/>
      <c r="C403" s="247"/>
      <c r="D403" s="237" t="s">
        <v>305</v>
      </c>
      <c r="E403" s="248" t="s">
        <v>28</v>
      </c>
      <c r="F403" s="249" t="s">
        <v>728</v>
      </c>
      <c r="G403" s="247"/>
      <c r="H403" s="250">
        <v>525.86</v>
      </c>
      <c r="I403" s="251"/>
      <c r="J403" s="247"/>
      <c r="K403" s="247"/>
      <c r="L403" s="252"/>
      <c r="M403" s="253"/>
      <c r="N403" s="254"/>
      <c r="O403" s="254"/>
      <c r="P403" s="254"/>
      <c r="Q403" s="254"/>
      <c r="R403" s="254"/>
      <c r="S403" s="254"/>
      <c r="T403" s="255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6" t="s">
        <v>305</v>
      </c>
      <c r="AU403" s="256" t="s">
        <v>84</v>
      </c>
      <c r="AV403" s="14" t="s">
        <v>84</v>
      </c>
      <c r="AW403" s="14" t="s">
        <v>35</v>
      </c>
      <c r="AX403" s="14" t="s">
        <v>82</v>
      </c>
      <c r="AY403" s="256" t="s">
        <v>296</v>
      </c>
    </row>
    <row r="404" spans="1:65" s="2" customFormat="1" ht="24" customHeight="1">
      <c r="A404" s="40"/>
      <c r="B404" s="41"/>
      <c r="C404" s="222" t="s">
        <v>735</v>
      </c>
      <c r="D404" s="222" t="s">
        <v>298</v>
      </c>
      <c r="E404" s="223" t="s">
        <v>730</v>
      </c>
      <c r="F404" s="224" t="s">
        <v>731</v>
      </c>
      <c r="G404" s="225" t="s">
        <v>362</v>
      </c>
      <c r="H404" s="226">
        <v>262.93</v>
      </c>
      <c r="I404" s="227"/>
      <c r="J404" s="228">
        <f>ROUND(I404*H404,2)</f>
        <v>0</v>
      </c>
      <c r="K404" s="224" t="s">
        <v>28</v>
      </c>
      <c r="L404" s="46"/>
      <c r="M404" s="229" t="s">
        <v>28</v>
      </c>
      <c r="N404" s="230" t="s">
        <v>45</v>
      </c>
      <c r="O404" s="86"/>
      <c r="P404" s="231">
        <f>O404*H404</f>
        <v>0</v>
      </c>
      <c r="Q404" s="231">
        <v>0.00298</v>
      </c>
      <c r="R404" s="231">
        <f>Q404*H404</f>
        <v>0.7835314</v>
      </c>
      <c r="S404" s="231">
        <v>0</v>
      </c>
      <c r="T404" s="232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33" t="s">
        <v>303</v>
      </c>
      <c r="AT404" s="233" t="s">
        <v>298</v>
      </c>
      <c r="AU404" s="233" t="s">
        <v>84</v>
      </c>
      <c r="AY404" s="19" t="s">
        <v>296</v>
      </c>
      <c r="BE404" s="234">
        <f>IF(N404="základní",J404,0)</f>
        <v>0</v>
      </c>
      <c r="BF404" s="234">
        <f>IF(N404="snížená",J404,0)</f>
        <v>0</v>
      </c>
      <c r="BG404" s="234">
        <f>IF(N404="zákl. přenesená",J404,0)</f>
        <v>0</v>
      </c>
      <c r="BH404" s="234">
        <f>IF(N404="sníž. přenesená",J404,0)</f>
        <v>0</v>
      </c>
      <c r="BI404" s="234">
        <f>IF(N404="nulová",J404,0)</f>
        <v>0</v>
      </c>
      <c r="BJ404" s="19" t="s">
        <v>82</v>
      </c>
      <c r="BK404" s="234">
        <f>ROUND(I404*H404,2)</f>
        <v>0</v>
      </c>
      <c r="BL404" s="19" t="s">
        <v>303</v>
      </c>
      <c r="BM404" s="233" t="s">
        <v>2123</v>
      </c>
    </row>
    <row r="405" spans="1:51" s="13" customFormat="1" ht="12">
      <c r="A405" s="13"/>
      <c r="B405" s="235"/>
      <c r="C405" s="236"/>
      <c r="D405" s="237" t="s">
        <v>305</v>
      </c>
      <c r="E405" s="238" t="s">
        <v>28</v>
      </c>
      <c r="F405" s="239" t="s">
        <v>1809</v>
      </c>
      <c r="G405" s="236"/>
      <c r="H405" s="238" t="s">
        <v>28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5" t="s">
        <v>305</v>
      </c>
      <c r="AU405" s="245" t="s">
        <v>84</v>
      </c>
      <c r="AV405" s="13" t="s">
        <v>82</v>
      </c>
      <c r="AW405" s="13" t="s">
        <v>35</v>
      </c>
      <c r="AX405" s="13" t="s">
        <v>74</v>
      </c>
      <c r="AY405" s="245" t="s">
        <v>296</v>
      </c>
    </row>
    <row r="406" spans="1:51" s="14" customFormat="1" ht="12">
      <c r="A406" s="14"/>
      <c r="B406" s="246"/>
      <c r="C406" s="247"/>
      <c r="D406" s="237" t="s">
        <v>305</v>
      </c>
      <c r="E406" s="248" t="s">
        <v>28</v>
      </c>
      <c r="F406" s="249" t="s">
        <v>2124</v>
      </c>
      <c r="G406" s="247"/>
      <c r="H406" s="250">
        <v>100.47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6" t="s">
        <v>305</v>
      </c>
      <c r="AU406" s="256" t="s">
        <v>84</v>
      </c>
      <c r="AV406" s="14" t="s">
        <v>84</v>
      </c>
      <c r="AW406" s="14" t="s">
        <v>35</v>
      </c>
      <c r="AX406" s="14" t="s">
        <v>74</v>
      </c>
      <c r="AY406" s="256" t="s">
        <v>296</v>
      </c>
    </row>
    <row r="407" spans="1:51" s="14" customFormat="1" ht="12">
      <c r="A407" s="14"/>
      <c r="B407" s="246"/>
      <c r="C407" s="247"/>
      <c r="D407" s="237" t="s">
        <v>305</v>
      </c>
      <c r="E407" s="248" t="s">
        <v>28</v>
      </c>
      <c r="F407" s="249" t="s">
        <v>2125</v>
      </c>
      <c r="G407" s="247"/>
      <c r="H407" s="250">
        <v>162.46</v>
      </c>
      <c r="I407" s="251"/>
      <c r="J407" s="247"/>
      <c r="K407" s="247"/>
      <c r="L407" s="252"/>
      <c r="M407" s="253"/>
      <c r="N407" s="254"/>
      <c r="O407" s="254"/>
      <c r="P407" s="254"/>
      <c r="Q407" s="254"/>
      <c r="R407" s="254"/>
      <c r="S407" s="254"/>
      <c r="T407" s="25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6" t="s">
        <v>305</v>
      </c>
      <c r="AU407" s="256" t="s">
        <v>84</v>
      </c>
      <c r="AV407" s="14" t="s">
        <v>84</v>
      </c>
      <c r="AW407" s="14" t="s">
        <v>35</v>
      </c>
      <c r="AX407" s="14" t="s">
        <v>74</v>
      </c>
      <c r="AY407" s="256" t="s">
        <v>296</v>
      </c>
    </row>
    <row r="408" spans="1:51" s="15" customFormat="1" ht="12">
      <c r="A408" s="15"/>
      <c r="B408" s="257"/>
      <c r="C408" s="258"/>
      <c r="D408" s="237" t="s">
        <v>305</v>
      </c>
      <c r="E408" s="259" t="s">
        <v>185</v>
      </c>
      <c r="F408" s="260" t="s">
        <v>310</v>
      </c>
      <c r="G408" s="258"/>
      <c r="H408" s="261">
        <v>262.93</v>
      </c>
      <c r="I408" s="262"/>
      <c r="J408" s="258"/>
      <c r="K408" s="258"/>
      <c r="L408" s="263"/>
      <c r="M408" s="264"/>
      <c r="N408" s="265"/>
      <c r="O408" s="265"/>
      <c r="P408" s="265"/>
      <c r="Q408" s="265"/>
      <c r="R408" s="265"/>
      <c r="S408" s="265"/>
      <c r="T408" s="266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7" t="s">
        <v>305</v>
      </c>
      <c r="AU408" s="267" t="s">
        <v>84</v>
      </c>
      <c r="AV408" s="15" t="s">
        <v>303</v>
      </c>
      <c r="AW408" s="15" t="s">
        <v>35</v>
      </c>
      <c r="AX408" s="15" t="s">
        <v>82</v>
      </c>
      <c r="AY408" s="267" t="s">
        <v>296</v>
      </c>
    </row>
    <row r="409" spans="1:65" s="2" customFormat="1" ht="16.5" customHeight="1">
      <c r="A409" s="40"/>
      <c r="B409" s="41"/>
      <c r="C409" s="222" t="s">
        <v>747</v>
      </c>
      <c r="D409" s="222" t="s">
        <v>298</v>
      </c>
      <c r="E409" s="223" t="s">
        <v>736</v>
      </c>
      <c r="F409" s="224" t="s">
        <v>737</v>
      </c>
      <c r="G409" s="225" t="s">
        <v>362</v>
      </c>
      <c r="H409" s="226">
        <v>779.73</v>
      </c>
      <c r="I409" s="227"/>
      <c r="J409" s="228">
        <f>ROUND(I409*H409,2)</f>
        <v>0</v>
      </c>
      <c r="K409" s="224" t="s">
        <v>302</v>
      </c>
      <c r="L409" s="46"/>
      <c r="M409" s="229" t="s">
        <v>28</v>
      </c>
      <c r="N409" s="230" t="s">
        <v>45</v>
      </c>
      <c r="O409" s="86"/>
      <c r="P409" s="231">
        <f>O409*H409</f>
        <v>0</v>
      </c>
      <c r="Q409" s="231">
        <v>0.00735</v>
      </c>
      <c r="R409" s="231">
        <f>Q409*H409</f>
        <v>5.7310155</v>
      </c>
      <c r="S409" s="231">
        <v>0</v>
      </c>
      <c r="T409" s="232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33" t="s">
        <v>303</v>
      </c>
      <c r="AT409" s="233" t="s">
        <v>298</v>
      </c>
      <c r="AU409" s="233" t="s">
        <v>84</v>
      </c>
      <c r="AY409" s="19" t="s">
        <v>296</v>
      </c>
      <c r="BE409" s="234">
        <f>IF(N409="základní",J409,0)</f>
        <v>0</v>
      </c>
      <c r="BF409" s="234">
        <f>IF(N409="snížená",J409,0)</f>
        <v>0</v>
      </c>
      <c r="BG409" s="234">
        <f>IF(N409="zákl. přenesená",J409,0)</f>
        <v>0</v>
      </c>
      <c r="BH409" s="234">
        <f>IF(N409="sníž. přenesená",J409,0)</f>
        <v>0</v>
      </c>
      <c r="BI409" s="234">
        <f>IF(N409="nulová",J409,0)</f>
        <v>0</v>
      </c>
      <c r="BJ409" s="19" t="s">
        <v>82</v>
      </c>
      <c r="BK409" s="234">
        <f>ROUND(I409*H409,2)</f>
        <v>0</v>
      </c>
      <c r="BL409" s="19" t="s">
        <v>303</v>
      </c>
      <c r="BM409" s="233" t="s">
        <v>2126</v>
      </c>
    </row>
    <row r="410" spans="1:51" s="13" customFormat="1" ht="12">
      <c r="A410" s="13"/>
      <c r="B410" s="235"/>
      <c r="C410" s="236"/>
      <c r="D410" s="237" t="s">
        <v>305</v>
      </c>
      <c r="E410" s="238" t="s">
        <v>28</v>
      </c>
      <c r="F410" s="239" t="s">
        <v>1809</v>
      </c>
      <c r="G410" s="236"/>
      <c r="H410" s="238" t="s">
        <v>28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5" t="s">
        <v>305</v>
      </c>
      <c r="AU410" s="245" t="s">
        <v>84</v>
      </c>
      <c r="AV410" s="13" t="s">
        <v>82</v>
      </c>
      <c r="AW410" s="13" t="s">
        <v>35</v>
      </c>
      <c r="AX410" s="13" t="s">
        <v>74</v>
      </c>
      <c r="AY410" s="245" t="s">
        <v>296</v>
      </c>
    </row>
    <row r="411" spans="1:51" s="14" customFormat="1" ht="12">
      <c r="A411" s="14"/>
      <c r="B411" s="246"/>
      <c r="C411" s="247"/>
      <c r="D411" s="237" t="s">
        <v>305</v>
      </c>
      <c r="E411" s="248" t="s">
        <v>28</v>
      </c>
      <c r="F411" s="249" t="s">
        <v>2127</v>
      </c>
      <c r="G411" s="247"/>
      <c r="H411" s="250">
        <v>244.377</v>
      </c>
      <c r="I411" s="251"/>
      <c r="J411" s="247"/>
      <c r="K411" s="247"/>
      <c r="L411" s="252"/>
      <c r="M411" s="253"/>
      <c r="N411" s="254"/>
      <c r="O411" s="254"/>
      <c r="P411" s="254"/>
      <c r="Q411" s="254"/>
      <c r="R411" s="254"/>
      <c r="S411" s="254"/>
      <c r="T411" s="25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6" t="s">
        <v>305</v>
      </c>
      <c r="AU411" s="256" t="s">
        <v>84</v>
      </c>
      <c r="AV411" s="14" t="s">
        <v>84</v>
      </c>
      <c r="AW411" s="14" t="s">
        <v>35</v>
      </c>
      <c r="AX411" s="14" t="s">
        <v>74</v>
      </c>
      <c r="AY411" s="256" t="s">
        <v>296</v>
      </c>
    </row>
    <row r="412" spans="1:51" s="14" customFormat="1" ht="12">
      <c r="A412" s="14"/>
      <c r="B412" s="246"/>
      <c r="C412" s="247"/>
      <c r="D412" s="237" t="s">
        <v>305</v>
      </c>
      <c r="E412" s="248" t="s">
        <v>28</v>
      </c>
      <c r="F412" s="249" t="s">
        <v>2128</v>
      </c>
      <c r="G412" s="247"/>
      <c r="H412" s="250">
        <v>142.853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6" t="s">
        <v>305</v>
      </c>
      <c r="AU412" s="256" t="s">
        <v>84</v>
      </c>
      <c r="AV412" s="14" t="s">
        <v>84</v>
      </c>
      <c r="AW412" s="14" t="s">
        <v>35</v>
      </c>
      <c r="AX412" s="14" t="s">
        <v>74</v>
      </c>
      <c r="AY412" s="256" t="s">
        <v>296</v>
      </c>
    </row>
    <row r="413" spans="1:51" s="14" customFormat="1" ht="12">
      <c r="A413" s="14"/>
      <c r="B413" s="246"/>
      <c r="C413" s="247"/>
      <c r="D413" s="237" t="s">
        <v>305</v>
      </c>
      <c r="E413" s="248" t="s">
        <v>28</v>
      </c>
      <c r="F413" s="249" t="s">
        <v>2129</v>
      </c>
      <c r="G413" s="247"/>
      <c r="H413" s="250">
        <v>247.401</v>
      </c>
      <c r="I413" s="251"/>
      <c r="J413" s="247"/>
      <c r="K413" s="247"/>
      <c r="L413" s="252"/>
      <c r="M413" s="253"/>
      <c r="N413" s="254"/>
      <c r="O413" s="254"/>
      <c r="P413" s="254"/>
      <c r="Q413" s="254"/>
      <c r="R413" s="254"/>
      <c r="S413" s="254"/>
      <c r="T413" s="255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6" t="s">
        <v>305</v>
      </c>
      <c r="AU413" s="256" t="s">
        <v>84</v>
      </c>
      <c r="AV413" s="14" t="s">
        <v>84</v>
      </c>
      <c r="AW413" s="14" t="s">
        <v>35</v>
      </c>
      <c r="AX413" s="14" t="s">
        <v>74</v>
      </c>
      <c r="AY413" s="256" t="s">
        <v>296</v>
      </c>
    </row>
    <row r="414" spans="1:51" s="14" customFormat="1" ht="12">
      <c r="A414" s="14"/>
      <c r="B414" s="246"/>
      <c r="C414" s="247"/>
      <c r="D414" s="237" t="s">
        <v>305</v>
      </c>
      <c r="E414" s="248" t="s">
        <v>28</v>
      </c>
      <c r="F414" s="249" t="s">
        <v>2130</v>
      </c>
      <c r="G414" s="247"/>
      <c r="H414" s="250">
        <v>169.817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6" t="s">
        <v>305</v>
      </c>
      <c r="AU414" s="256" t="s">
        <v>84</v>
      </c>
      <c r="AV414" s="14" t="s">
        <v>84</v>
      </c>
      <c r="AW414" s="14" t="s">
        <v>35</v>
      </c>
      <c r="AX414" s="14" t="s">
        <v>74</v>
      </c>
      <c r="AY414" s="256" t="s">
        <v>296</v>
      </c>
    </row>
    <row r="415" spans="1:51" s="14" customFormat="1" ht="12">
      <c r="A415" s="14"/>
      <c r="B415" s="246"/>
      <c r="C415" s="247"/>
      <c r="D415" s="237" t="s">
        <v>305</v>
      </c>
      <c r="E415" s="248" t="s">
        <v>28</v>
      </c>
      <c r="F415" s="249" t="s">
        <v>2131</v>
      </c>
      <c r="G415" s="247"/>
      <c r="H415" s="250">
        <v>52.196</v>
      </c>
      <c r="I415" s="251"/>
      <c r="J415" s="247"/>
      <c r="K415" s="247"/>
      <c r="L415" s="252"/>
      <c r="M415" s="253"/>
      <c r="N415" s="254"/>
      <c r="O415" s="254"/>
      <c r="P415" s="254"/>
      <c r="Q415" s="254"/>
      <c r="R415" s="254"/>
      <c r="S415" s="254"/>
      <c r="T415" s="25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6" t="s">
        <v>305</v>
      </c>
      <c r="AU415" s="256" t="s">
        <v>84</v>
      </c>
      <c r="AV415" s="14" t="s">
        <v>84</v>
      </c>
      <c r="AW415" s="14" t="s">
        <v>35</v>
      </c>
      <c r="AX415" s="14" t="s">
        <v>74</v>
      </c>
      <c r="AY415" s="256" t="s">
        <v>296</v>
      </c>
    </row>
    <row r="416" spans="1:51" s="16" customFormat="1" ht="12">
      <c r="A416" s="16"/>
      <c r="B416" s="268"/>
      <c r="C416" s="269"/>
      <c r="D416" s="237" t="s">
        <v>305</v>
      </c>
      <c r="E416" s="270" t="s">
        <v>28</v>
      </c>
      <c r="F416" s="271" t="s">
        <v>327</v>
      </c>
      <c r="G416" s="269"/>
      <c r="H416" s="272">
        <v>856.644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T416" s="278" t="s">
        <v>305</v>
      </c>
      <c r="AU416" s="278" t="s">
        <v>84</v>
      </c>
      <c r="AV416" s="16" t="s">
        <v>314</v>
      </c>
      <c r="AW416" s="16" t="s">
        <v>35</v>
      </c>
      <c r="AX416" s="16" t="s">
        <v>74</v>
      </c>
      <c r="AY416" s="278" t="s">
        <v>296</v>
      </c>
    </row>
    <row r="417" spans="1:51" s="14" customFormat="1" ht="12">
      <c r="A417" s="14"/>
      <c r="B417" s="246"/>
      <c r="C417" s="247"/>
      <c r="D417" s="237" t="s">
        <v>305</v>
      </c>
      <c r="E417" s="248" t="s">
        <v>28</v>
      </c>
      <c r="F417" s="249" t="s">
        <v>251</v>
      </c>
      <c r="G417" s="247"/>
      <c r="H417" s="250">
        <v>-50.89</v>
      </c>
      <c r="I417" s="251"/>
      <c r="J417" s="247"/>
      <c r="K417" s="247"/>
      <c r="L417" s="252"/>
      <c r="M417" s="253"/>
      <c r="N417" s="254"/>
      <c r="O417" s="254"/>
      <c r="P417" s="254"/>
      <c r="Q417" s="254"/>
      <c r="R417" s="254"/>
      <c r="S417" s="254"/>
      <c r="T417" s="255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6" t="s">
        <v>305</v>
      </c>
      <c r="AU417" s="256" t="s">
        <v>84</v>
      </c>
      <c r="AV417" s="14" t="s">
        <v>84</v>
      </c>
      <c r="AW417" s="14" t="s">
        <v>35</v>
      </c>
      <c r="AX417" s="14" t="s">
        <v>74</v>
      </c>
      <c r="AY417" s="256" t="s">
        <v>296</v>
      </c>
    </row>
    <row r="418" spans="1:51" s="14" customFormat="1" ht="12">
      <c r="A418" s="14"/>
      <c r="B418" s="246"/>
      <c r="C418" s="247"/>
      <c r="D418" s="237" t="s">
        <v>305</v>
      </c>
      <c r="E418" s="248" t="s">
        <v>28</v>
      </c>
      <c r="F418" s="249" t="s">
        <v>2132</v>
      </c>
      <c r="G418" s="247"/>
      <c r="H418" s="250">
        <v>-56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6" t="s">
        <v>305</v>
      </c>
      <c r="AU418" s="256" t="s">
        <v>84</v>
      </c>
      <c r="AV418" s="14" t="s">
        <v>84</v>
      </c>
      <c r="AW418" s="14" t="s">
        <v>35</v>
      </c>
      <c r="AX418" s="14" t="s">
        <v>74</v>
      </c>
      <c r="AY418" s="256" t="s">
        <v>296</v>
      </c>
    </row>
    <row r="419" spans="1:51" s="16" customFormat="1" ht="12">
      <c r="A419" s="16"/>
      <c r="B419" s="268"/>
      <c r="C419" s="269"/>
      <c r="D419" s="237" t="s">
        <v>305</v>
      </c>
      <c r="E419" s="270" t="s">
        <v>28</v>
      </c>
      <c r="F419" s="271" t="s">
        <v>327</v>
      </c>
      <c r="G419" s="269"/>
      <c r="H419" s="272">
        <v>-106.89</v>
      </c>
      <c r="I419" s="273"/>
      <c r="J419" s="269"/>
      <c r="K419" s="269"/>
      <c r="L419" s="274"/>
      <c r="M419" s="275"/>
      <c r="N419" s="276"/>
      <c r="O419" s="276"/>
      <c r="P419" s="276"/>
      <c r="Q419" s="276"/>
      <c r="R419" s="276"/>
      <c r="S419" s="276"/>
      <c r="T419" s="277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78" t="s">
        <v>305</v>
      </c>
      <c r="AU419" s="278" t="s">
        <v>84</v>
      </c>
      <c r="AV419" s="16" t="s">
        <v>314</v>
      </c>
      <c r="AW419" s="16" t="s">
        <v>35</v>
      </c>
      <c r="AX419" s="16" t="s">
        <v>74</v>
      </c>
      <c r="AY419" s="278" t="s">
        <v>296</v>
      </c>
    </row>
    <row r="420" spans="1:51" s="14" customFormat="1" ht="12">
      <c r="A420" s="14"/>
      <c r="B420" s="246"/>
      <c r="C420" s="247"/>
      <c r="D420" s="237" t="s">
        <v>305</v>
      </c>
      <c r="E420" s="248" t="s">
        <v>28</v>
      </c>
      <c r="F420" s="249" t="s">
        <v>745</v>
      </c>
      <c r="G420" s="247"/>
      <c r="H420" s="250">
        <v>23.28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6" t="s">
        <v>305</v>
      </c>
      <c r="AU420" s="256" t="s">
        <v>84</v>
      </c>
      <c r="AV420" s="14" t="s">
        <v>84</v>
      </c>
      <c r="AW420" s="14" t="s">
        <v>35</v>
      </c>
      <c r="AX420" s="14" t="s">
        <v>74</v>
      </c>
      <c r="AY420" s="256" t="s">
        <v>296</v>
      </c>
    </row>
    <row r="421" spans="1:51" s="14" customFormat="1" ht="12">
      <c r="A421" s="14"/>
      <c r="B421" s="246"/>
      <c r="C421" s="247"/>
      <c r="D421" s="237" t="s">
        <v>305</v>
      </c>
      <c r="E421" s="248" t="s">
        <v>28</v>
      </c>
      <c r="F421" s="249" t="s">
        <v>746</v>
      </c>
      <c r="G421" s="247"/>
      <c r="H421" s="250">
        <v>6.696</v>
      </c>
      <c r="I421" s="251"/>
      <c r="J421" s="247"/>
      <c r="K421" s="247"/>
      <c r="L421" s="252"/>
      <c r="M421" s="253"/>
      <c r="N421" s="254"/>
      <c r="O421" s="254"/>
      <c r="P421" s="254"/>
      <c r="Q421" s="254"/>
      <c r="R421" s="254"/>
      <c r="S421" s="254"/>
      <c r="T421" s="25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6" t="s">
        <v>305</v>
      </c>
      <c r="AU421" s="256" t="s">
        <v>84</v>
      </c>
      <c r="AV421" s="14" t="s">
        <v>84</v>
      </c>
      <c r="AW421" s="14" t="s">
        <v>35</v>
      </c>
      <c r="AX421" s="14" t="s">
        <v>74</v>
      </c>
      <c r="AY421" s="256" t="s">
        <v>296</v>
      </c>
    </row>
    <row r="422" spans="1:51" s="16" customFormat="1" ht="12">
      <c r="A422" s="16"/>
      <c r="B422" s="268"/>
      <c r="C422" s="269"/>
      <c r="D422" s="237" t="s">
        <v>305</v>
      </c>
      <c r="E422" s="270" t="s">
        <v>179</v>
      </c>
      <c r="F422" s="271" t="s">
        <v>327</v>
      </c>
      <c r="G422" s="269"/>
      <c r="H422" s="272">
        <v>29.976</v>
      </c>
      <c r="I422" s="273"/>
      <c r="J422" s="269"/>
      <c r="K422" s="269"/>
      <c r="L422" s="274"/>
      <c r="M422" s="275"/>
      <c r="N422" s="276"/>
      <c r="O422" s="276"/>
      <c r="P422" s="276"/>
      <c r="Q422" s="276"/>
      <c r="R422" s="276"/>
      <c r="S422" s="276"/>
      <c r="T422" s="277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T422" s="278" t="s">
        <v>305</v>
      </c>
      <c r="AU422" s="278" t="s">
        <v>84</v>
      </c>
      <c r="AV422" s="16" t="s">
        <v>314</v>
      </c>
      <c r="AW422" s="16" t="s">
        <v>35</v>
      </c>
      <c r="AX422" s="16" t="s">
        <v>74</v>
      </c>
      <c r="AY422" s="278" t="s">
        <v>296</v>
      </c>
    </row>
    <row r="423" spans="1:51" s="15" customFormat="1" ht="12">
      <c r="A423" s="15"/>
      <c r="B423" s="257"/>
      <c r="C423" s="258"/>
      <c r="D423" s="237" t="s">
        <v>305</v>
      </c>
      <c r="E423" s="259" t="s">
        <v>177</v>
      </c>
      <c r="F423" s="260" t="s">
        <v>310</v>
      </c>
      <c r="G423" s="258"/>
      <c r="H423" s="261">
        <v>779.73</v>
      </c>
      <c r="I423" s="262"/>
      <c r="J423" s="258"/>
      <c r="K423" s="258"/>
      <c r="L423" s="263"/>
      <c r="M423" s="264"/>
      <c r="N423" s="265"/>
      <c r="O423" s="265"/>
      <c r="P423" s="265"/>
      <c r="Q423" s="265"/>
      <c r="R423" s="265"/>
      <c r="S423" s="265"/>
      <c r="T423" s="266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7" t="s">
        <v>305</v>
      </c>
      <c r="AU423" s="267" t="s">
        <v>84</v>
      </c>
      <c r="AV423" s="15" t="s">
        <v>303</v>
      </c>
      <c r="AW423" s="15" t="s">
        <v>35</v>
      </c>
      <c r="AX423" s="15" t="s">
        <v>82</v>
      </c>
      <c r="AY423" s="267" t="s">
        <v>296</v>
      </c>
    </row>
    <row r="424" spans="1:65" s="2" customFormat="1" ht="24" customHeight="1">
      <c r="A424" s="40"/>
      <c r="B424" s="41"/>
      <c r="C424" s="222" t="s">
        <v>752</v>
      </c>
      <c r="D424" s="222" t="s">
        <v>298</v>
      </c>
      <c r="E424" s="223" t="s">
        <v>748</v>
      </c>
      <c r="F424" s="224" t="s">
        <v>749</v>
      </c>
      <c r="G424" s="225" t="s">
        <v>362</v>
      </c>
      <c r="H424" s="226">
        <v>1.974</v>
      </c>
      <c r="I424" s="227"/>
      <c r="J424" s="228">
        <f>ROUND(I424*H424,2)</f>
        <v>0</v>
      </c>
      <c r="K424" s="224" t="s">
        <v>302</v>
      </c>
      <c r="L424" s="46"/>
      <c r="M424" s="229" t="s">
        <v>28</v>
      </c>
      <c r="N424" s="230" t="s">
        <v>45</v>
      </c>
      <c r="O424" s="86"/>
      <c r="P424" s="231">
        <f>O424*H424</f>
        <v>0</v>
      </c>
      <c r="Q424" s="231">
        <v>0.00438</v>
      </c>
      <c r="R424" s="231">
        <f>Q424*H424</f>
        <v>0.00864612</v>
      </c>
      <c r="S424" s="231">
        <v>0</v>
      </c>
      <c r="T424" s="232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33" t="s">
        <v>303</v>
      </c>
      <c r="AT424" s="233" t="s">
        <v>298</v>
      </c>
      <c r="AU424" s="233" t="s">
        <v>84</v>
      </c>
      <c r="AY424" s="19" t="s">
        <v>296</v>
      </c>
      <c r="BE424" s="234">
        <f>IF(N424="základní",J424,0)</f>
        <v>0</v>
      </c>
      <c r="BF424" s="234">
        <f>IF(N424="snížená",J424,0)</f>
        <v>0</v>
      </c>
      <c r="BG424" s="234">
        <f>IF(N424="zákl. přenesená",J424,0)</f>
        <v>0</v>
      </c>
      <c r="BH424" s="234">
        <f>IF(N424="sníž. přenesená",J424,0)</f>
        <v>0</v>
      </c>
      <c r="BI424" s="234">
        <f>IF(N424="nulová",J424,0)</f>
        <v>0</v>
      </c>
      <c r="BJ424" s="19" t="s">
        <v>82</v>
      </c>
      <c r="BK424" s="234">
        <f>ROUND(I424*H424,2)</f>
        <v>0</v>
      </c>
      <c r="BL424" s="19" t="s">
        <v>303</v>
      </c>
      <c r="BM424" s="233" t="s">
        <v>2133</v>
      </c>
    </row>
    <row r="425" spans="1:51" s="13" customFormat="1" ht="12">
      <c r="A425" s="13"/>
      <c r="B425" s="235"/>
      <c r="C425" s="236"/>
      <c r="D425" s="237" t="s">
        <v>305</v>
      </c>
      <c r="E425" s="238" t="s">
        <v>28</v>
      </c>
      <c r="F425" s="239" t="s">
        <v>523</v>
      </c>
      <c r="G425" s="236"/>
      <c r="H425" s="238" t="s">
        <v>28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305</v>
      </c>
      <c r="AU425" s="245" t="s">
        <v>84</v>
      </c>
      <c r="AV425" s="13" t="s">
        <v>82</v>
      </c>
      <c r="AW425" s="13" t="s">
        <v>35</v>
      </c>
      <c r="AX425" s="13" t="s">
        <v>74</v>
      </c>
      <c r="AY425" s="245" t="s">
        <v>296</v>
      </c>
    </row>
    <row r="426" spans="1:51" s="14" customFormat="1" ht="12">
      <c r="A426" s="14"/>
      <c r="B426" s="246"/>
      <c r="C426" s="247"/>
      <c r="D426" s="237" t="s">
        <v>305</v>
      </c>
      <c r="E426" s="248" t="s">
        <v>28</v>
      </c>
      <c r="F426" s="249" t="s">
        <v>2134</v>
      </c>
      <c r="G426" s="247"/>
      <c r="H426" s="250">
        <v>1.974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6" t="s">
        <v>305</v>
      </c>
      <c r="AU426" s="256" t="s">
        <v>84</v>
      </c>
      <c r="AV426" s="14" t="s">
        <v>84</v>
      </c>
      <c r="AW426" s="14" t="s">
        <v>35</v>
      </c>
      <c r="AX426" s="14" t="s">
        <v>82</v>
      </c>
      <c r="AY426" s="256" t="s">
        <v>296</v>
      </c>
    </row>
    <row r="427" spans="1:65" s="2" customFormat="1" ht="24" customHeight="1">
      <c r="A427" s="40"/>
      <c r="B427" s="41"/>
      <c r="C427" s="222" t="s">
        <v>757</v>
      </c>
      <c r="D427" s="222" t="s">
        <v>298</v>
      </c>
      <c r="E427" s="223" t="s">
        <v>753</v>
      </c>
      <c r="F427" s="224" t="s">
        <v>754</v>
      </c>
      <c r="G427" s="225" t="s">
        <v>362</v>
      </c>
      <c r="H427" s="226">
        <v>9.25</v>
      </c>
      <c r="I427" s="227"/>
      <c r="J427" s="228">
        <f>ROUND(I427*H427,2)</f>
        <v>0</v>
      </c>
      <c r="K427" s="224" t="s">
        <v>302</v>
      </c>
      <c r="L427" s="46"/>
      <c r="M427" s="229" t="s">
        <v>28</v>
      </c>
      <c r="N427" s="230" t="s">
        <v>45</v>
      </c>
      <c r="O427" s="86"/>
      <c r="P427" s="231">
        <f>O427*H427</f>
        <v>0</v>
      </c>
      <c r="Q427" s="231">
        <v>0.00064</v>
      </c>
      <c r="R427" s="231">
        <f>Q427*H427</f>
        <v>0.005920000000000001</v>
      </c>
      <c r="S427" s="231">
        <v>0</v>
      </c>
      <c r="T427" s="232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33" t="s">
        <v>303</v>
      </c>
      <c r="AT427" s="233" t="s">
        <v>298</v>
      </c>
      <c r="AU427" s="233" t="s">
        <v>84</v>
      </c>
      <c r="AY427" s="19" t="s">
        <v>296</v>
      </c>
      <c r="BE427" s="234">
        <f>IF(N427="základní",J427,0)</f>
        <v>0</v>
      </c>
      <c r="BF427" s="234">
        <f>IF(N427="snížená",J427,0)</f>
        <v>0</v>
      </c>
      <c r="BG427" s="234">
        <f>IF(N427="zákl. přenesená",J427,0)</f>
        <v>0</v>
      </c>
      <c r="BH427" s="234">
        <f>IF(N427="sníž. přenesená",J427,0)</f>
        <v>0</v>
      </c>
      <c r="BI427" s="234">
        <f>IF(N427="nulová",J427,0)</f>
        <v>0</v>
      </c>
      <c r="BJ427" s="19" t="s">
        <v>82</v>
      </c>
      <c r="BK427" s="234">
        <f>ROUND(I427*H427,2)</f>
        <v>0</v>
      </c>
      <c r="BL427" s="19" t="s">
        <v>303</v>
      </c>
      <c r="BM427" s="233" t="s">
        <v>2135</v>
      </c>
    </row>
    <row r="428" spans="1:51" s="13" customFormat="1" ht="12">
      <c r="A428" s="13"/>
      <c r="B428" s="235"/>
      <c r="C428" s="236"/>
      <c r="D428" s="237" t="s">
        <v>305</v>
      </c>
      <c r="E428" s="238" t="s">
        <v>28</v>
      </c>
      <c r="F428" s="239" t="s">
        <v>1809</v>
      </c>
      <c r="G428" s="236"/>
      <c r="H428" s="238" t="s">
        <v>28</v>
      </c>
      <c r="I428" s="240"/>
      <c r="J428" s="236"/>
      <c r="K428" s="236"/>
      <c r="L428" s="241"/>
      <c r="M428" s="242"/>
      <c r="N428" s="243"/>
      <c r="O428" s="243"/>
      <c r="P428" s="243"/>
      <c r="Q428" s="243"/>
      <c r="R428" s="243"/>
      <c r="S428" s="243"/>
      <c r="T428" s="24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5" t="s">
        <v>305</v>
      </c>
      <c r="AU428" s="245" t="s">
        <v>84</v>
      </c>
      <c r="AV428" s="13" t="s">
        <v>82</v>
      </c>
      <c r="AW428" s="13" t="s">
        <v>35</v>
      </c>
      <c r="AX428" s="13" t="s">
        <v>74</v>
      </c>
      <c r="AY428" s="245" t="s">
        <v>296</v>
      </c>
    </row>
    <row r="429" spans="1:51" s="13" customFormat="1" ht="12">
      <c r="A429" s="13"/>
      <c r="B429" s="235"/>
      <c r="C429" s="236"/>
      <c r="D429" s="237" t="s">
        <v>305</v>
      </c>
      <c r="E429" s="238" t="s">
        <v>28</v>
      </c>
      <c r="F429" s="239" t="s">
        <v>657</v>
      </c>
      <c r="G429" s="236"/>
      <c r="H429" s="238" t="s">
        <v>28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5" t="s">
        <v>305</v>
      </c>
      <c r="AU429" s="245" t="s">
        <v>84</v>
      </c>
      <c r="AV429" s="13" t="s">
        <v>82</v>
      </c>
      <c r="AW429" s="13" t="s">
        <v>35</v>
      </c>
      <c r="AX429" s="13" t="s">
        <v>74</v>
      </c>
      <c r="AY429" s="245" t="s">
        <v>296</v>
      </c>
    </row>
    <row r="430" spans="1:51" s="14" customFormat="1" ht="12">
      <c r="A430" s="14"/>
      <c r="B430" s="246"/>
      <c r="C430" s="247"/>
      <c r="D430" s="237" t="s">
        <v>305</v>
      </c>
      <c r="E430" s="248" t="s">
        <v>28</v>
      </c>
      <c r="F430" s="249" t="s">
        <v>756</v>
      </c>
      <c r="G430" s="247"/>
      <c r="H430" s="250">
        <v>9.25</v>
      </c>
      <c r="I430" s="251"/>
      <c r="J430" s="247"/>
      <c r="K430" s="247"/>
      <c r="L430" s="252"/>
      <c r="M430" s="253"/>
      <c r="N430" s="254"/>
      <c r="O430" s="254"/>
      <c r="P430" s="254"/>
      <c r="Q430" s="254"/>
      <c r="R430" s="254"/>
      <c r="S430" s="254"/>
      <c r="T430" s="25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6" t="s">
        <v>305</v>
      </c>
      <c r="AU430" s="256" t="s">
        <v>84</v>
      </c>
      <c r="AV430" s="14" t="s">
        <v>84</v>
      </c>
      <c r="AW430" s="14" t="s">
        <v>35</v>
      </c>
      <c r="AX430" s="14" t="s">
        <v>82</v>
      </c>
      <c r="AY430" s="256" t="s">
        <v>296</v>
      </c>
    </row>
    <row r="431" spans="1:65" s="2" customFormat="1" ht="24" customHeight="1">
      <c r="A431" s="40"/>
      <c r="B431" s="41"/>
      <c r="C431" s="222" t="s">
        <v>769</v>
      </c>
      <c r="D431" s="222" t="s">
        <v>298</v>
      </c>
      <c r="E431" s="223" t="s">
        <v>758</v>
      </c>
      <c r="F431" s="224" t="s">
        <v>759</v>
      </c>
      <c r="G431" s="225" t="s">
        <v>362</v>
      </c>
      <c r="H431" s="226">
        <v>121.571</v>
      </c>
      <c r="I431" s="227"/>
      <c r="J431" s="228">
        <f>ROUND(I431*H431,2)</f>
        <v>0</v>
      </c>
      <c r="K431" s="224" t="s">
        <v>302</v>
      </c>
      <c r="L431" s="46"/>
      <c r="M431" s="229" t="s">
        <v>28</v>
      </c>
      <c r="N431" s="230" t="s">
        <v>45</v>
      </c>
      <c r="O431" s="86"/>
      <c r="P431" s="231">
        <f>O431*H431</f>
        <v>0</v>
      </c>
      <c r="Q431" s="231">
        <v>0.01365</v>
      </c>
      <c r="R431" s="231">
        <f>Q431*H431</f>
        <v>1.6594441500000001</v>
      </c>
      <c r="S431" s="231">
        <v>0</v>
      </c>
      <c r="T431" s="232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33" t="s">
        <v>303</v>
      </c>
      <c r="AT431" s="233" t="s">
        <v>298</v>
      </c>
      <c r="AU431" s="233" t="s">
        <v>84</v>
      </c>
      <c r="AY431" s="19" t="s">
        <v>296</v>
      </c>
      <c r="BE431" s="234">
        <f>IF(N431="základní",J431,0)</f>
        <v>0</v>
      </c>
      <c r="BF431" s="234">
        <f>IF(N431="snížená",J431,0)</f>
        <v>0</v>
      </c>
      <c r="BG431" s="234">
        <f>IF(N431="zákl. přenesená",J431,0)</f>
        <v>0</v>
      </c>
      <c r="BH431" s="234">
        <f>IF(N431="sníž. přenesená",J431,0)</f>
        <v>0</v>
      </c>
      <c r="BI431" s="234">
        <f>IF(N431="nulová",J431,0)</f>
        <v>0</v>
      </c>
      <c r="BJ431" s="19" t="s">
        <v>82</v>
      </c>
      <c r="BK431" s="234">
        <f>ROUND(I431*H431,2)</f>
        <v>0</v>
      </c>
      <c r="BL431" s="19" t="s">
        <v>303</v>
      </c>
      <c r="BM431" s="233" t="s">
        <v>2136</v>
      </c>
    </row>
    <row r="432" spans="1:51" s="13" customFormat="1" ht="12">
      <c r="A432" s="13"/>
      <c r="B432" s="235"/>
      <c r="C432" s="236"/>
      <c r="D432" s="237" t="s">
        <v>305</v>
      </c>
      <c r="E432" s="238" t="s">
        <v>28</v>
      </c>
      <c r="F432" s="239" t="s">
        <v>1809</v>
      </c>
      <c r="G432" s="236"/>
      <c r="H432" s="238" t="s">
        <v>28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5" t="s">
        <v>305</v>
      </c>
      <c r="AU432" s="245" t="s">
        <v>84</v>
      </c>
      <c r="AV432" s="13" t="s">
        <v>82</v>
      </c>
      <c r="AW432" s="13" t="s">
        <v>35</v>
      </c>
      <c r="AX432" s="13" t="s">
        <v>74</v>
      </c>
      <c r="AY432" s="245" t="s">
        <v>296</v>
      </c>
    </row>
    <row r="433" spans="1:51" s="14" customFormat="1" ht="12">
      <c r="A433" s="14"/>
      <c r="B433" s="246"/>
      <c r="C433" s="247"/>
      <c r="D433" s="237" t="s">
        <v>305</v>
      </c>
      <c r="E433" s="248" t="s">
        <v>28</v>
      </c>
      <c r="F433" s="249" t="s">
        <v>2137</v>
      </c>
      <c r="G433" s="247"/>
      <c r="H433" s="250">
        <v>69.426</v>
      </c>
      <c r="I433" s="251"/>
      <c r="J433" s="247"/>
      <c r="K433" s="247"/>
      <c r="L433" s="252"/>
      <c r="M433" s="253"/>
      <c r="N433" s="254"/>
      <c r="O433" s="254"/>
      <c r="P433" s="254"/>
      <c r="Q433" s="254"/>
      <c r="R433" s="254"/>
      <c r="S433" s="254"/>
      <c r="T433" s="25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6" t="s">
        <v>305</v>
      </c>
      <c r="AU433" s="256" t="s">
        <v>84</v>
      </c>
      <c r="AV433" s="14" t="s">
        <v>84</v>
      </c>
      <c r="AW433" s="14" t="s">
        <v>35</v>
      </c>
      <c r="AX433" s="14" t="s">
        <v>74</v>
      </c>
      <c r="AY433" s="256" t="s">
        <v>296</v>
      </c>
    </row>
    <row r="434" spans="1:51" s="14" customFormat="1" ht="12">
      <c r="A434" s="14"/>
      <c r="B434" s="246"/>
      <c r="C434" s="247"/>
      <c r="D434" s="237" t="s">
        <v>305</v>
      </c>
      <c r="E434" s="248" t="s">
        <v>28</v>
      </c>
      <c r="F434" s="249" t="s">
        <v>762</v>
      </c>
      <c r="G434" s="247"/>
      <c r="H434" s="250">
        <v>50.358</v>
      </c>
      <c r="I434" s="251"/>
      <c r="J434" s="247"/>
      <c r="K434" s="247"/>
      <c r="L434" s="252"/>
      <c r="M434" s="253"/>
      <c r="N434" s="254"/>
      <c r="O434" s="254"/>
      <c r="P434" s="254"/>
      <c r="Q434" s="254"/>
      <c r="R434" s="254"/>
      <c r="S434" s="254"/>
      <c r="T434" s="25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6" t="s">
        <v>305</v>
      </c>
      <c r="AU434" s="256" t="s">
        <v>84</v>
      </c>
      <c r="AV434" s="14" t="s">
        <v>84</v>
      </c>
      <c r="AW434" s="14" t="s">
        <v>35</v>
      </c>
      <c r="AX434" s="14" t="s">
        <v>74</v>
      </c>
      <c r="AY434" s="256" t="s">
        <v>296</v>
      </c>
    </row>
    <row r="435" spans="1:51" s="16" customFormat="1" ht="12">
      <c r="A435" s="16"/>
      <c r="B435" s="268"/>
      <c r="C435" s="269"/>
      <c r="D435" s="237" t="s">
        <v>305</v>
      </c>
      <c r="E435" s="270" t="s">
        <v>28</v>
      </c>
      <c r="F435" s="271" t="s">
        <v>327</v>
      </c>
      <c r="G435" s="269"/>
      <c r="H435" s="272">
        <v>119.784</v>
      </c>
      <c r="I435" s="273"/>
      <c r="J435" s="269"/>
      <c r="K435" s="269"/>
      <c r="L435" s="274"/>
      <c r="M435" s="275"/>
      <c r="N435" s="276"/>
      <c r="O435" s="276"/>
      <c r="P435" s="276"/>
      <c r="Q435" s="276"/>
      <c r="R435" s="276"/>
      <c r="S435" s="276"/>
      <c r="T435" s="277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T435" s="278" t="s">
        <v>305</v>
      </c>
      <c r="AU435" s="278" t="s">
        <v>84</v>
      </c>
      <c r="AV435" s="16" t="s">
        <v>314</v>
      </c>
      <c r="AW435" s="16" t="s">
        <v>35</v>
      </c>
      <c r="AX435" s="16" t="s">
        <v>74</v>
      </c>
      <c r="AY435" s="278" t="s">
        <v>296</v>
      </c>
    </row>
    <row r="436" spans="1:51" s="14" customFormat="1" ht="12">
      <c r="A436" s="14"/>
      <c r="B436" s="246"/>
      <c r="C436" s="247"/>
      <c r="D436" s="237" t="s">
        <v>305</v>
      </c>
      <c r="E436" s="248" t="s">
        <v>28</v>
      </c>
      <c r="F436" s="249" t="s">
        <v>2138</v>
      </c>
      <c r="G436" s="247"/>
      <c r="H436" s="250">
        <v>4.47</v>
      </c>
      <c r="I436" s="251"/>
      <c r="J436" s="247"/>
      <c r="K436" s="247"/>
      <c r="L436" s="252"/>
      <c r="M436" s="253"/>
      <c r="N436" s="254"/>
      <c r="O436" s="254"/>
      <c r="P436" s="254"/>
      <c r="Q436" s="254"/>
      <c r="R436" s="254"/>
      <c r="S436" s="254"/>
      <c r="T436" s="25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6" t="s">
        <v>305</v>
      </c>
      <c r="AU436" s="256" t="s">
        <v>84</v>
      </c>
      <c r="AV436" s="14" t="s">
        <v>84</v>
      </c>
      <c r="AW436" s="14" t="s">
        <v>35</v>
      </c>
      <c r="AX436" s="14" t="s">
        <v>74</v>
      </c>
      <c r="AY436" s="256" t="s">
        <v>296</v>
      </c>
    </row>
    <row r="437" spans="1:51" s="14" customFormat="1" ht="12">
      <c r="A437" s="14"/>
      <c r="B437" s="246"/>
      <c r="C437" s="247"/>
      <c r="D437" s="237" t="s">
        <v>305</v>
      </c>
      <c r="E437" s="248" t="s">
        <v>28</v>
      </c>
      <c r="F437" s="249" t="s">
        <v>764</v>
      </c>
      <c r="G437" s="247"/>
      <c r="H437" s="250">
        <v>-3.9</v>
      </c>
      <c r="I437" s="251"/>
      <c r="J437" s="247"/>
      <c r="K437" s="247"/>
      <c r="L437" s="252"/>
      <c r="M437" s="253"/>
      <c r="N437" s="254"/>
      <c r="O437" s="254"/>
      <c r="P437" s="254"/>
      <c r="Q437" s="254"/>
      <c r="R437" s="254"/>
      <c r="S437" s="254"/>
      <c r="T437" s="25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6" t="s">
        <v>305</v>
      </c>
      <c r="AU437" s="256" t="s">
        <v>84</v>
      </c>
      <c r="AV437" s="14" t="s">
        <v>84</v>
      </c>
      <c r="AW437" s="14" t="s">
        <v>35</v>
      </c>
      <c r="AX437" s="14" t="s">
        <v>74</v>
      </c>
      <c r="AY437" s="256" t="s">
        <v>296</v>
      </c>
    </row>
    <row r="438" spans="1:51" s="14" customFormat="1" ht="12">
      <c r="A438" s="14"/>
      <c r="B438" s="246"/>
      <c r="C438" s="247"/>
      <c r="D438" s="237" t="s">
        <v>305</v>
      </c>
      <c r="E438" s="248" t="s">
        <v>28</v>
      </c>
      <c r="F438" s="249" t="s">
        <v>765</v>
      </c>
      <c r="G438" s="247"/>
      <c r="H438" s="250">
        <v>-9.2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6" t="s">
        <v>305</v>
      </c>
      <c r="AU438" s="256" t="s">
        <v>84</v>
      </c>
      <c r="AV438" s="14" t="s">
        <v>84</v>
      </c>
      <c r="AW438" s="14" t="s">
        <v>35</v>
      </c>
      <c r="AX438" s="14" t="s">
        <v>74</v>
      </c>
      <c r="AY438" s="256" t="s">
        <v>296</v>
      </c>
    </row>
    <row r="439" spans="1:51" s="14" customFormat="1" ht="12">
      <c r="A439" s="14"/>
      <c r="B439" s="246"/>
      <c r="C439" s="247"/>
      <c r="D439" s="237" t="s">
        <v>305</v>
      </c>
      <c r="E439" s="248" t="s">
        <v>28</v>
      </c>
      <c r="F439" s="249" t="s">
        <v>2139</v>
      </c>
      <c r="G439" s="247"/>
      <c r="H439" s="250">
        <v>8.768</v>
      </c>
      <c r="I439" s="251"/>
      <c r="J439" s="247"/>
      <c r="K439" s="247"/>
      <c r="L439" s="252"/>
      <c r="M439" s="253"/>
      <c r="N439" s="254"/>
      <c r="O439" s="254"/>
      <c r="P439" s="254"/>
      <c r="Q439" s="254"/>
      <c r="R439" s="254"/>
      <c r="S439" s="254"/>
      <c r="T439" s="25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6" t="s">
        <v>305</v>
      </c>
      <c r="AU439" s="256" t="s">
        <v>84</v>
      </c>
      <c r="AV439" s="14" t="s">
        <v>84</v>
      </c>
      <c r="AW439" s="14" t="s">
        <v>35</v>
      </c>
      <c r="AX439" s="14" t="s">
        <v>74</v>
      </c>
      <c r="AY439" s="256" t="s">
        <v>296</v>
      </c>
    </row>
    <row r="440" spans="1:51" s="14" customFormat="1" ht="12">
      <c r="A440" s="14"/>
      <c r="B440" s="246"/>
      <c r="C440" s="247"/>
      <c r="D440" s="237" t="s">
        <v>305</v>
      </c>
      <c r="E440" s="248" t="s">
        <v>28</v>
      </c>
      <c r="F440" s="249" t="s">
        <v>767</v>
      </c>
      <c r="G440" s="247"/>
      <c r="H440" s="250">
        <v>0.4</v>
      </c>
      <c r="I440" s="251"/>
      <c r="J440" s="247"/>
      <c r="K440" s="247"/>
      <c r="L440" s="252"/>
      <c r="M440" s="253"/>
      <c r="N440" s="254"/>
      <c r="O440" s="254"/>
      <c r="P440" s="254"/>
      <c r="Q440" s="254"/>
      <c r="R440" s="254"/>
      <c r="S440" s="254"/>
      <c r="T440" s="255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6" t="s">
        <v>305</v>
      </c>
      <c r="AU440" s="256" t="s">
        <v>84</v>
      </c>
      <c r="AV440" s="14" t="s">
        <v>84</v>
      </c>
      <c r="AW440" s="14" t="s">
        <v>35</v>
      </c>
      <c r="AX440" s="14" t="s">
        <v>74</v>
      </c>
      <c r="AY440" s="256" t="s">
        <v>296</v>
      </c>
    </row>
    <row r="441" spans="1:51" s="14" customFormat="1" ht="12">
      <c r="A441" s="14"/>
      <c r="B441" s="246"/>
      <c r="C441" s="247"/>
      <c r="D441" s="237" t="s">
        <v>305</v>
      </c>
      <c r="E441" s="248" t="s">
        <v>28</v>
      </c>
      <c r="F441" s="249" t="s">
        <v>768</v>
      </c>
      <c r="G441" s="247"/>
      <c r="H441" s="250">
        <v>1.249</v>
      </c>
      <c r="I441" s="251"/>
      <c r="J441" s="247"/>
      <c r="K441" s="247"/>
      <c r="L441" s="252"/>
      <c r="M441" s="253"/>
      <c r="N441" s="254"/>
      <c r="O441" s="254"/>
      <c r="P441" s="254"/>
      <c r="Q441" s="254"/>
      <c r="R441" s="254"/>
      <c r="S441" s="254"/>
      <c r="T441" s="255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6" t="s">
        <v>305</v>
      </c>
      <c r="AU441" s="256" t="s">
        <v>84</v>
      </c>
      <c r="AV441" s="14" t="s">
        <v>84</v>
      </c>
      <c r="AW441" s="14" t="s">
        <v>35</v>
      </c>
      <c r="AX441" s="14" t="s">
        <v>74</v>
      </c>
      <c r="AY441" s="256" t="s">
        <v>296</v>
      </c>
    </row>
    <row r="442" spans="1:51" s="15" customFormat="1" ht="12">
      <c r="A442" s="15"/>
      <c r="B442" s="257"/>
      <c r="C442" s="258"/>
      <c r="D442" s="237" t="s">
        <v>305</v>
      </c>
      <c r="E442" s="259" t="s">
        <v>181</v>
      </c>
      <c r="F442" s="260" t="s">
        <v>310</v>
      </c>
      <c r="G442" s="258"/>
      <c r="H442" s="261">
        <v>121.571</v>
      </c>
      <c r="I442" s="262"/>
      <c r="J442" s="258"/>
      <c r="K442" s="258"/>
      <c r="L442" s="263"/>
      <c r="M442" s="264"/>
      <c r="N442" s="265"/>
      <c r="O442" s="265"/>
      <c r="P442" s="265"/>
      <c r="Q442" s="265"/>
      <c r="R442" s="265"/>
      <c r="S442" s="265"/>
      <c r="T442" s="266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67" t="s">
        <v>305</v>
      </c>
      <c r="AU442" s="267" t="s">
        <v>84</v>
      </c>
      <c r="AV442" s="15" t="s">
        <v>303</v>
      </c>
      <c r="AW442" s="15" t="s">
        <v>35</v>
      </c>
      <c r="AX442" s="15" t="s">
        <v>82</v>
      </c>
      <c r="AY442" s="267" t="s">
        <v>296</v>
      </c>
    </row>
    <row r="443" spans="1:65" s="2" customFormat="1" ht="24" customHeight="1">
      <c r="A443" s="40"/>
      <c r="B443" s="41"/>
      <c r="C443" s="222" t="s">
        <v>774</v>
      </c>
      <c r="D443" s="222" t="s">
        <v>298</v>
      </c>
      <c r="E443" s="223" t="s">
        <v>770</v>
      </c>
      <c r="F443" s="224" t="s">
        <v>771</v>
      </c>
      <c r="G443" s="225" t="s">
        <v>362</v>
      </c>
      <c r="H443" s="226">
        <v>658.159</v>
      </c>
      <c r="I443" s="227"/>
      <c r="J443" s="228">
        <f>ROUND(I443*H443,2)</f>
        <v>0</v>
      </c>
      <c r="K443" s="224" t="s">
        <v>302</v>
      </c>
      <c r="L443" s="46"/>
      <c r="M443" s="229" t="s">
        <v>28</v>
      </c>
      <c r="N443" s="230" t="s">
        <v>45</v>
      </c>
      <c r="O443" s="86"/>
      <c r="P443" s="231">
        <f>O443*H443</f>
        <v>0</v>
      </c>
      <c r="Q443" s="231">
        <v>0.01628</v>
      </c>
      <c r="R443" s="231">
        <f>Q443*H443</f>
        <v>10.71482852</v>
      </c>
      <c r="S443" s="231">
        <v>0</v>
      </c>
      <c r="T443" s="232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33" t="s">
        <v>303</v>
      </c>
      <c r="AT443" s="233" t="s">
        <v>298</v>
      </c>
      <c r="AU443" s="233" t="s">
        <v>84</v>
      </c>
      <c r="AY443" s="19" t="s">
        <v>296</v>
      </c>
      <c r="BE443" s="234">
        <f>IF(N443="základní",J443,0)</f>
        <v>0</v>
      </c>
      <c r="BF443" s="234">
        <f>IF(N443="snížená",J443,0)</f>
        <v>0</v>
      </c>
      <c r="BG443" s="234">
        <f>IF(N443="zákl. přenesená",J443,0)</f>
        <v>0</v>
      </c>
      <c r="BH443" s="234">
        <f>IF(N443="sníž. přenesená",J443,0)</f>
        <v>0</v>
      </c>
      <c r="BI443" s="234">
        <f>IF(N443="nulová",J443,0)</f>
        <v>0</v>
      </c>
      <c r="BJ443" s="19" t="s">
        <v>82</v>
      </c>
      <c r="BK443" s="234">
        <f>ROUND(I443*H443,2)</f>
        <v>0</v>
      </c>
      <c r="BL443" s="19" t="s">
        <v>303</v>
      </c>
      <c r="BM443" s="233" t="s">
        <v>2140</v>
      </c>
    </row>
    <row r="444" spans="1:51" s="14" customFormat="1" ht="12">
      <c r="A444" s="14"/>
      <c r="B444" s="246"/>
      <c r="C444" s="247"/>
      <c r="D444" s="237" t="s">
        <v>305</v>
      </c>
      <c r="E444" s="248" t="s">
        <v>28</v>
      </c>
      <c r="F444" s="249" t="s">
        <v>177</v>
      </c>
      <c r="G444" s="247"/>
      <c r="H444" s="250">
        <v>779.73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6" t="s">
        <v>305</v>
      </c>
      <c r="AU444" s="256" t="s">
        <v>84</v>
      </c>
      <c r="AV444" s="14" t="s">
        <v>84</v>
      </c>
      <c r="AW444" s="14" t="s">
        <v>35</v>
      </c>
      <c r="AX444" s="14" t="s">
        <v>74</v>
      </c>
      <c r="AY444" s="256" t="s">
        <v>296</v>
      </c>
    </row>
    <row r="445" spans="1:51" s="14" customFormat="1" ht="12">
      <c r="A445" s="14"/>
      <c r="B445" s="246"/>
      <c r="C445" s="247"/>
      <c r="D445" s="237" t="s">
        <v>305</v>
      </c>
      <c r="E445" s="248" t="s">
        <v>28</v>
      </c>
      <c r="F445" s="249" t="s">
        <v>773</v>
      </c>
      <c r="G445" s="247"/>
      <c r="H445" s="250">
        <v>-121.571</v>
      </c>
      <c r="I445" s="251"/>
      <c r="J445" s="247"/>
      <c r="K445" s="247"/>
      <c r="L445" s="252"/>
      <c r="M445" s="253"/>
      <c r="N445" s="254"/>
      <c r="O445" s="254"/>
      <c r="P445" s="254"/>
      <c r="Q445" s="254"/>
      <c r="R445" s="254"/>
      <c r="S445" s="254"/>
      <c r="T445" s="25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6" t="s">
        <v>305</v>
      </c>
      <c r="AU445" s="256" t="s">
        <v>84</v>
      </c>
      <c r="AV445" s="14" t="s">
        <v>84</v>
      </c>
      <c r="AW445" s="14" t="s">
        <v>35</v>
      </c>
      <c r="AX445" s="14" t="s">
        <v>74</v>
      </c>
      <c r="AY445" s="256" t="s">
        <v>296</v>
      </c>
    </row>
    <row r="446" spans="1:51" s="15" customFormat="1" ht="12">
      <c r="A446" s="15"/>
      <c r="B446" s="257"/>
      <c r="C446" s="258"/>
      <c r="D446" s="237" t="s">
        <v>305</v>
      </c>
      <c r="E446" s="259" t="s">
        <v>183</v>
      </c>
      <c r="F446" s="260" t="s">
        <v>310</v>
      </c>
      <c r="G446" s="258"/>
      <c r="H446" s="261">
        <v>658.159</v>
      </c>
      <c r="I446" s="262"/>
      <c r="J446" s="258"/>
      <c r="K446" s="258"/>
      <c r="L446" s="263"/>
      <c r="M446" s="264"/>
      <c r="N446" s="265"/>
      <c r="O446" s="265"/>
      <c r="P446" s="265"/>
      <c r="Q446" s="265"/>
      <c r="R446" s="265"/>
      <c r="S446" s="265"/>
      <c r="T446" s="266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7" t="s">
        <v>305</v>
      </c>
      <c r="AU446" s="267" t="s">
        <v>84</v>
      </c>
      <c r="AV446" s="15" t="s">
        <v>303</v>
      </c>
      <c r="AW446" s="15" t="s">
        <v>35</v>
      </c>
      <c r="AX446" s="15" t="s">
        <v>82</v>
      </c>
      <c r="AY446" s="267" t="s">
        <v>296</v>
      </c>
    </row>
    <row r="447" spans="1:65" s="2" customFormat="1" ht="16.5" customHeight="1">
      <c r="A447" s="40"/>
      <c r="B447" s="41"/>
      <c r="C447" s="222" t="s">
        <v>780</v>
      </c>
      <c r="D447" s="222" t="s">
        <v>298</v>
      </c>
      <c r="E447" s="223" t="s">
        <v>775</v>
      </c>
      <c r="F447" s="224" t="s">
        <v>776</v>
      </c>
      <c r="G447" s="225" t="s">
        <v>362</v>
      </c>
      <c r="H447" s="226">
        <v>221.526</v>
      </c>
      <c r="I447" s="227"/>
      <c r="J447" s="228">
        <f>ROUND(I447*H447,2)</f>
        <v>0</v>
      </c>
      <c r="K447" s="224" t="s">
        <v>302</v>
      </c>
      <c r="L447" s="46"/>
      <c r="M447" s="229" t="s">
        <v>28</v>
      </c>
      <c r="N447" s="230" t="s">
        <v>45</v>
      </c>
      <c r="O447" s="86"/>
      <c r="P447" s="231">
        <f>O447*H447</f>
        <v>0</v>
      </c>
      <c r="Q447" s="231">
        <v>0.00735</v>
      </c>
      <c r="R447" s="231">
        <f>Q447*H447</f>
        <v>1.6282161</v>
      </c>
      <c r="S447" s="231">
        <v>0</v>
      </c>
      <c r="T447" s="232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33" t="s">
        <v>303</v>
      </c>
      <c r="AT447" s="233" t="s">
        <v>298</v>
      </c>
      <c r="AU447" s="233" t="s">
        <v>84</v>
      </c>
      <c r="AY447" s="19" t="s">
        <v>296</v>
      </c>
      <c r="BE447" s="234">
        <f>IF(N447="základní",J447,0)</f>
        <v>0</v>
      </c>
      <c r="BF447" s="234">
        <f>IF(N447="snížená",J447,0)</f>
        <v>0</v>
      </c>
      <c r="BG447" s="234">
        <f>IF(N447="zákl. přenesená",J447,0)</f>
        <v>0</v>
      </c>
      <c r="BH447" s="234">
        <f>IF(N447="sníž. přenesená",J447,0)</f>
        <v>0</v>
      </c>
      <c r="BI447" s="234">
        <f>IF(N447="nulová",J447,0)</f>
        <v>0</v>
      </c>
      <c r="BJ447" s="19" t="s">
        <v>82</v>
      </c>
      <c r="BK447" s="234">
        <f>ROUND(I447*H447,2)</f>
        <v>0</v>
      </c>
      <c r="BL447" s="19" t="s">
        <v>303</v>
      </c>
      <c r="BM447" s="233" t="s">
        <v>2141</v>
      </c>
    </row>
    <row r="448" spans="1:51" s="13" customFormat="1" ht="12">
      <c r="A448" s="13"/>
      <c r="B448" s="235"/>
      <c r="C448" s="236"/>
      <c r="D448" s="237" t="s">
        <v>305</v>
      </c>
      <c r="E448" s="238" t="s">
        <v>28</v>
      </c>
      <c r="F448" s="239" t="s">
        <v>1809</v>
      </c>
      <c r="G448" s="236"/>
      <c r="H448" s="238" t="s">
        <v>28</v>
      </c>
      <c r="I448" s="240"/>
      <c r="J448" s="236"/>
      <c r="K448" s="236"/>
      <c r="L448" s="241"/>
      <c r="M448" s="242"/>
      <c r="N448" s="243"/>
      <c r="O448" s="243"/>
      <c r="P448" s="243"/>
      <c r="Q448" s="243"/>
      <c r="R448" s="243"/>
      <c r="S448" s="243"/>
      <c r="T448" s="24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5" t="s">
        <v>305</v>
      </c>
      <c r="AU448" s="245" t="s">
        <v>84</v>
      </c>
      <c r="AV448" s="13" t="s">
        <v>82</v>
      </c>
      <c r="AW448" s="13" t="s">
        <v>35</v>
      </c>
      <c r="AX448" s="13" t="s">
        <v>74</v>
      </c>
      <c r="AY448" s="245" t="s">
        <v>296</v>
      </c>
    </row>
    <row r="449" spans="1:51" s="13" customFormat="1" ht="12">
      <c r="A449" s="13"/>
      <c r="B449" s="235"/>
      <c r="C449" s="236"/>
      <c r="D449" s="237" t="s">
        <v>305</v>
      </c>
      <c r="E449" s="238" t="s">
        <v>28</v>
      </c>
      <c r="F449" s="239" t="s">
        <v>2142</v>
      </c>
      <c r="G449" s="236"/>
      <c r="H449" s="238" t="s">
        <v>28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5" t="s">
        <v>305</v>
      </c>
      <c r="AU449" s="245" t="s">
        <v>84</v>
      </c>
      <c r="AV449" s="13" t="s">
        <v>82</v>
      </c>
      <c r="AW449" s="13" t="s">
        <v>35</v>
      </c>
      <c r="AX449" s="13" t="s">
        <v>74</v>
      </c>
      <c r="AY449" s="245" t="s">
        <v>296</v>
      </c>
    </row>
    <row r="450" spans="1:51" s="14" customFormat="1" ht="12">
      <c r="A450" s="14"/>
      <c r="B450" s="246"/>
      <c r="C450" s="247"/>
      <c r="D450" s="237" t="s">
        <v>305</v>
      </c>
      <c r="E450" s="248" t="s">
        <v>28</v>
      </c>
      <c r="F450" s="249" t="s">
        <v>779</v>
      </c>
      <c r="G450" s="247"/>
      <c r="H450" s="250">
        <v>242.44</v>
      </c>
      <c r="I450" s="251"/>
      <c r="J450" s="247"/>
      <c r="K450" s="247"/>
      <c r="L450" s="252"/>
      <c r="M450" s="253"/>
      <c r="N450" s="254"/>
      <c r="O450" s="254"/>
      <c r="P450" s="254"/>
      <c r="Q450" s="254"/>
      <c r="R450" s="254"/>
      <c r="S450" s="254"/>
      <c r="T450" s="255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6" t="s">
        <v>305</v>
      </c>
      <c r="AU450" s="256" t="s">
        <v>84</v>
      </c>
      <c r="AV450" s="14" t="s">
        <v>84</v>
      </c>
      <c r="AW450" s="14" t="s">
        <v>35</v>
      </c>
      <c r="AX450" s="14" t="s">
        <v>74</v>
      </c>
      <c r="AY450" s="256" t="s">
        <v>296</v>
      </c>
    </row>
    <row r="451" spans="1:51" s="14" customFormat="1" ht="12">
      <c r="A451" s="14"/>
      <c r="B451" s="246"/>
      <c r="C451" s="247"/>
      <c r="D451" s="237" t="s">
        <v>305</v>
      </c>
      <c r="E451" s="248" t="s">
        <v>28</v>
      </c>
      <c r="F451" s="249" t="s">
        <v>251</v>
      </c>
      <c r="G451" s="247"/>
      <c r="H451" s="250">
        <v>-50.89</v>
      </c>
      <c r="I451" s="251"/>
      <c r="J451" s="247"/>
      <c r="K451" s="247"/>
      <c r="L451" s="252"/>
      <c r="M451" s="253"/>
      <c r="N451" s="254"/>
      <c r="O451" s="254"/>
      <c r="P451" s="254"/>
      <c r="Q451" s="254"/>
      <c r="R451" s="254"/>
      <c r="S451" s="254"/>
      <c r="T451" s="255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6" t="s">
        <v>305</v>
      </c>
      <c r="AU451" s="256" t="s">
        <v>84</v>
      </c>
      <c r="AV451" s="14" t="s">
        <v>84</v>
      </c>
      <c r="AW451" s="14" t="s">
        <v>35</v>
      </c>
      <c r="AX451" s="14" t="s">
        <v>74</v>
      </c>
      <c r="AY451" s="256" t="s">
        <v>296</v>
      </c>
    </row>
    <row r="452" spans="1:51" s="14" customFormat="1" ht="12">
      <c r="A452" s="14"/>
      <c r="B452" s="246"/>
      <c r="C452" s="247"/>
      <c r="D452" s="237" t="s">
        <v>305</v>
      </c>
      <c r="E452" s="248" t="s">
        <v>28</v>
      </c>
      <c r="F452" s="249" t="s">
        <v>179</v>
      </c>
      <c r="G452" s="247"/>
      <c r="H452" s="250">
        <v>29.976</v>
      </c>
      <c r="I452" s="251"/>
      <c r="J452" s="247"/>
      <c r="K452" s="247"/>
      <c r="L452" s="252"/>
      <c r="M452" s="253"/>
      <c r="N452" s="254"/>
      <c r="O452" s="254"/>
      <c r="P452" s="254"/>
      <c r="Q452" s="254"/>
      <c r="R452" s="254"/>
      <c r="S452" s="254"/>
      <c r="T452" s="25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6" t="s">
        <v>305</v>
      </c>
      <c r="AU452" s="256" t="s">
        <v>84</v>
      </c>
      <c r="AV452" s="14" t="s">
        <v>84</v>
      </c>
      <c r="AW452" s="14" t="s">
        <v>35</v>
      </c>
      <c r="AX452" s="14" t="s">
        <v>74</v>
      </c>
      <c r="AY452" s="256" t="s">
        <v>296</v>
      </c>
    </row>
    <row r="453" spans="1:51" s="15" customFormat="1" ht="12">
      <c r="A453" s="15"/>
      <c r="B453" s="257"/>
      <c r="C453" s="258"/>
      <c r="D453" s="237" t="s">
        <v>305</v>
      </c>
      <c r="E453" s="259" t="s">
        <v>188</v>
      </c>
      <c r="F453" s="260" t="s">
        <v>310</v>
      </c>
      <c r="G453" s="258"/>
      <c r="H453" s="261">
        <v>221.526</v>
      </c>
      <c r="I453" s="262"/>
      <c r="J453" s="258"/>
      <c r="K453" s="258"/>
      <c r="L453" s="263"/>
      <c r="M453" s="264"/>
      <c r="N453" s="265"/>
      <c r="O453" s="265"/>
      <c r="P453" s="265"/>
      <c r="Q453" s="265"/>
      <c r="R453" s="265"/>
      <c r="S453" s="265"/>
      <c r="T453" s="266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67" t="s">
        <v>305</v>
      </c>
      <c r="AU453" s="267" t="s">
        <v>84</v>
      </c>
      <c r="AV453" s="15" t="s">
        <v>303</v>
      </c>
      <c r="AW453" s="15" t="s">
        <v>35</v>
      </c>
      <c r="AX453" s="15" t="s">
        <v>82</v>
      </c>
      <c r="AY453" s="267" t="s">
        <v>296</v>
      </c>
    </row>
    <row r="454" spans="1:65" s="2" customFormat="1" ht="24" customHeight="1">
      <c r="A454" s="40"/>
      <c r="B454" s="41"/>
      <c r="C454" s="222" t="s">
        <v>786</v>
      </c>
      <c r="D454" s="222" t="s">
        <v>298</v>
      </c>
      <c r="E454" s="223" t="s">
        <v>781</v>
      </c>
      <c r="F454" s="224" t="s">
        <v>782</v>
      </c>
      <c r="G454" s="225" t="s">
        <v>424</v>
      </c>
      <c r="H454" s="226">
        <v>137.96</v>
      </c>
      <c r="I454" s="227"/>
      <c r="J454" s="228">
        <f>ROUND(I454*H454,2)</f>
        <v>0</v>
      </c>
      <c r="K454" s="224" t="s">
        <v>302</v>
      </c>
      <c r="L454" s="46"/>
      <c r="M454" s="229" t="s">
        <v>28</v>
      </c>
      <c r="N454" s="230" t="s">
        <v>45</v>
      </c>
      <c r="O454" s="86"/>
      <c r="P454" s="231">
        <f>O454*H454</f>
        <v>0</v>
      </c>
      <c r="Q454" s="231">
        <v>0</v>
      </c>
      <c r="R454" s="231">
        <f>Q454*H454</f>
        <v>0</v>
      </c>
      <c r="S454" s="231">
        <v>0</v>
      </c>
      <c r="T454" s="232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33" t="s">
        <v>303</v>
      </c>
      <c r="AT454" s="233" t="s">
        <v>298</v>
      </c>
      <c r="AU454" s="233" t="s">
        <v>84</v>
      </c>
      <c r="AY454" s="19" t="s">
        <v>296</v>
      </c>
      <c r="BE454" s="234">
        <f>IF(N454="základní",J454,0)</f>
        <v>0</v>
      </c>
      <c r="BF454" s="234">
        <f>IF(N454="snížená",J454,0)</f>
        <v>0</v>
      </c>
      <c r="BG454" s="234">
        <f>IF(N454="zákl. přenesená",J454,0)</f>
        <v>0</v>
      </c>
      <c r="BH454" s="234">
        <f>IF(N454="sníž. přenesená",J454,0)</f>
        <v>0</v>
      </c>
      <c r="BI454" s="234">
        <f>IF(N454="nulová",J454,0)</f>
        <v>0</v>
      </c>
      <c r="BJ454" s="19" t="s">
        <v>82</v>
      </c>
      <c r="BK454" s="234">
        <f>ROUND(I454*H454,2)</f>
        <v>0</v>
      </c>
      <c r="BL454" s="19" t="s">
        <v>303</v>
      </c>
      <c r="BM454" s="233" t="s">
        <v>2143</v>
      </c>
    </row>
    <row r="455" spans="1:51" s="14" customFormat="1" ht="12">
      <c r="A455" s="14"/>
      <c r="B455" s="246"/>
      <c r="C455" s="247"/>
      <c r="D455" s="237" t="s">
        <v>305</v>
      </c>
      <c r="E455" s="248" t="s">
        <v>28</v>
      </c>
      <c r="F455" s="249" t="s">
        <v>135</v>
      </c>
      <c r="G455" s="247"/>
      <c r="H455" s="250">
        <v>99.92</v>
      </c>
      <c r="I455" s="251"/>
      <c r="J455" s="247"/>
      <c r="K455" s="247"/>
      <c r="L455" s="252"/>
      <c r="M455" s="253"/>
      <c r="N455" s="254"/>
      <c r="O455" s="254"/>
      <c r="P455" s="254"/>
      <c r="Q455" s="254"/>
      <c r="R455" s="254"/>
      <c r="S455" s="254"/>
      <c r="T455" s="25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6" t="s">
        <v>305</v>
      </c>
      <c r="AU455" s="256" t="s">
        <v>84</v>
      </c>
      <c r="AV455" s="14" t="s">
        <v>84</v>
      </c>
      <c r="AW455" s="14" t="s">
        <v>35</v>
      </c>
      <c r="AX455" s="14" t="s">
        <v>74</v>
      </c>
      <c r="AY455" s="256" t="s">
        <v>296</v>
      </c>
    </row>
    <row r="456" spans="1:51" s="14" customFormat="1" ht="12">
      <c r="A456" s="14"/>
      <c r="B456" s="246"/>
      <c r="C456" s="247"/>
      <c r="D456" s="237" t="s">
        <v>305</v>
      </c>
      <c r="E456" s="248" t="s">
        <v>28</v>
      </c>
      <c r="F456" s="249" t="s">
        <v>2144</v>
      </c>
      <c r="G456" s="247"/>
      <c r="H456" s="250">
        <v>18.9</v>
      </c>
      <c r="I456" s="251"/>
      <c r="J456" s="247"/>
      <c r="K456" s="247"/>
      <c r="L456" s="252"/>
      <c r="M456" s="253"/>
      <c r="N456" s="254"/>
      <c r="O456" s="254"/>
      <c r="P456" s="254"/>
      <c r="Q456" s="254"/>
      <c r="R456" s="254"/>
      <c r="S456" s="254"/>
      <c r="T456" s="255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6" t="s">
        <v>305</v>
      </c>
      <c r="AU456" s="256" t="s">
        <v>84</v>
      </c>
      <c r="AV456" s="14" t="s">
        <v>84</v>
      </c>
      <c r="AW456" s="14" t="s">
        <v>35</v>
      </c>
      <c r="AX456" s="14" t="s">
        <v>74</v>
      </c>
      <c r="AY456" s="256" t="s">
        <v>296</v>
      </c>
    </row>
    <row r="457" spans="1:51" s="13" customFormat="1" ht="12">
      <c r="A457" s="13"/>
      <c r="B457" s="235"/>
      <c r="C457" s="236"/>
      <c r="D457" s="237" t="s">
        <v>305</v>
      </c>
      <c r="E457" s="238" t="s">
        <v>28</v>
      </c>
      <c r="F457" s="239" t="s">
        <v>2142</v>
      </c>
      <c r="G457" s="236"/>
      <c r="H457" s="238" t="s">
        <v>28</v>
      </c>
      <c r="I457" s="240"/>
      <c r="J457" s="236"/>
      <c r="K457" s="236"/>
      <c r="L457" s="241"/>
      <c r="M457" s="242"/>
      <c r="N457" s="243"/>
      <c r="O457" s="243"/>
      <c r="P457" s="243"/>
      <c r="Q457" s="243"/>
      <c r="R457" s="243"/>
      <c r="S457" s="243"/>
      <c r="T457" s="244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5" t="s">
        <v>305</v>
      </c>
      <c r="AU457" s="245" t="s">
        <v>84</v>
      </c>
      <c r="AV457" s="13" t="s">
        <v>82</v>
      </c>
      <c r="AW457" s="13" t="s">
        <v>35</v>
      </c>
      <c r="AX457" s="13" t="s">
        <v>74</v>
      </c>
      <c r="AY457" s="245" t="s">
        <v>296</v>
      </c>
    </row>
    <row r="458" spans="1:51" s="14" customFormat="1" ht="12">
      <c r="A458" s="14"/>
      <c r="B458" s="246"/>
      <c r="C458" s="247"/>
      <c r="D458" s="237" t="s">
        <v>305</v>
      </c>
      <c r="E458" s="248" t="s">
        <v>28</v>
      </c>
      <c r="F458" s="249" t="s">
        <v>785</v>
      </c>
      <c r="G458" s="247"/>
      <c r="H458" s="250">
        <v>19.14</v>
      </c>
      <c r="I458" s="251"/>
      <c r="J458" s="247"/>
      <c r="K458" s="247"/>
      <c r="L458" s="252"/>
      <c r="M458" s="253"/>
      <c r="N458" s="254"/>
      <c r="O458" s="254"/>
      <c r="P458" s="254"/>
      <c r="Q458" s="254"/>
      <c r="R458" s="254"/>
      <c r="S458" s="254"/>
      <c r="T458" s="255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6" t="s">
        <v>305</v>
      </c>
      <c r="AU458" s="256" t="s">
        <v>84</v>
      </c>
      <c r="AV458" s="14" t="s">
        <v>84</v>
      </c>
      <c r="AW458" s="14" t="s">
        <v>35</v>
      </c>
      <c r="AX458" s="14" t="s">
        <v>74</v>
      </c>
      <c r="AY458" s="256" t="s">
        <v>296</v>
      </c>
    </row>
    <row r="459" spans="1:51" s="15" customFormat="1" ht="12">
      <c r="A459" s="15"/>
      <c r="B459" s="257"/>
      <c r="C459" s="258"/>
      <c r="D459" s="237" t="s">
        <v>305</v>
      </c>
      <c r="E459" s="259" t="s">
        <v>160</v>
      </c>
      <c r="F459" s="260" t="s">
        <v>310</v>
      </c>
      <c r="G459" s="258"/>
      <c r="H459" s="261">
        <v>137.96</v>
      </c>
      <c r="I459" s="262"/>
      <c r="J459" s="258"/>
      <c r="K459" s="258"/>
      <c r="L459" s="263"/>
      <c r="M459" s="264"/>
      <c r="N459" s="265"/>
      <c r="O459" s="265"/>
      <c r="P459" s="265"/>
      <c r="Q459" s="265"/>
      <c r="R459" s="265"/>
      <c r="S459" s="265"/>
      <c r="T459" s="266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67" t="s">
        <v>305</v>
      </c>
      <c r="AU459" s="267" t="s">
        <v>84</v>
      </c>
      <c r="AV459" s="15" t="s">
        <v>303</v>
      </c>
      <c r="AW459" s="15" t="s">
        <v>35</v>
      </c>
      <c r="AX459" s="15" t="s">
        <v>82</v>
      </c>
      <c r="AY459" s="267" t="s">
        <v>296</v>
      </c>
    </row>
    <row r="460" spans="1:65" s="2" customFormat="1" ht="16.5" customHeight="1">
      <c r="A460" s="40"/>
      <c r="B460" s="41"/>
      <c r="C460" s="279" t="s">
        <v>791</v>
      </c>
      <c r="D460" s="279" t="s">
        <v>405</v>
      </c>
      <c r="E460" s="280" t="s">
        <v>787</v>
      </c>
      <c r="F460" s="281" t="s">
        <v>788</v>
      </c>
      <c r="G460" s="282" t="s">
        <v>424</v>
      </c>
      <c r="H460" s="283">
        <v>144.858</v>
      </c>
      <c r="I460" s="284"/>
      <c r="J460" s="285">
        <f>ROUND(I460*H460,2)</f>
        <v>0</v>
      </c>
      <c r="K460" s="281" t="s">
        <v>302</v>
      </c>
      <c r="L460" s="286"/>
      <c r="M460" s="287" t="s">
        <v>28</v>
      </c>
      <c r="N460" s="288" t="s">
        <v>45</v>
      </c>
      <c r="O460" s="86"/>
      <c r="P460" s="231">
        <f>O460*H460</f>
        <v>0</v>
      </c>
      <c r="Q460" s="231">
        <v>3E-05</v>
      </c>
      <c r="R460" s="231">
        <f>Q460*H460</f>
        <v>0.00434574</v>
      </c>
      <c r="S460" s="231">
        <v>0</v>
      </c>
      <c r="T460" s="232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33" t="s">
        <v>337</v>
      </c>
      <c r="AT460" s="233" t="s">
        <v>405</v>
      </c>
      <c r="AU460" s="233" t="s">
        <v>84</v>
      </c>
      <c r="AY460" s="19" t="s">
        <v>296</v>
      </c>
      <c r="BE460" s="234">
        <f>IF(N460="základní",J460,0)</f>
        <v>0</v>
      </c>
      <c r="BF460" s="234">
        <f>IF(N460="snížená",J460,0)</f>
        <v>0</v>
      </c>
      <c r="BG460" s="234">
        <f>IF(N460="zákl. přenesená",J460,0)</f>
        <v>0</v>
      </c>
      <c r="BH460" s="234">
        <f>IF(N460="sníž. přenesená",J460,0)</f>
        <v>0</v>
      </c>
      <c r="BI460" s="234">
        <f>IF(N460="nulová",J460,0)</f>
        <v>0</v>
      </c>
      <c r="BJ460" s="19" t="s">
        <v>82</v>
      </c>
      <c r="BK460" s="234">
        <f>ROUND(I460*H460,2)</f>
        <v>0</v>
      </c>
      <c r="BL460" s="19" t="s">
        <v>303</v>
      </c>
      <c r="BM460" s="233" t="s">
        <v>2145</v>
      </c>
    </row>
    <row r="461" spans="1:51" s="14" customFormat="1" ht="12">
      <c r="A461" s="14"/>
      <c r="B461" s="246"/>
      <c r="C461" s="247"/>
      <c r="D461" s="237" t="s">
        <v>305</v>
      </c>
      <c r="E461" s="248" t="s">
        <v>28</v>
      </c>
      <c r="F461" s="249" t="s">
        <v>790</v>
      </c>
      <c r="G461" s="247"/>
      <c r="H461" s="250">
        <v>144.858</v>
      </c>
      <c r="I461" s="251"/>
      <c r="J461" s="247"/>
      <c r="K461" s="247"/>
      <c r="L461" s="252"/>
      <c r="M461" s="253"/>
      <c r="N461" s="254"/>
      <c r="O461" s="254"/>
      <c r="P461" s="254"/>
      <c r="Q461" s="254"/>
      <c r="R461" s="254"/>
      <c r="S461" s="254"/>
      <c r="T461" s="25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6" t="s">
        <v>305</v>
      </c>
      <c r="AU461" s="256" t="s">
        <v>84</v>
      </c>
      <c r="AV461" s="14" t="s">
        <v>84</v>
      </c>
      <c r="AW461" s="14" t="s">
        <v>35</v>
      </c>
      <c r="AX461" s="14" t="s">
        <v>82</v>
      </c>
      <c r="AY461" s="256" t="s">
        <v>296</v>
      </c>
    </row>
    <row r="462" spans="1:65" s="2" customFormat="1" ht="24" customHeight="1">
      <c r="A462" s="40"/>
      <c r="B462" s="41"/>
      <c r="C462" s="222" t="s">
        <v>797</v>
      </c>
      <c r="D462" s="222" t="s">
        <v>298</v>
      </c>
      <c r="E462" s="223" t="s">
        <v>792</v>
      </c>
      <c r="F462" s="224" t="s">
        <v>793</v>
      </c>
      <c r="G462" s="225" t="s">
        <v>424</v>
      </c>
      <c r="H462" s="226">
        <v>99.92</v>
      </c>
      <c r="I462" s="227"/>
      <c r="J462" s="228">
        <f>ROUND(I462*H462,2)</f>
        <v>0</v>
      </c>
      <c r="K462" s="224" t="s">
        <v>302</v>
      </c>
      <c r="L462" s="46"/>
      <c r="M462" s="229" t="s">
        <v>28</v>
      </c>
      <c r="N462" s="230" t="s">
        <v>45</v>
      </c>
      <c r="O462" s="86"/>
      <c r="P462" s="231">
        <f>O462*H462</f>
        <v>0</v>
      </c>
      <c r="Q462" s="231">
        <v>0</v>
      </c>
      <c r="R462" s="231">
        <f>Q462*H462</f>
        <v>0</v>
      </c>
      <c r="S462" s="231">
        <v>0</v>
      </c>
      <c r="T462" s="232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33" t="s">
        <v>303</v>
      </c>
      <c r="AT462" s="233" t="s">
        <v>298</v>
      </c>
      <c r="AU462" s="233" t="s">
        <v>84</v>
      </c>
      <c r="AY462" s="19" t="s">
        <v>296</v>
      </c>
      <c r="BE462" s="234">
        <f>IF(N462="základní",J462,0)</f>
        <v>0</v>
      </c>
      <c r="BF462" s="234">
        <f>IF(N462="snížená",J462,0)</f>
        <v>0</v>
      </c>
      <c r="BG462" s="234">
        <f>IF(N462="zákl. přenesená",J462,0)</f>
        <v>0</v>
      </c>
      <c r="BH462" s="234">
        <f>IF(N462="sníž. přenesená",J462,0)</f>
        <v>0</v>
      </c>
      <c r="BI462" s="234">
        <f>IF(N462="nulová",J462,0)</f>
        <v>0</v>
      </c>
      <c r="BJ462" s="19" t="s">
        <v>82</v>
      </c>
      <c r="BK462" s="234">
        <f>ROUND(I462*H462,2)</f>
        <v>0</v>
      </c>
      <c r="BL462" s="19" t="s">
        <v>303</v>
      </c>
      <c r="BM462" s="233" t="s">
        <v>2146</v>
      </c>
    </row>
    <row r="463" spans="1:51" s="13" customFormat="1" ht="12">
      <c r="A463" s="13"/>
      <c r="B463" s="235"/>
      <c r="C463" s="236"/>
      <c r="D463" s="237" t="s">
        <v>305</v>
      </c>
      <c r="E463" s="238" t="s">
        <v>28</v>
      </c>
      <c r="F463" s="239" t="s">
        <v>1809</v>
      </c>
      <c r="G463" s="236"/>
      <c r="H463" s="238" t="s">
        <v>28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5" t="s">
        <v>305</v>
      </c>
      <c r="AU463" s="245" t="s">
        <v>84</v>
      </c>
      <c r="AV463" s="13" t="s">
        <v>82</v>
      </c>
      <c r="AW463" s="13" t="s">
        <v>35</v>
      </c>
      <c r="AX463" s="13" t="s">
        <v>74</v>
      </c>
      <c r="AY463" s="245" t="s">
        <v>296</v>
      </c>
    </row>
    <row r="464" spans="1:51" s="14" customFormat="1" ht="12">
      <c r="A464" s="14"/>
      <c r="B464" s="246"/>
      <c r="C464" s="247"/>
      <c r="D464" s="237" t="s">
        <v>305</v>
      </c>
      <c r="E464" s="248" t="s">
        <v>28</v>
      </c>
      <c r="F464" s="249" t="s">
        <v>795</v>
      </c>
      <c r="G464" s="247"/>
      <c r="H464" s="250">
        <v>77.6</v>
      </c>
      <c r="I464" s="251"/>
      <c r="J464" s="247"/>
      <c r="K464" s="247"/>
      <c r="L464" s="252"/>
      <c r="M464" s="253"/>
      <c r="N464" s="254"/>
      <c r="O464" s="254"/>
      <c r="P464" s="254"/>
      <c r="Q464" s="254"/>
      <c r="R464" s="254"/>
      <c r="S464" s="254"/>
      <c r="T464" s="25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6" t="s">
        <v>305</v>
      </c>
      <c r="AU464" s="256" t="s">
        <v>84</v>
      </c>
      <c r="AV464" s="14" t="s">
        <v>84</v>
      </c>
      <c r="AW464" s="14" t="s">
        <v>35</v>
      </c>
      <c r="AX464" s="14" t="s">
        <v>74</v>
      </c>
      <c r="AY464" s="256" t="s">
        <v>296</v>
      </c>
    </row>
    <row r="465" spans="1:51" s="14" customFormat="1" ht="12">
      <c r="A465" s="14"/>
      <c r="B465" s="246"/>
      <c r="C465" s="247"/>
      <c r="D465" s="237" t="s">
        <v>305</v>
      </c>
      <c r="E465" s="248" t="s">
        <v>28</v>
      </c>
      <c r="F465" s="249" t="s">
        <v>796</v>
      </c>
      <c r="G465" s="247"/>
      <c r="H465" s="250">
        <v>22.32</v>
      </c>
      <c r="I465" s="251"/>
      <c r="J465" s="247"/>
      <c r="K465" s="247"/>
      <c r="L465" s="252"/>
      <c r="M465" s="253"/>
      <c r="N465" s="254"/>
      <c r="O465" s="254"/>
      <c r="P465" s="254"/>
      <c r="Q465" s="254"/>
      <c r="R465" s="254"/>
      <c r="S465" s="254"/>
      <c r="T465" s="25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6" t="s">
        <v>305</v>
      </c>
      <c r="AU465" s="256" t="s">
        <v>84</v>
      </c>
      <c r="AV465" s="14" t="s">
        <v>84</v>
      </c>
      <c r="AW465" s="14" t="s">
        <v>35</v>
      </c>
      <c r="AX465" s="14" t="s">
        <v>74</v>
      </c>
      <c r="AY465" s="256" t="s">
        <v>296</v>
      </c>
    </row>
    <row r="466" spans="1:51" s="15" customFormat="1" ht="12">
      <c r="A466" s="15"/>
      <c r="B466" s="257"/>
      <c r="C466" s="258"/>
      <c r="D466" s="237" t="s">
        <v>305</v>
      </c>
      <c r="E466" s="259" t="s">
        <v>135</v>
      </c>
      <c r="F466" s="260" t="s">
        <v>310</v>
      </c>
      <c r="G466" s="258"/>
      <c r="H466" s="261">
        <v>99.92</v>
      </c>
      <c r="I466" s="262"/>
      <c r="J466" s="258"/>
      <c r="K466" s="258"/>
      <c r="L466" s="263"/>
      <c r="M466" s="264"/>
      <c r="N466" s="265"/>
      <c r="O466" s="265"/>
      <c r="P466" s="265"/>
      <c r="Q466" s="265"/>
      <c r="R466" s="265"/>
      <c r="S466" s="265"/>
      <c r="T466" s="266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67" t="s">
        <v>305</v>
      </c>
      <c r="AU466" s="267" t="s">
        <v>84</v>
      </c>
      <c r="AV466" s="15" t="s">
        <v>303</v>
      </c>
      <c r="AW466" s="15" t="s">
        <v>35</v>
      </c>
      <c r="AX466" s="15" t="s">
        <v>82</v>
      </c>
      <c r="AY466" s="267" t="s">
        <v>296</v>
      </c>
    </row>
    <row r="467" spans="1:65" s="2" customFormat="1" ht="16.5" customHeight="1">
      <c r="A467" s="40"/>
      <c r="B467" s="41"/>
      <c r="C467" s="279" t="s">
        <v>802</v>
      </c>
      <c r="D467" s="279" t="s">
        <v>405</v>
      </c>
      <c r="E467" s="280" t="s">
        <v>798</v>
      </c>
      <c r="F467" s="281" t="s">
        <v>799</v>
      </c>
      <c r="G467" s="282" t="s">
        <v>424</v>
      </c>
      <c r="H467" s="283">
        <v>104.916</v>
      </c>
      <c r="I467" s="284"/>
      <c r="J467" s="285">
        <f>ROUND(I467*H467,2)</f>
        <v>0</v>
      </c>
      <c r="K467" s="281" t="s">
        <v>302</v>
      </c>
      <c r="L467" s="286"/>
      <c r="M467" s="287" t="s">
        <v>28</v>
      </c>
      <c r="N467" s="288" t="s">
        <v>45</v>
      </c>
      <c r="O467" s="86"/>
      <c r="P467" s="231">
        <f>O467*H467</f>
        <v>0</v>
      </c>
      <c r="Q467" s="231">
        <v>4E-05</v>
      </c>
      <c r="R467" s="231">
        <f>Q467*H467</f>
        <v>0.004196640000000001</v>
      </c>
      <c r="S467" s="231">
        <v>0</v>
      </c>
      <c r="T467" s="232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33" t="s">
        <v>337</v>
      </c>
      <c r="AT467" s="233" t="s">
        <v>405</v>
      </c>
      <c r="AU467" s="233" t="s">
        <v>84</v>
      </c>
      <c r="AY467" s="19" t="s">
        <v>296</v>
      </c>
      <c r="BE467" s="234">
        <f>IF(N467="základní",J467,0)</f>
        <v>0</v>
      </c>
      <c r="BF467" s="234">
        <f>IF(N467="snížená",J467,0)</f>
        <v>0</v>
      </c>
      <c r="BG467" s="234">
        <f>IF(N467="zákl. přenesená",J467,0)</f>
        <v>0</v>
      </c>
      <c r="BH467" s="234">
        <f>IF(N467="sníž. přenesená",J467,0)</f>
        <v>0</v>
      </c>
      <c r="BI467" s="234">
        <f>IF(N467="nulová",J467,0)</f>
        <v>0</v>
      </c>
      <c r="BJ467" s="19" t="s">
        <v>82</v>
      </c>
      <c r="BK467" s="234">
        <f>ROUND(I467*H467,2)</f>
        <v>0</v>
      </c>
      <c r="BL467" s="19" t="s">
        <v>303</v>
      </c>
      <c r="BM467" s="233" t="s">
        <v>2147</v>
      </c>
    </row>
    <row r="468" spans="1:51" s="14" customFormat="1" ht="12">
      <c r="A468" s="14"/>
      <c r="B468" s="246"/>
      <c r="C468" s="247"/>
      <c r="D468" s="237" t="s">
        <v>305</v>
      </c>
      <c r="E468" s="248" t="s">
        <v>28</v>
      </c>
      <c r="F468" s="249" t="s">
        <v>801</v>
      </c>
      <c r="G468" s="247"/>
      <c r="H468" s="250">
        <v>104.916</v>
      </c>
      <c r="I468" s="251"/>
      <c r="J468" s="247"/>
      <c r="K468" s="247"/>
      <c r="L468" s="252"/>
      <c r="M468" s="253"/>
      <c r="N468" s="254"/>
      <c r="O468" s="254"/>
      <c r="P468" s="254"/>
      <c r="Q468" s="254"/>
      <c r="R468" s="254"/>
      <c r="S468" s="254"/>
      <c r="T468" s="25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6" t="s">
        <v>305</v>
      </c>
      <c r="AU468" s="256" t="s">
        <v>84</v>
      </c>
      <c r="AV468" s="14" t="s">
        <v>84</v>
      </c>
      <c r="AW468" s="14" t="s">
        <v>35</v>
      </c>
      <c r="AX468" s="14" t="s">
        <v>82</v>
      </c>
      <c r="AY468" s="256" t="s">
        <v>296</v>
      </c>
    </row>
    <row r="469" spans="1:65" s="2" customFormat="1" ht="24" customHeight="1">
      <c r="A469" s="40"/>
      <c r="B469" s="41"/>
      <c r="C469" s="222" t="s">
        <v>807</v>
      </c>
      <c r="D469" s="222" t="s">
        <v>298</v>
      </c>
      <c r="E469" s="223" t="s">
        <v>803</v>
      </c>
      <c r="F469" s="224" t="s">
        <v>804</v>
      </c>
      <c r="G469" s="225" t="s">
        <v>362</v>
      </c>
      <c r="H469" s="226">
        <v>101.424</v>
      </c>
      <c r="I469" s="227"/>
      <c r="J469" s="228">
        <f>ROUND(I469*H469,2)</f>
        <v>0</v>
      </c>
      <c r="K469" s="224" t="s">
        <v>302</v>
      </c>
      <c r="L469" s="46"/>
      <c r="M469" s="229" t="s">
        <v>28</v>
      </c>
      <c r="N469" s="230" t="s">
        <v>45</v>
      </c>
      <c r="O469" s="86"/>
      <c r="P469" s="231">
        <f>O469*H469</f>
        <v>0</v>
      </c>
      <c r="Q469" s="231">
        <v>0.00852</v>
      </c>
      <c r="R469" s="231">
        <f>Q469*H469</f>
        <v>0.86413248</v>
      </c>
      <c r="S469" s="231">
        <v>0</v>
      </c>
      <c r="T469" s="232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33" t="s">
        <v>303</v>
      </c>
      <c r="AT469" s="233" t="s">
        <v>298</v>
      </c>
      <c r="AU469" s="233" t="s">
        <v>84</v>
      </c>
      <c r="AY469" s="19" t="s">
        <v>296</v>
      </c>
      <c r="BE469" s="234">
        <f>IF(N469="základní",J469,0)</f>
        <v>0</v>
      </c>
      <c r="BF469" s="234">
        <f>IF(N469="snížená",J469,0)</f>
        <v>0</v>
      </c>
      <c r="BG469" s="234">
        <f>IF(N469="zákl. přenesená",J469,0)</f>
        <v>0</v>
      </c>
      <c r="BH469" s="234">
        <f>IF(N469="sníž. přenesená",J469,0)</f>
        <v>0</v>
      </c>
      <c r="BI469" s="234">
        <f>IF(N469="nulová",J469,0)</f>
        <v>0</v>
      </c>
      <c r="BJ469" s="19" t="s">
        <v>82</v>
      </c>
      <c r="BK469" s="234">
        <f>ROUND(I469*H469,2)</f>
        <v>0</v>
      </c>
      <c r="BL469" s="19" t="s">
        <v>303</v>
      </c>
      <c r="BM469" s="233" t="s">
        <v>2148</v>
      </c>
    </row>
    <row r="470" spans="1:51" s="13" customFormat="1" ht="12">
      <c r="A470" s="13"/>
      <c r="B470" s="235"/>
      <c r="C470" s="236"/>
      <c r="D470" s="237" t="s">
        <v>305</v>
      </c>
      <c r="E470" s="238" t="s">
        <v>28</v>
      </c>
      <c r="F470" s="239" t="s">
        <v>2019</v>
      </c>
      <c r="G470" s="236"/>
      <c r="H470" s="238" t="s">
        <v>28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5" t="s">
        <v>305</v>
      </c>
      <c r="AU470" s="245" t="s">
        <v>84</v>
      </c>
      <c r="AV470" s="13" t="s">
        <v>82</v>
      </c>
      <c r="AW470" s="13" t="s">
        <v>35</v>
      </c>
      <c r="AX470" s="13" t="s">
        <v>74</v>
      </c>
      <c r="AY470" s="245" t="s">
        <v>296</v>
      </c>
    </row>
    <row r="471" spans="1:51" s="14" customFormat="1" ht="12">
      <c r="A471" s="14"/>
      <c r="B471" s="246"/>
      <c r="C471" s="247"/>
      <c r="D471" s="237" t="s">
        <v>305</v>
      </c>
      <c r="E471" s="248" t="s">
        <v>152</v>
      </c>
      <c r="F471" s="249" t="s">
        <v>806</v>
      </c>
      <c r="G471" s="247"/>
      <c r="H471" s="250">
        <v>101.424</v>
      </c>
      <c r="I471" s="251"/>
      <c r="J471" s="247"/>
      <c r="K471" s="247"/>
      <c r="L471" s="252"/>
      <c r="M471" s="253"/>
      <c r="N471" s="254"/>
      <c r="O471" s="254"/>
      <c r="P471" s="254"/>
      <c r="Q471" s="254"/>
      <c r="R471" s="254"/>
      <c r="S471" s="254"/>
      <c r="T471" s="25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6" t="s">
        <v>305</v>
      </c>
      <c r="AU471" s="256" t="s">
        <v>84</v>
      </c>
      <c r="AV471" s="14" t="s">
        <v>84</v>
      </c>
      <c r="AW471" s="14" t="s">
        <v>35</v>
      </c>
      <c r="AX471" s="14" t="s">
        <v>82</v>
      </c>
      <c r="AY471" s="256" t="s">
        <v>296</v>
      </c>
    </row>
    <row r="472" spans="1:65" s="2" customFormat="1" ht="16.5" customHeight="1">
      <c r="A472" s="40"/>
      <c r="B472" s="41"/>
      <c r="C472" s="279" t="s">
        <v>812</v>
      </c>
      <c r="D472" s="279" t="s">
        <v>405</v>
      </c>
      <c r="E472" s="280" t="s">
        <v>808</v>
      </c>
      <c r="F472" s="281" t="s">
        <v>809</v>
      </c>
      <c r="G472" s="282" t="s">
        <v>362</v>
      </c>
      <c r="H472" s="283">
        <v>103.452</v>
      </c>
      <c r="I472" s="284"/>
      <c r="J472" s="285">
        <f>ROUND(I472*H472,2)</f>
        <v>0</v>
      </c>
      <c r="K472" s="281" t="s">
        <v>302</v>
      </c>
      <c r="L472" s="286"/>
      <c r="M472" s="287" t="s">
        <v>28</v>
      </c>
      <c r="N472" s="288" t="s">
        <v>45</v>
      </c>
      <c r="O472" s="86"/>
      <c r="P472" s="231">
        <f>O472*H472</f>
        <v>0</v>
      </c>
      <c r="Q472" s="231">
        <v>0.0036</v>
      </c>
      <c r="R472" s="231">
        <f>Q472*H472</f>
        <v>0.37242719999999996</v>
      </c>
      <c r="S472" s="231">
        <v>0</v>
      </c>
      <c r="T472" s="232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33" t="s">
        <v>337</v>
      </c>
      <c r="AT472" s="233" t="s">
        <v>405</v>
      </c>
      <c r="AU472" s="233" t="s">
        <v>84</v>
      </c>
      <c r="AY472" s="19" t="s">
        <v>296</v>
      </c>
      <c r="BE472" s="234">
        <f>IF(N472="základní",J472,0)</f>
        <v>0</v>
      </c>
      <c r="BF472" s="234">
        <f>IF(N472="snížená",J472,0)</f>
        <v>0</v>
      </c>
      <c r="BG472" s="234">
        <f>IF(N472="zákl. přenesená",J472,0)</f>
        <v>0</v>
      </c>
      <c r="BH472" s="234">
        <f>IF(N472="sníž. přenesená",J472,0)</f>
        <v>0</v>
      </c>
      <c r="BI472" s="234">
        <f>IF(N472="nulová",J472,0)</f>
        <v>0</v>
      </c>
      <c r="BJ472" s="19" t="s">
        <v>82</v>
      </c>
      <c r="BK472" s="234">
        <f>ROUND(I472*H472,2)</f>
        <v>0</v>
      </c>
      <c r="BL472" s="19" t="s">
        <v>303</v>
      </c>
      <c r="BM472" s="233" t="s">
        <v>2149</v>
      </c>
    </row>
    <row r="473" spans="1:51" s="14" customFormat="1" ht="12">
      <c r="A473" s="14"/>
      <c r="B473" s="246"/>
      <c r="C473" s="247"/>
      <c r="D473" s="237" t="s">
        <v>305</v>
      </c>
      <c r="E473" s="248" t="s">
        <v>28</v>
      </c>
      <c r="F473" s="249" t="s">
        <v>811</v>
      </c>
      <c r="G473" s="247"/>
      <c r="H473" s="250">
        <v>103.452</v>
      </c>
      <c r="I473" s="251"/>
      <c r="J473" s="247"/>
      <c r="K473" s="247"/>
      <c r="L473" s="252"/>
      <c r="M473" s="253"/>
      <c r="N473" s="254"/>
      <c r="O473" s="254"/>
      <c r="P473" s="254"/>
      <c r="Q473" s="254"/>
      <c r="R473" s="254"/>
      <c r="S473" s="254"/>
      <c r="T473" s="25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6" t="s">
        <v>305</v>
      </c>
      <c r="AU473" s="256" t="s">
        <v>84</v>
      </c>
      <c r="AV473" s="14" t="s">
        <v>84</v>
      </c>
      <c r="AW473" s="14" t="s">
        <v>35</v>
      </c>
      <c r="AX473" s="14" t="s">
        <v>82</v>
      </c>
      <c r="AY473" s="256" t="s">
        <v>296</v>
      </c>
    </row>
    <row r="474" spans="1:65" s="2" customFormat="1" ht="24" customHeight="1">
      <c r="A474" s="40"/>
      <c r="B474" s="41"/>
      <c r="C474" s="222" t="s">
        <v>816</v>
      </c>
      <c r="D474" s="222" t="s">
        <v>298</v>
      </c>
      <c r="E474" s="223" t="s">
        <v>813</v>
      </c>
      <c r="F474" s="224" t="s">
        <v>814</v>
      </c>
      <c r="G474" s="225" t="s">
        <v>424</v>
      </c>
      <c r="H474" s="226">
        <v>99.92</v>
      </c>
      <c r="I474" s="227"/>
      <c r="J474" s="228">
        <f>ROUND(I474*H474,2)</f>
        <v>0</v>
      </c>
      <c r="K474" s="224" t="s">
        <v>302</v>
      </c>
      <c r="L474" s="46"/>
      <c r="M474" s="229" t="s">
        <v>28</v>
      </c>
      <c r="N474" s="230" t="s">
        <v>45</v>
      </c>
      <c r="O474" s="86"/>
      <c r="P474" s="231">
        <f>O474*H474</f>
        <v>0</v>
      </c>
      <c r="Q474" s="231">
        <v>0.00339</v>
      </c>
      <c r="R474" s="231">
        <f>Q474*H474</f>
        <v>0.3387288</v>
      </c>
      <c r="S474" s="231">
        <v>0</v>
      </c>
      <c r="T474" s="232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33" t="s">
        <v>303</v>
      </c>
      <c r="AT474" s="233" t="s">
        <v>298</v>
      </c>
      <c r="AU474" s="233" t="s">
        <v>84</v>
      </c>
      <c r="AY474" s="19" t="s">
        <v>296</v>
      </c>
      <c r="BE474" s="234">
        <f>IF(N474="základní",J474,0)</f>
        <v>0</v>
      </c>
      <c r="BF474" s="234">
        <f>IF(N474="snížená",J474,0)</f>
        <v>0</v>
      </c>
      <c r="BG474" s="234">
        <f>IF(N474="zákl. přenesená",J474,0)</f>
        <v>0</v>
      </c>
      <c r="BH474" s="234">
        <f>IF(N474="sníž. přenesená",J474,0)</f>
        <v>0</v>
      </c>
      <c r="BI474" s="234">
        <f>IF(N474="nulová",J474,0)</f>
        <v>0</v>
      </c>
      <c r="BJ474" s="19" t="s">
        <v>82</v>
      </c>
      <c r="BK474" s="234">
        <f>ROUND(I474*H474,2)</f>
        <v>0</v>
      </c>
      <c r="BL474" s="19" t="s">
        <v>303</v>
      </c>
      <c r="BM474" s="233" t="s">
        <v>2150</v>
      </c>
    </row>
    <row r="475" spans="1:51" s="13" customFormat="1" ht="12">
      <c r="A475" s="13"/>
      <c r="B475" s="235"/>
      <c r="C475" s="236"/>
      <c r="D475" s="237" t="s">
        <v>305</v>
      </c>
      <c r="E475" s="238" t="s">
        <v>28</v>
      </c>
      <c r="F475" s="239" t="s">
        <v>1809</v>
      </c>
      <c r="G475" s="236"/>
      <c r="H475" s="238" t="s">
        <v>28</v>
      </c>
      <c r="I475" s="240"/>
      <c r="J475" s="236"/>
      <c r="K475" s="236"/>
      <c r="L475" s="241"/>
      <c r="M475" s="242"/>
      <c r="N475" s="243"/>
      <c r="O475" s="243"/>
      <c r="P475" s="243"/>
      <c r="Q475" s="243"/>
      <c r="R475" s="243"/>
      <c r="S475" s="243"/>
      <c r="T475" s="24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5" t="s">
        <v>305</v>
      </c>
      <c r="AU475" s="245" t="s">
        <v>84</v>
      </c>
      <c r="AV475" s="13" t="s">
        <v>82</v>
      </c>
      <c r="AW475" s="13" t="s">
        <v>35</v>
      </c>
      <c r="AX475" s="13" t="s">
        <v>74</v>
      </c>
      <c r="AY475" s="245" t="s">
        <v>296</v>
      </c>
    </row>
    <row r="476" spans="1:51" s="13" customFormat="1" ht="12">
      <c r="A476" s="13"/>
      <c r="B476" s="235"/>
      <c r="C476" s="236"/>
      <c r="D476" s="237" t="s">
        <v>305</v>
      </c>
      <c r="E476" s="238" t="s">
        <v>28</v>
      </c>
      <c r="F476" s="239" t="s">
        <v>2142</v>
      </c>
      <c r="G476" s="236"/>
      <c r="H476" s="238" t="s">
        <v>28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5" t="s">
        <v>305</v>
      </c>
      <c r="AU476" s="245" t="s">
        <v>84</v>
      </c>
      <c r="AV476" s="13" t="s">
        <v>82</v>
      </c>
      <c r="AW476" s="13" t="s">
        <v>35</v>
      </c>
      <c r="AX476" s="13" t="s">
        <v>74</v>
      </c>
      <c r="AY476" s="245" t="s">
        <v>296</v>
      </c>
    </row>
    <row r="477" spans="1:51" s="14" customFormat="1" ht="12">
      <c r="A477" s="14"/>
      <c r="B477" s="246"/>
      <c r="C477" s="247"/>
      <c r="D477" s="237" t="s">
        <v>305</v>
      </c>
      <c r="E477" s="248" t="s">
        <v>28</v>
      </c>
      <c r="F477" s="249" t="s">
        <v>795</v>
      </c>
      <c r="G477" s="247"/>
      <c r="H477" s="250">
        <v>77.6</v>
      </c>
      <c r="I477" s="251"/>
      <c r="J477" s="247"/>
      <c r="K477" s="247"/>
      <c r="L477" s="252"/>
      <c r="M477" s="253"/>
      <c r="N477" s="254"/>
      <c r="O477" s="254"/>
      <c r="P477" s="254"/>
      <c r="Q477" s="254"/>
      <c r="R477" s="254"/>
      <c r="S477" s="254"/>
      <c r="T477" s="25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6" t="s">
        <v>305</v>
      </c>
      <c r="AU477" s="256" t="s">
        <v>84</v>
      </c>
      <c r="AV477" s="14" t="s">
        <v>84</v>
      </c>
      <c r="AW477" s="14" t="s">
        <v>35</v>
      </c>
      <c r="AX477" s="14" t="s">
        <v>74</v>
      </c>
      <c r="AY477" s="256" t="s">
        <v>296</v>
      </c>
    </row>
    <row r="478" spans="1:51" s="14" customFormat="1" ht="12">
      <c r="A478" s="14"/>
      <c r="B478" s="246"/>
      <c r="C478" s="247"/>
      <c r="D478" s="237" t="s">
        <v>305</v>
      </c>
      <c r="E478" s="248" t="s">
        <v>28</v>
      </c>
      <c r="F478" s="249" t="s">
        <v>796</v>
      </c>
      <c r="G478" s="247"/>
      <c r="H478" s="250">
        <v>22.32</v>
      </c>
      <c r="I478" s="251"/>
      <c r="J478" s="247"/>
      <c r="K478" s="247"/>
      <c r="L478" s="252"/>
      <c r="M478" s="253"/>
      <c r="N478" s="254"/>
      <c r="O478" s="254"/>
      <c r="P478" s="254"/>
      <c r="Q478" s="254"/>
      <c r="R478" s="254"/>
      <c r="S478" s="254"/>
      <c r="T478" s="25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6" t="s">
        <v>305</v>
      </c>
      <c r="AU478" s="256" t="s">
        <v>84</v>
      </c>
      <c r="AV478" s="14" t="s">
        <v>84</v>
      </c>
      <c r="AW478" s="14" t="s">
        <v>35</v>
      </c>
      <c r="AX478" s="14" t="s">
        <v>74</v>
      </c>
      <c r="AY478" s="256" t="s">
        <v>296</v>
      </c>
    </row>
    <row r="479" spans="1:51" s="15" customFormat="1" ht="12">
      <c r="A479" s="15"/>
      <c r="B479" s="257"/>
      <c r="C479" s="258"/>
      <c r="D479" s="237" t="s">
        <v>305</v>
      </c>
      <c r="E479" s="259" t="s">
        <v>153</v>
      </c>
      <c r="F479" s="260" t="s">
        <v>310</v>
      </c>
      <c r="G479" s="258"/>
      <c r="H479" s="261">
        <v>99.92</v>
      </c>
      <c r="I479" s="262"/>
      <c r="J479" s="258"/>
      <c r="K479" s="258"/>
      <c r="L479" s="263"/>
      <c r="M479" s="264"/>
      <c r="N479" s="265"/>
      <c r="O479" s="265"/>
      <c r="P479" s="265"/>
      <c r="Q479" s="265"/>
      <c r="R479" s="265"/>
      <c r="S479" s="265"/>
      <c r="T479" s="266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67" t="s">
        <v>305</v>
      </c>
      <c r="AU479" s="267" t="s">
        <v>84</v>
      </c>
      <c r="AV479" s="15" t="s">
        <v>303</v>
      </c>
      <c r="AW479" s="15" t="s">
        <v>35</v>
      </c>
      <c r="AX479" s="15" t="s">
        <v>82</v>
      </c>
      <c r="AY479" s="267" t="s">
        <v>296</v>
      </c>
    </row>
    <row r="480" spans="1:65" s="2" customFormat="1" ht="16.5" customHeight="1">
      <c r="A480" s="40"/>
      <c r="B480" s="41"/>
      <c r="C480" s="279" t="s">
        <v>821</v>
      </c>
      <c r="D480" s="279" t="s">
        <v>405</v>
      </c>
      <c r="E480" s="280" t="s">
        <v>817</v>
      </c>
      <c r="F480" s="281" t="s">
        <v>818</v>
      </c>
      <c r="G480" s="282" t="s">
        <v>362</v>
      </c>
      <c r="H480" s="283">
        <v>32.974</v>
      </c>
      <c r="I480" s="284"/>
      <c r="J480" s="285">
        <f>ROUND(I480*H480,2)</f>
        <v>0</v>
      </c>
      <c r="K480" s="281" t="s">
        <v>302</v>
      </c>
      <c r="L480" s="286"/>
      <c r="M480" s="287" t="s">
        <v>28</v>
      </c>
      <c r="N480" s="288" t="s">
        <v>45</v>
      </c>
      <c r="O480" s="86"/>
      <c r="P480" s="231">
        <f>O480*H480</f>
        <v>0</v>
      </c>
      <c r="Q480" s="231">
        <v>0.00069</v>
      </c>
      <c r="R480" s="231">
        <f>Q480*H480</f>
        <v>0.022752059999999998</v>
      </c>
      <c r="S480" s="231">
        <v>0</v>
      </c>
      <c r="T480" s="232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33" t="s">
        <v>337</v>
      </c>
      <c r="AT480" s="233" t="s">
        <v>405</v>
      </c>
      <c r="AU480" s="233" t="s">
        <v>84</v>
      </c>
      <c r="AY480" s="19" t="s">
        <v>296</v>
      </c>
      <c r="BE480" s="234">
        <f>IF(N480="základní",J480,0)</f>
        <v>0</v>
      </c>
      <c r="BF480" s="234">
        <f>IF(N480="snížená",J480,0)</f>
        <v>0</v>
      </c>
      <c r="BG480" s="234">
        <f>IF(N480="zákl. přenesená",J480,0)</f>
        <v>0</v>
      </c>
      <c r="BH480" s="234">
        <f>IF(N480="sníž. přenesená",J480,0)</f>
        <v>0</v>
      </c>
      <c r="BI480" s="234">
        <f>IF(N480="nulová",J480,0)</f>
        <v>0</v>
      </c>
      <c r="BJ480" s="19" t="s">
        <v>82</v>
      </c>
      <c r="BK480" s="234">
        <f>ROUND(I480*H480,2)</f>
        <v>0</v>
      </c>
      <c r="BL480" s="19" t="s">
        <v>303</v>
      </c>
      <c r="BM480" s="233" t="s">
        <v>2151</v>
      </c>
    </row>
    <row r="481" spans="1:51" s="14" customFormat="1" ht="12">
      <c r="A481" s="14"/>
      <c r="B481" s="246"/>
      <c r="C481" s="247"/>
      <c r="D481" s="237" t="s">
        <v>305</v>
      </c>
      <c r="E481" s="248" t="s">
        <v>28</v>
      </c>
      <c r="F481" s="249" t="s">
        <v>820</v>
      </c>
      <c r="G481" s="247"/>
      <c r="H481" s="250">
        <v>32.974</v>
      </c>
      <c r="I481" s="251"/>
      <c r="J481" s="247"/>
      <c r="K481" s="247"/>
      <c r="L481" s="252"/>
      <c r="M481" s="253"/>
      <c r="N481" s="254"/>
      <c r="O481" s="254"/>
      <c r="P481" s="254"/>
      <c r="Q481" s="254"/>
      <c r="R481" s="254"/>
      <c r="S481" s="254"/>
      <c r="T481" s="25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6" t="s">
        <v>305</v>
      </c>
      <c r="AU481" s="256" t="s">
        <v>84</v>
      </c>
      <c r="AV481" s="14" t="s">
        <v>84</v>
      </c>
      <c r="AW481" s="14" t="s">
        <v>35</v>
      </c>
      <c r="AX481" s="14" t="s">
        <v>82</v>
      </c>
      <c r="AY481" s="256" t="s">
        <v>296</v>
      </c>
    </row>
    <row r="482" spans="1:65" s="2" customFormat="1" ht="16.5" customHeight="1">
      <c r="A482" s="40"/>
      <c r="B482" s="41"/>
      <c r="C482" s="222" t="s">
        <v>826</v>
      </c>
      <c r="D482" s="222" t="s">
        <v>298</v>
      </c>
      <c r="E482" s="223" t="s">
        <v>822</v>
      </c>
      <c r="F482" s="224" t="s">
        <v>823</v>
      </c>
      <c r="G482" s="225" t="s">
        <v>424</v>
      </c>
      <c r="H482" s="226">
        <v>83.6</v>
      </c>
      <c r="I482" s="227"/>
      <c r="J482" s="228">
        <f>ROUND(I482*H482,2)</f>
        <v>0</v>
      </c>
      <c r="K482" s="224" t="s">
        <v>302</v>
      </c>
      <c r="L482" s="46"/>
      <c r="M482" s="229" t="s">
        <v>28</v>
      </c>
      <c r="N482" s="230" t="s">
        <v>45</v>
      </c>
      <c r="O482" s="86"/>
      <c r="P482" s="231">
        <f>O482*H482</f>
        <v>0</v>
      </c>
      <c r="Q482" s="231">
        <v>0</v>
      </c>
      <c r="R482" s="231">
        <f>Q482*H482</f>
        <v>0</v>
      </c>
      <c r="S482" s="231">
        <v>0</v>
      </c>
      <c r="T482" s="232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33" t="s">
        <v>303</v>
      </c>
      <c r="AT482" s="233" t="s">
        <v>298</v>
      </c>
      <c r="AU482" s="233" t="s">
        <v>84</v>
      </c>
      <c r="AY482" s="19" t="s">
        <v>296</v>
      </c>
      <c r="BE482" s="234">
        <f>IF(N482="základní",J482,0)</f>
        <v>0</v>
      </c>
      <c r="BF482" s="234">
        <f>IF(N482="snížená",J482,0)</f>
        <v>0</v>
      </c>
      <c r="BG482" s="234">
        <f>IF(N482="zákl. přenesená",J482,0)</f>
        <v>0</v>
      </c>
      <c r="BH482" s="234">
        <f>IF(N482="sníž. přenesená",J482,0)</f>
        <v>0</v>
      </c>
      <c r="BI482" s="234">
        <f>IF(N482="nulová",J482,0)</f>
        <v>0</v>
      </c>
      <c r="BJ482" s="19" t="s">
        <v>82</v>
      </c>
      <c r="BK482" s="234">
        <f>ROUND(I482*H482,2)</f>
        <v>0</v>
      </c>
      <c r="BL482" s="19" t="s">
        <v>303</v>
      </c>
      <c r="BM482" s="233" t="s">
        <v>2152</v>
      </c>
    </row>
    <row r="483" spans="1:51" s="13" customFormat="1" ht="12">
      <c r="A483" s="13"/>
      <c r="B483" s="235"/>
      <c r="C483" s="236"/>
      <c r="D483" s="237" t="s">
        <v>305</v>
      </c>
      <c r="E483" s="238" t="s">
        <v>28</v>
      </c>
      <c r="F483" s="239" t="s">
        <v>1809</v>
      </c>
      <c r="G483" s="236"/>
      <c r="H483" s="238" t="s">
        <v>28</v>
      </c>
      <c r="I483" s="240"/>
      <c r="J483" s="236"/>
      <c r="K483" s="236"/>
      <c r="L483" s="241"/>
      <c r="M483" s="242"/>
      <c r="N483" s="243"/>
      <c r="O483" s="243"/>
      <c r="P483" s="243"/>
      <c r="Q483" s="243"/>
      <c r="R483" s="243"/>
      <c r="S483" s="243"/>
      <c r="T483" s="24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5" t="s">
        <v>305</v>
      </c>
      <c r="AU483" s="245" t="s">
        <v>84</v>
      </c>
      <c r="AV483" s="13" t="s">
        <v>82</v>
      </c>
      <c r="AW483" s="13" t="s">
        <v>35</v>
      </c>
      <c r="AX483" s="13" t="s">
        <v>74</v>
      </c>
      <c r="AY483" s="245" t="s">
        <v>296</v>
      </c>
    </row>
    <row r="484" spans="1:51" s="13" customFormat="1" ht="12">
      <c r="A484" s="13"/>
      <c r="B484" s="235"/>
      <c r="C484" s="236"/>
      <c r="D484" s="237" t="s">
        <v>305</v>
      </c>
      <c r="E484" s="238" t="s">
        <v>28</v>
      </c>
      <c r="F484" s="239" t="s">
        <v>2142</v>
      </c>
      <c r="G484" s="236"/>
      <c r="H484" s="238" t="s">
        <v>28</v>
      </c>
      <c r="I484" s="240"/>
      <c r="J484" s="236"/>
      <c r="K484" s="236"/>
      <c r="L484" s="241"/>
      <c r="M484" s="242"/>
      <c r="N484" s="243"/>
      <c r="O484" s="243"/>
      <c r="P484" s="243"/>
      <c r="Q484" s="243"/>
      <c r="R484" s="243"/>
      <c r="S484" s="243"/>
      <c r="T484" s="24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5" t="s">
        <v>305</v>
      </c>
      <c r="AU484" s="245" t="s">
        <v>84</v>
      </c>
      <c r="AV484" s="13" t="s">
        <v>82</v>
      </c>
      <c r="AW484" s="13" t="s">
        <v>35</v>
      </c>
      <c r="AX484" s="13" t="s">
        <v>74</v>
      </c>
      <c r="AY484" s="245" t="s">
        <v>296</v>
      </c>
    </row>
    <row r="485" spans="1:51" s="14" customFormat="1" ht="12">
      <c r="A485" s="14"/>
      <c r="B485" s="246"/>
      <c r="C485" s="247"/>
      <c r="D485" s="237" t="s">
        <v>305</v>
      </c>
      <c r="E485" s="248" t="s">
        <v>28</v>
      </c>
      <c r="F485" s="249" t="s">
        <v>825</v>
      </c>
      <c r="G485" s="247"/>
      <c r="H485" s="250">
        <v>83.6</v>
      </c>
      <c r="I485" s="251"/>
      <c r="J485" s="247"/>
      <c r="K485" s="247"/>
      <c r="L485" s="252"/>
      <c r="M485" s="253"/>
      <c r="N485" s="254"/>
      <c r="O485" s="254"/>
      <c r="P485" s="254"/>
      <c r="Q485" s="254"/>
      <c r="R485" s="254"/>
      <c r="S485" s="254"/>
      <c r="T485" s="25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6" t="s">
        <v>305</v>
      </c>
      <c r="AU485" s="256" t="s">
        <v>84</v>
      </c>
      <c r="AV485" s="14" t="s">
        <v>84</v>
      </c>
      <c r="AW485" s="14" t="s">
        <v>35</v>
      </c>
      <c r="AX485" s="14" t="s">
        <v>82</v>
      </c>
      <c r="AY485" s="256" t="s">
        <v>296</v>
      </c>
    </row>
    <row r="486" spans="1:65" s="2" customFormat="1" ht="16.5" customHeight="1">
      <c r="A486" s="40"/>
      <c r="B486" s="41"/>
      <c r="C486" s="222" t="s">
        <v>682</v>
      </c>
      <c r="D486" s="222" t="s">
        <v>298</v>
      </c>
      <c r="E486" s="223" t="s">
        <v>827</v>
      </c>
      <c r="F486" s="224" t="s">
        <v>828</v>
      </c>
      <c r="G486" s="225" t="s">
        <v>424</v>
      </c>
      <c r="H486" s="226">
        <v>13.9</v>
      </c>
      <c r="I486" s="227"/>
      <c r="J486" s="228">
        <f>ROUND(I486*H486,2)</f>
        <v>0</v>
      </c>
      <c r="K486" s="224" t="s">
        <v>28</v>
      </c>
      <c r="L486" s="46"/>
      <c r="M486" s="229" t="s">
        <v>28</v>
      </c>
      <c r="N486" s="230" t="s">
        <v>45</v>
      </c>
      <c r="O486" s="86"/>
      <c r="P486" s="231">
        <f>O486*H486</f>
        <v>0</v>
      </c>
      <c r="Q486" s="231">
        <v>0</v>
      </c>
      <c r="R486" s="231">
        <f>Q486*H486</f>
        <v>0</v>
      </c>
      <c r="S486" s="231">
        <v>0</v>
      </c>
      <c r="T486" s="232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33" t="s">
        <v>303</v>
      </c>
      <c r="AT486" s="233" t="s">
        <v>298</v>
      </c>
      <c r="AU486" s="233" t="s">
        <v>84</v>
      </c>
      <c r="AY486" s="19" t="s">
        <v>296</v>
      </c>
      <c r="BE486" s="234">
        <f>IF(N486="základní",J486,0)</f>
        <v>0</v>
      </c>
      <c r="BF486" s="234">
        <f>IF(N486="snížená",J486,0)</f>
        <v>0</v>
      </c>
      <c r="BG486" s="234">
        <f>IF(N486="zákl. přenesená",J486,0)</f>
        <v>0</v>
      </c>
      <c r="BH486" s="234">
        <f>IF(N486="sníž. přenesená",J486,0)</f>
        <v>0</v>
      </c>
      <c r="BI486" s="234">
        <f>IF(N486="nulová",J486,0)</f>
        <v>0</v>
      </c>
      <c r="BJ486" s="19" t="s">
        <v>82</v>
      </c>
      <c r="BK486" s="234">
        <f>ROUND(I486*H486,2)</f>
        <v>0</v>
      </c>
      <c r="BL486" s="19" t="s">
        <v>303</v>
      </c>
      <c r="BM486" s="233" t="s">
        <v>2153</v>
      </c>
    </row>
    <row r="487" spans="1:51" s="13" customFormat="1" ht="12">
      <c r="A487" s="13"/>
      <c r="B487" s="235"/>
      <c r="C487" s="236"/>
      <c r="D487" s="237" t="s">
        <v>305</v>
      </c>
      <c r="E487" s="238" t="s">
        <v>28</v>
      </c>
      <c r="F487" s="239" t="s">
        <v>1809</v>
      </c>
      <c r="G487" s="236"/>
      <c r="H487" s="238" t="s">
        <v>28</v>
      </c>
      <c r="I487" s="240"/>
      <c r="J487" s="236"/>
      <c r="K487" s="236"/>
      <c r="L487" s="241"/>
      <c r="M487" s="242"/>
      <c r="N487" s="243"/>
      <c r="O487" s="243"/>
      <c r="P487" s="243"/>
      <c r="Q487" s="243"/>
      <c r="R487" s="243"/>
      <c r="S487" s="243"/>
      <c r="T487" s="24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5" t="s">
        <v>305</v>
      </c>
      <c r="AU487" s="245" t="s">
        <v>84</v>
      </c>
      <c r="AV487" s="13" t="s">
        <v>82</v>
      </c>
      <c r="AW487" s="13" t="s">
        <v>35</v>
      </c>
      <c r="AX487" s="13" t="s">
        <v>74</v>
      </c>
      <c r="AY487" s="245" t="s">
        <v>296</v>
      </c>
    </row>
    <row r="488" spans="1:51" s="13" customFormat="1" ht="12">
      <c r="A488" s="13"/>
      <c r="B488" s="235"/>
      <c r="C488" s="236"/>
      <c r="D488" s="237" t="s">
        <v>305</v>
      </c>
      <c r="E488" s="238" t="s">
        <v>28</v>
      </c>
      <c r="F488" s="239" t="s">
        <v>2142</v>
      </c>
      <c r="G488" s="236"/>
      <c r="H488" s="238" t="s">
        <v>28</v>
      </c>
      <c r="I488" s="240"/>
      <c r="J488" s="236"/>
      <c r="K488" s="236"/>
      <c r="L488" s="241"/>
      <c r="M488" s="242"/>
      <c r="N488" s="243"/>
      <c r="O488" s="243"/>
      <c r="P488" s="243"/>
      <c r="Q488" s="243"/>
      <c r="R488" s="243"/>
      <c r="S488" s="243"/>
      <c r="T488" s="24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5" t="s">
        <v>305</v>
      </c>
      <c r="AU488" s="245" t="s">
        <v>84</v>
      </c>
      <c r="AV488" s="13" t="s">
        <v>82</v>
      </c>
      <c r="AW488" s="13" t="s">
        <v>35</v>
      </c>
      <c r="AX488" s="13" t="s">
        <v>74</v>
      </c>
      <c r="AY488" s="245" t="s">
        <v>296</v>
      </c>
    </row>
    <row r="489" spans="1:51" s="14" customFormat="1" ht="12">
      <c r="A489" s="14"/>
      <c r="B489" s="246"/>
      <c r="C489" s="247"/>
      <c r="D489" s="237" t="s">
        <v>305</v>
      </c>
      <c r="E489" s="248" t="s">
        <v>154</v>
      </c>
      <c r="F489" s="249" t="s">
        <v>830</v>
      </c>
      <c r="G489" s="247"/>
      <c r="H489" s="250">
        <v>13.9</v>
      </c>
      <c r="I489" s="251"/>
      <c r="J489" s="247"/>
      <c r="K489" s="247"/>
      <c r="L489" s="252"/>
      <c r="M489" s="253"/>
      <c r="N489" s="254"/>
      <c r="O489" s="254"/>
      <c r="P489" s="254"/>
      <c r="Q489" s="254"/>
      <c r="R489" s="254"/>
      <c r="S489" s="254"/>
      <c r="T489" s="25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6" t="s">
        <v>305</v>
      </c>
      <c r="AU489" s="256" t="s">
        <v>84</v>
      </c>
      <c r="AV489" s="14" t="s">
        <v>84</v>
      </c>
      <c r="AW489" s="14" t="s">
        <v>35</v>
      </c>
      <c r="AX489" s="14" t="s">
        <v>82</v>
      </c>
      <c r="AY489" s="256" t="s">
        <v>296</v>
      </c>
    </row>
    <row r="490" spans="1:65" s="2" customFormat="1" ht="16.5" customHeight="1">
      <c r="A490" s="40"/>
      <c r="B490" s="41"/>
      <c r="C490" s="222" t="s">
        <v>837</v>
      </c>
      <c r="D490" s="222" t="s">
        <v>298</v>
      </c>
      <c r="E490" s="223" t="s">
        <v>831</v>
      </c>
      <c r="F490" s="224" t="s">
        <v>832</v>
      </c>
      <c r="G490" s="225" t="s">
        <v>424</v>
      </c>
      <c r="H490" s="226">
        <v>209.44</v>
      </c>
      <c r="I490" s="227"/>
      <c r="J490" s="228">
        <f>ROUND(I490*H490,2)</f>
        <v>0</v>
      </c>
      <c r="K490" s="224" t="s">
        <v>302</v>
      </c>
      <c r="L490" s="46"/>
      <c r="M490" s="229" t="s">
        <v>28</v>
      </c>
      <c r="N490" s="230" t="s">
        <v>45</v>
      </c>
      <c r="O490" s="86"/>
      <c r="P490" s="231">
        <f>O490*H490</f>
        <v>0</v>
      </c>
      <c r="Q490" s="231">
        <v>0</v>
      </c>
      <c r="R490" s="231">
        <f>Q490*H490</f>
        <v>0</v>
      </c>
      <c r="S490" s="231">
        <v>0</v>
      </c>
      <c r="T490" s="232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33" t="s">
        <v>303</v>
      </c>
      <c r="AT490" s="233" t="s">
        <v>298</v>
      </c>
      <c r="AU490" s="233" t="s">
        <v>84</v>
      </c>
      <c r="AY490" s="19" t="s">
        <v>296</v>
      </c>
      <c r="BE490" s="234">
        <f>IF(N490="základní",J490,0)</f>
        <v>0</v>
      </c>
      <c r="BF490" s="234">
        <f>IF(N490="snížená",J490,0)</f>
        <v>0</v>
      </c>
      <c r="BG490" s="234">
        <f>IF(N490="zákl. přenesená",J490,0)</f>
        <v>0</v>
      </c>
      <c r="BH490" s="234">
        <f>IF(N490="sníž. přenesená",J490,0)</f>
        <v>0</v>
      </c>
      <c r="BI490" s="234">
        <f>IF(N490="nulová",J490,0)</f>
        <v>0</v>
      </c>
      <c r="BJ490" s="19" t="s">
        <v>82</v>
      </c>
      <c r="BK490" s="234">
        <f>ROUND(I490*H490,2)</f>
        <v>0</v>
      </c>
      <c r="BL490" s="19" t="s">
        <v>303</v>
      </c>
      <c r="BM490" s="233" t="s">
        <v>2154</v>
      </c>
    </row>
    <row r="491" spans="1:51" s="13" customFormat="1" ht="12">
      <c r="A491" s="13"/>
      <c r="B491" s="235"/>
      <c r="C491" s="236"/>
      <c r="D491" s="237" t="s">
        <v>305</v>
      </c>
      <c r="E491" s="238" t="s">
        <v>28</v>
      </c>
      <c r="F491" s="239" t="s">
        <v>2019</v>
      </c>
      <c r="G491" s="236"/>
      <c r="H491" s="238" t="s">
        <v>28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5" t="s">
        <v>305</v>
      </c>
      <c r="AU491" s="245" t="s">
        <v>84</v>
      </c>
      <c r="AV491" s="13" t="s">
        <v>82</v>
      </c>
      <c r="AW491" s="13" t="s">
        <v>35</v>
      </c>
      <c r="AX491" s="13" t="s">
        <v>74</v>
      </c>
      <c r="AY491" s="245" t="s">
        <v>296</v>
      </c>
    </row>
    <row r="492" spans="1:51" s="14" customFormat="1" ht="12">
      <c r="A492" s="14"/>
      <c r="B492" s="246"/>
      <c r="C492" s="247"/>
      <c r="D492" s="237" t="s">
        <v>305</v>
      </c>
      <c r="E492" s="248" t="s">
        <v>28</v>
      </c>
      <c r="F492" s="249" t="s">
        <v>834</v>
      </c>
      <c r="G492" s="247"/>
      <c r="H492" s="250">
        <v>7.2</v>
      </c>
      <c r="I492" s="251"/>
      <c r="J492" s="247"/>
      <c r="K492" s="247"/>
      <c r="L492" s="252"/>
      <c r="M492" s="253"/>
      <c r="N492" s="254"/>
      <c r="O492" s="254"/>
      <c r="P492" s="254"/>
      <c r="Q492" s="254"/>
      <c r="R492" s="254"/>
      <c r="S492" s="254"/>
      <c r="T492" s="25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6" t="s">
        <v>305</v>
      </c>
      <c r="AU492" s="256" t="s">
        <v>84</v>
      </c>
      <c r="AV492" s="14" t="s">
        <v>84</v>
      </c>
      <c r="AW492" s="14" t="s">
        <v>35</v>
      </c>
      <c r="AX492" s="14" t="s">
        <v>74</v>
      </c>
      <c r="AY492" s="256" t="s">
        <v>296</v>
      </c>
    </row>
    <row r="493" spans="1:51" s="14" customFormat="1" ht="12">
      <c r="A493" s="14"/>
      <c r="B493" s="246"/>
      <c r="C493" s="247"/>
      <c r="D493" s="237" t="s">
        <v>305</v>
      </c>
      <c r="E493" s="248" t="s">
        <v>28</v>
      </c>
      <c r="F493" s="249" t="s">
        <v>835</v>
      </c>
      <c r="G493" s="247"/>
      <c r="H493" s="250">
        <v>2.4</v>
      </c>
      <c r="I493" s="251"/>
      <c r="J493" s="247"/>
      <c r="K493" s="247"/>
      <c r="L493" s="252"/>
      <c r="M493" s="253"/>
      <c r="N493" s="254"/>
      <c r="O493" s="254"/>
      <c r="P493" s="254"/>
      <c r="Q493" s="254"/>
      <c r="R493" s="254"/>
      <c r="S493" s="254"/>
      <c r="T493" s="25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6" t="s">
        <v>305</v>
      </c>
      <c r="AU493" s="256" t="s">
        <v>84</v>
      </c>
      <c r="AV493" s="14" t="s">
        <v>84</v>
      </c>
      <c r="AW493" s="14" t="s">
        <v>35</v>
      </c>
      <c r="AX493" s="14" t="s">
        <v>74</v>
      </c>
      <c r="AY493" s="256" t="s">
        <v>296</v>
      </c>
    </row>
    <row r="494" spans="1:51" s="14" customFormat="1" ht="12">
      <c r="A494" s="14"/>
      <c r="B494" s="246"/>
      <c r="C494" s="247"/>
      <c r="D494" s="237" t="s">
        <v>305</v>
      </c>
      <c r="E494" s="248" t="s">
        <v>28</v>
      </c>
      <c r="F494" s="249" t="s">
        <v>154</v>
      </c>
      <c r="G494" s="247"/>
      <c r="H494" s="250">
        <v>13.9</v>
      </c>
      <c r="I494" s="251"/>
      <c r="J494" s="247"/>
      <c r="K494" s="247"/>
      <c r="L494" s="252"/>
      <c r="M494" s="253"/>
      <c r="N494" s="254"/>
      <c r="O494" s="254"/>
      <c r="P494" s="254"/>
      <c r="Q494" s="254"/>
      <c r="R494" s="254"/>
      <c r="S494" s="254"/>
      <c r="T494" s="25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6" t="s">
        <v>305</v>
      </c>
      <c r="AU494" s="256" t="s">
        <v>84</v>
      </c>
      <c r="AV494" s="14" t="s">
        <v>84</v>
      </c>
      <c r="AW494" s="14" t="s">
        <v>35</v>
      </c>
      <c r="AX494" s="14" t="s">
        <v>74</v>
      </c>
      <c r="AY494" s="256" t="s">
        <v>296</v>
      </c>
    </row>
    <row r="495" spans="1:51" s="14" customFormat="1" ht="12">
      <c r="A495" s="14"/>
      <c r="B495" s="246"/>
      <c r="C495" s="247"/>
      <c r="D495" s="237" t="s">
        <v>305</v>
      </c>
      <c r="E495" s="248" t="s">
        <v>28</v>
      </c>
      <c r="F495" s="249" t="s">
        <v>836</v>
      </c>
      <c r="G495" s="247"/>
      <c r="H495" s="250">
        <v>86.02</v>
      </c>
      <c r="I495" s="251"/>
      <c r="J495" s="247"/>
      <c r="K495" s="247"/>
      <c r="L495" s="252"/>
      <c r="M495" s="253"/>
      <c r="N495" s="254"/>
      <c r="O495" s="254"/>
      <c r="P495" s="254"/>
      <c r="Q495" s="254"/>
      <c r="R495" s="254"/>
      <c r="S495" s="254"/>
      <c r="T495" s="25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6" t="s">
        <v>305</v>
      </c>
      <c r="AU495" s="256" t="s">
        <v>84</v>
      </c>
      <c r="AV495" s="14" t="s">
        <v>84</v>
      </c>
      <c r="AW495" s="14" t="s">
        <v>35</v>
      </c>
      <c r="AX495" s="14" t="s">
        <v>74</v>
      </c>
      <c r="AY495" s="256" t="s">
        <v>296</v>
      </c>
    </row>
    <row r="496" spans="1:51" s="14" customFormat="1" ht="12">
      <c r="A496" s="14"/>
      <c r="B496" s="246"/>
      <c r="C496" s="247"/>
      <c r="D496" s="237" t="s">
        <v>305</v>
      </c>
      <c r="E496" s="248" t="s">
        <v>28</v>
      </c>
      <c r="F496" s="249" t="s">
        <v>153</v>
      </c>
      <c r="G496" s="247"/>
      <c r="H496" s="250">
        <v>99.92</v>
      </c>
      <c r="I496" s="251"/>
      <c r="J496" s="247"/>
      <c r="K496" s="247"/>
      <c r="L496" s="252"/>
      <c r="M496" s="253"/>
      <c r="N496" s="254"/>
      <c r="O496" s="254"/>
      <c r="P496" s="254"/>
      <c r="Q496" s="254"/>
      <c r="R496" s="254"/>
      <c r="S496" s="254"/>
      <c r="T496" s="25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6" t="s">
        <v>305</v>
      </c>
      <c r="AU496" s="256" t="s">
        <v>84</v>
      </c>
      <c r="AV496" s="14" t="s">
        <v>84</v>
      </c>
      <c r="AW496" s="14" t="s">
        <v>35</v>
      </c>
      <c r="AX496" s="14" t="s">
        <v>74</v>
      </c>
      <c r="AY496" s="256" t="s">
        <v>296</v>
      </c>
    </row>
    <row r="497" spans="1:51" s="15" customFormat="1" ht="12">
      <c r="A497" s="15"/>
      <c r="B497" s="257"/>
      <c r="C497" s="258"/>
      <c r="D497" s="237" t="s">
        <v>305</v>
      </c>
      <c r="E497" s="259" t="s">
        <v>28</v>
      </c>
      <c r="F497" s="260" t="s">
        <v>310</v>
      </c>
      <c r="G497" s="258"/>
      <c r="H497" s="261">
        <v>209.44</v>
      </c>
      <c r="I497" s="262"/>
      <c r="J497" s="258"/>
      <c r="K497" s="258"/>
      <c r="L497" s="263"/>
      <c r="M497" s="264"/>
      <c r="N497" s="265"/>
      <c r="O497" s="265"/>
      <c r="P497" s="265"/>
      <c r="Q497" s="265"/>
      <c r="R497" s="265"/>
      <c r="S497" s="265"/>
      <c r="T497" s="266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7" t="s">
        <v>305</v>
      </c>
      <c r="AU497" s="267" t="s">
        <v>84</v>
      </c>
      <c r="AV497" s="15" t="s">
        <v>303</v>
      </c>
      <c r="AW497" s="15" t="s">
        <v>35</v>
      </c>
      <c r="AX497" s="15" t="s">
        <v>82</v>
      </c>
      <c r="AY497" s="267" t="s">
        <v>296</v>
      </c>
    </row>
    <row r="498" spans="1:65" s="2" customFormat="1" ht="16.5" customHeight="1">
      <c r="A498" s="40"/>
      <c r="B498" s="41"/>
      <c r="C498" s="279" t="s">
        <v>842</v>
      </c>
      <c r="D498" s="279" t="s">
        <v>405</v>
      </c>
      <c r="E498" s="280" t="s">
        <v>838</v>
      </c>
      <c r="F498" s="281" t="s">
        <v>839</v>
      </c>
      <c r="G498" s="282" t="s">
        <v>424</v>
      </c>
      <c r="H498" s="283">
        <v>7.56</v>
      </c>
      <c r="I498" s="284"/>
      <c r="J498" s="285">
        <f>ROUND(I498*H498,2)</f>
        <v>0</v>
      </c>
      <c r="K498" s="281" t="s">
        <v>302</v>
      </c>
      <c r="L498" s="286"/>
      <c r="M498" s="287" t="s">
        <v>28</v>
      </c>
      <c r="N498" s="288" t="s">
        <v>45</v>
      </c>
      <c r="O498" s="86"/>
      <c r="P498" s="231">
        <f>O498*H498</f>
        <v>0</v>
      </c>
      <c r="Q498" s="231">
        <v>3E-05</v>
      </c>
      <c r="R498" s="231">
        <f>Q498*H498</f>
        <v>0.00022679999999999998</v>
      </c>
      <c r="S498" s="231">
        <v>0</v>
      </c>
      <c r="T498" s="232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33" t="s">
        <v>337</v>
      </c>
      <c r="AT498" s="233" t="s">
        <v>405</v>
      </c>
      <c r="AU498" s="233" t="s">
        <v>84</v>
      </c>
      <c r="AY498" s="19" t="s">
        <v>296</v>
      </c>
      <c r="BE498" s="234">
        <f>IF(N498="základní",J498,0)</f>
        <v>0</v>
      </c>
      <c r="BF498" s="234">
        <f>IF(N498="snížená",J498,0)</f>
        <v>0</v>
      </c>
      <c r="BG498" s="234">
        <f>IF(N498="zákl. přenesená",J498,0)</f>
        <v>0</v>
      </c>
      <c r="BH498" s="234">
        <f>IF(N498="sníž. přenesená",J498,0)</f>
        <v>0</v>
      </c>
      <c r="BI498" s="234">
        <f>IF(N498="nulová",J498,0)</f>
        <v>0</v>
      </c>
      <c r="BJ498" s="19" t="s">
        <v>82</v>
      </c>
      <c r="BK498" s="234">
        <f>ROUND(I498*H498,2)</f>
        <v>0</v>
      </c>
      <c r="BL498" s="19" t="s">
        <v>303</v>
      </c>
      <c r="BM498" s="233" t="s">
        <v>2155</v>
      </c>
    </row>
    <row r="499" spans="1:51" s="13" customFormat="1" ht="12">
      <c r="A499" s="13"/>
      <c r="B499" s="235"/>
      <c r="C499" s="236"/>
      <c r="D499" s="237" t="s">
        <v>305</v>
      </c>
      <c r="E499" s="238" t="s">
        <v>28</v>
      </c>
      <c r="F499" s="239" t="s">
        <v>2019</v>
      </c>
      <c r="G499" s="236"/>
      <c r="H499" s="238" t="s">
        <v>28</v>
      </c>
      <c r="I499" s="240"/>
      <c r="J499" s="236"/>
      <c r="K499" s="236"/>
      <c r="L499" s="241"/>
      <c r="M499" s="242"/>
      <c r="N499" s="243"/>
      <c r="O499" s="243"/>
      <c r="P499" s="243"/>
      <c r="Q499" s="243"/>
      <c r="R499" s="243"/>
      <c r="S499" s="243"/>
      <c r="T499" s="24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5" t="s">
        <v>305</v>
      </c>
      <c r="AU499" s="245" t="s">
        <v>84</v>
      </c>
      <c r="AV499" s="13" t="s">
        <v>82</v>
      </c>
      <c r="AW499" s="13" t="s">
        <v>35</v>
      </c>
      <c r="AX499" s="13" t="s">
        <v>74</v>
      </c>
      <c r="AY499" s="245" t="s">
        <v>296</v>
      </c>
    </row>
    <row r="500" spans="1:51" s="14" customFormat="1" ht="12">
      <c r="A500" s="14"/>
      <c r="B500" s="246"/>
      <c r="C500" s="247"/>
      <c r="D500" s="237" t="s">
        <v>305</v>
      </c>
      <c r="E500" s="248" t="s">
        <v>28</v>
      </c>
      <c r="F500" s="249" t="s">
        <v>841</v>
      </c>
      <c r="G500" s="247"/>
      <c r="H500" s="250">
        <v>7.56</v>
      </c>
      <c r="I500" s="251"/>
      <c r="J500" s="247"/>
      <c r="K500" s="247"/>
      <c r="L500" s="252"/>
      <c r="M500" s="253"/>
      <c r="N500" s="254"/>
      <c r="O500" s="254"/>
      <c r="P500" s="254"/>
      <c r="Q500" s="254"/>
      <c r="R500" s="254"/>
      <c r="S500" s="254"/>
      <c r="T500" s="255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6" t="s">
        <v>305</v>
      </c>
      <c r="AU500" s="256" t="s">
        <v>84</v>
      </c>
      <c r="AV500" s="14" t="s">
        <v>84</v>
      </c>
      <c r="AW500" s="14" t="s">
        <v>35</v>
      </c>
      <c r="AX500" s="14" t="s">
        <v>82</v>
      </c>
      <c r="AY500" s="256" t="s">
        <v>296</v>
      </c>
    </row>
    <row r="501" spans="1:65" s="2" customFormat="1" ht="16.5" customHeight="1">
      <c r="A501" s="40"/>
      <c r="B501" s="41"/>
      <c r="C501" s="279" t="s">
        <v>847</v>
      </c>
      <c r="D501" s="279" t="s">
        <v>405</v>
      </c>
      <c r="E501" s="280" t="s">
        <v>843</v>
      </c>
      <c r="F501" s="281" t="s">
        <v>844</v>
      </c>
      <c r="G501" s="282" t="s">
        <v>424</v>
      </c>
      <c r="H501" s="283">
        <v>2.52</v>
      </c>
      <c r="I501" s="284"/>
      <c r="J501" s="285">
        <f>ROUND(I501*H501,2)</f>
        <v>0</v>
      </c>
      <c r="K501" s="281" t="s">
        <v>28</v>
      </c>
      <c r="L501" s="286"/>
      <c r="M501" s="287" t="s">
        <v>28</v>
      </c>
      <c r="N501" s="288" t="s">
        <v>45</v>
      </c>
      <c r="O501" s="86"/>
      <c r="P501" s="231">
        <f>O501*H501</f>
        <v>0</v>
      </c>
      <c r="Q501" s="231">
        <v>3E-05</v>
      </c>
      <c r="R501" s="231">
        <f>Q501*H501</f>
        <v>7.560000000000001E-05</v>
      </c>
      <c r="S501" s="231">
        <v>0</v>
      </c>
      <c r="T501" s="232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33" t="s">
        <v>337</v>
      </c>
      <c r="AT501" s="233" t="s">
        <v>405</v>
      </c>
      <c r="AU501" s="233" t="s">
        <v>84</v>
      </c>
      <c r="AY501" s="19" t="s">
        <v>296</v>
      </c>
      <c r="BE501" s="234">
        <f>IF(N501="základní",J501,0)</f>
        <v>0</v>
      </c>
      <c r="BF501" s="234">
        <f>IF(N501="snížená",J501,0)</f>
        <v>0</v>
      </c>
      <c r="BG501" s="234">
        <f>IF(N501="zákl. přenesená",J501,0)</f>
        <v>0</v>
      </c>
      <c r="BH501" s="234">
        <f>IF(N501="sníž. přenesená",J501,0)</f>
        <v>0</v>
      </c>
      <c r="BI501" s="234">
        <f>IF(N501="nulová",J501,0)</f>
        <v>0</v>
      </c>
      <c r="BJ501" s="19" t="s">
        <v>82</v>
      </c>
      <c r="BK501" s="234">
        <f>ROUND(I501*H501,2)</f>
        <v>0</v>
      </c>
      <c r="BL501" s="19" t="s">
        <v>303</v>
      </c>
      <c r="BM501" s="233" t="s">
        <v>2156</v>
      </c>
    </row>
    <row r="502" spans="1:51" s="13" customFormat="1" ht="12">
      <c r="A502" s="13"/>
      <c r="B502" s="235"/>
      <c r="C502" s="236"/>
      <c r="D502" s="237" t="s">
        <v>305</v>
      </c>
      <c r="E502" s="238" t="s">
        <v>28</v>
      </c>
      <c r="F502" s="239" t="s">
        <v>2019</v>
      </c>
      <c r="G502" s="236"/>
      <c r="H502" s="238" t="s">
        <v>28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5" t="s">
        <v>305</v>
      </c>
      <c r="AU502" s="245" t="s">
        <v>84</v>
      </c>
      <c r="AV502" s="13" t="s">
        <v>82</v>
      </c>
      <c r="AW502" s="13" t="s">
        <v>35</v>
      </c>
      <c r="AX502" s="13" t="s">
        <v>74</v>
      </c>
      <c r="AY502" s="245" t="s">
        <v>296</v>
      </c>
    </row>
    <row r="503" spans="1:51" s="14" customFormat="1" ht="12">
      <c r="A503" s="14"/>
      <c r="B503" s="246"/>
      <c r="C503" s="247"/>
      <c r="D503" s="237" t="s">
        <v>305</v>
      </c>
      <c r="E503" s="248" t="s">
        <v>28</v>
      </c>
      <c r="F503" s="249" t="s">
        <v>846</v>
      </c>
      <c r="G503" s="247"/>
      <c r="H503" s="250">
        <v>2.52</v>
      </c>
      <c r="I503" s="251"/>
      <c r="J503" s="247"/>
      <c r="K503" s="247"/>
      <c r="L503" s="252"/>
      <c r="M503" s="253"/>
      <c r="N503" s="254"/>
      <c r="O503" s="254"/>
      <c r="P503" s="254"/>
      <c r="Q503" s="254"/>
      <c r="R503" s="254"/>
      <c r="S503" s="254"/>
      <c r="T503" s="255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6" t="s">
        <v>305</v>
      </c>
      <c r="AU503" s="256" t="s">
        <v>84</v>
      </c>
      <c r="AV503" s="14" t="s">
        <v>84</v>
      </c>
      <c r="AW503" s="14" t="s">
        <v>35</v>
      </c>
      <c r="AX503" s="14" t="s">
        <v>82</v>
      </c>
      <c r="AY503" s="256" t="s">
        <v>296</v>
      </c>
    </row>
    <row r="504" spans="1:65" s="2" customFormat="1" ht="16.5" customHeight="1">
      <c r="A504" s="40"/>
      <c r="B504" s="41"/>
      <c r="C504" s="279" t="s">
        <v>852</v>
      </c>
      <c r="D504" s="279" t="s">
        <v>405</v>
      </c>
      <c r="E504" s="280" t="s">
        <v>848</v>
      </c>
      <c r="F504" s="281" t="s">
        <v>849</v>
      </c>
      <c r="G504" s="282" t="s">
        <v>424</v>
      </c>
      <c r="H504" s="283">
        <v>90.321</v>
      </c>
      <c r="I504" s="284"/>
      <c r="J504" s="285">
        <f>ROUND(I504*H504,2)</f>
        <v>0</v>
      </c>
      <c r="K504" s="281" t="s">
        <v>28</v>
      </c>
      <c r="L504" s="286"/>
      <c r="M504" s="287" t="s">
        <v>28</v>
      </c>
      <c r="N504" s="288" t="s">
        <v>45</v>
      </c>
      <c r="O504" s="86"/>
      <c r="P504" s="231">
        <f>O504*H504</f>
        <v>0</v>
      </c>
      <c r="Q504" s="231">
        <v>3E-05</v>
      </c>
      <c r="R504" s="231">
        <f>Q504*H504</f>
        <v>0.00270963</v>
      </c>
      <c r="S504" s="231">
        <v>0</v>
      </c>
      <c r="T504" s="232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33" t="s">
        <v>337</v>
      </c>
      <c r="AT504" s="233" t="s">
        <v>405</v>
      </c>
      <c r="AU504" s="233" t="s">
        <v>84</v>
      </c>
      <c r="AY504" s="19" t="s">
        <v>296</v>
      </c>
      <c r="BE504" s="234">
        <f>IF(N504="základní",J504,0)</f>
        <v>0</v>
      </c>
      <c r="BF504" s="234">
        <f>IF(N504="snížená",J504,0)</f>
        <v>0</v>
      </c>
      <c r="BG504" s="234">
        <f>IF(N504="zákl. přenesená",J504,0)</f>
        <v>0</v>
      </c>
      <c r="BH504" s="234">
        <f>IF(N504="sníž. přenesená",J504,0)</f>
        <v>0</v>
      </c>
      <c r="BI504" s="234">
        <f>IF(N504="nulová",J504,0)</f>
        <v>0</v>
      </c>
      <c r="BJ504" s="19" t="s">
        <v>82</v>
      </c>
      <c r="BK504" s="234">
        <f>ROUND(I504*H504,2)</f>
        <v>0</v>
      </c>
      <c r="BL504" s="19" t="s">
        <v>303</v>
      </c>
      <c r="BM504" s="233" t="s">
        <v>2157</v>
      </c>
    </row>
    <row r="505" spans="1:51" s="14" customFormat="1" ht="12">
      <c r="A505" s="14"/>
      <c r="B505" s="246"/>
      <c r="C505" s="247"/>
      <c r="D505" s="237" t="s">
        <v>305</v>
      </c>
      <c r="E505" s="248" t="s">
        <v>28</v>
      </c>
      <c r="F505" s="249" t="s">
        <v>851</v>
      </c>
      <c r="G505" s="247"/>
      <c r="H505" s="250">
        <v>90.321</v>
      </c>
      <c r="I505" s="251"/>
      <c r="J505" s="247"/>
      <c r="K505" s="247"/>
      <c r="L505" s="252"/>
      <c r="M505" s="253"/>
      <c r="N505" s="254"/>
      <c r="O505" s="254"/>
      <c r="P505" s="254"/>
      <c r="Q505" s="254"/>
      <c r="R505" s="254"/>
      <c r="S505" s="254"/>
      <c r="T505" s="255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6" t="s">
        <v>305</v>
      </c>
      <c r="AU505" s="256" t="s">
        <v>84</v>
      </c>
      <c r="AV505" s="14" t="s">
        <v>84</v>
      </c>
      <c r="AW505" s="14" t="s">
        <v>35</v>
      </c>
      <c r="AX505" s="14" t="s">
        <v>82</v>
      </c>
      <c r="AY505" s="256" t="s">
        <v>296</v>
      </c>
    </row>
    <row r="506" spans="1:65" s="2" customFormat="1" ht="16.5" customHeight="1">
      <c r="A506" s="40"/>
      <c r="B506" s="41"/>
      <c r="C506" s="279" t="s">
        <v>857</v>
      </c>
      <c r="D506" s="279" t="s">
        <v>405</v>
      </c>
      <c r="E506" s="280" t="s">
        <v>853</v>
      </c>
      <c r="F506" s="281" t="s">
        <v>854</v>
      </c>
      <c r="G506" s="282" t="s">
        <v>424</v>
      </c>
      <c r="H506" s="283">
        <v>104.916</v>
      </c>
      <c r="I506" s="284"/>
      <c r="J506" s="285">
        <f>ROUND(I506*H506,2)</f>
        <v>0</v>
      </c>
      <c r="K506" s="281" t="s">
        <v>28</v>
      </c>
      <c r="L506" s="286"/>
      <c r="M506" s="287" t="s">
        <v>28</v>
      </c>
      <c r="N506" s="288" t="s">
        <v>45</v>
      </c>
      <c r="O506" s="86"/>
      <c r="P506" s="231">
        <f>O506*H506</f>
        <v>0</v>
      </c>
      <c r="Q506" s="231">
        <v>3E-05</v>
      </c>
      <c r="R506" s="231">
        <f>Q506*H506</f>
        <v>0.00314748</v>
      </c>
      <c r="S506" s="231">
        <v>0</v>
      </c>
      <c r="T506" s="232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33" t="s">
        <v>337</v>
      </c>
      <c r="AT506" s="233" t="s">
        <v>405</v>
      </c>
      <c r="AU506" s="233" t="s">
        <v>84</v>
      </c>
      <c r="AY506" s="19" t="s">
        <v>296</v>
      </c>
      <c r="BE506" s="234">
        <f>IF(N506="základní",J506,0)</f>
        <v>0</v>
      </c>
      <c r="BF506" s="234">
        <f>IF(N506="snížená",J506,0)</f>
        <v>0</v>
      </c>
      <c r="BG506" s="234">
        <f>IF(N506="zákl. přenesená",J506,0)</f>
        <v>0</v>
      </c>
      <c r="BH506" s="234">
        <f>IF(N506="sníž. přenesená",J506,0)</f>
        <v>0</v>
      </c>
      <c r="BI506" s="234">
        <f>IF(N506="nulová",J506,0)</f>
        <v>0</v>
      </c>
      <c r="BJ506" s="19" t="s">
        <v>82</v>
      </c>
      <c r="BK506" s="234">
        <f>ROUND(I506*H506,2)</f>
        <v>0</v>
      </c>
      <c r="BL506" s="19" t="s">
        <v>303</v>
      </c>
      <c r="BM506" s="233" t="s">
        <v>2158</v>
      </c>
    </row>
    <row r="507" spans="1:51" s="14" customFormat="1" ht="12">
      <c r="A507" s="14"/>
      <c r="B507" s="246"/>
      <c r="C507" s="247"/>
      <c r="D507" s="237" t="s">
        <v>305</v>
      </c>
      <c r="E507" s="248" t="s">
        <v>28</v>
      </c>
      <c r="F507" s="249" t="s">
        <v>856</v>
      </c>
      <c r="G507" s="247"/>
      <c r="H507" s="250">
        <v>104.916</v>
      </c>
      <c r="I507" s="251"/>
      <c r="J507" s="247"/>
      <c r="K507" s="247"/>
      <c r="L507" s="252"/>
      <c r="M507" s="253"/>
      <c r="N507" s="254"/>
      <c r="O507" s="254"/>
      <c r="P507" s="254"/>
      <c r="Q507" s="254"/>
      <c r="R507" s="254"/>
      <c r="S507" s="254"/>
      <c r="T507" s="25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6" t="s">
        <v>305</v>
      </c>
      <c r="AU507" s="256" t="s">
        <v>84</v>
      </c>
      <c r="AV507" s="14" t="s">
        <v>84</v>
      </c>
      <c r="AW507" s="14" t="s">
        <v>35</v>
      </c>
      <c r="AX507" s="14" t="s">
        <v>82</v>
      </c>
      <c r="AY507" s="256" t="s">
        <v>296</v>
      </c>
    </row>
    <row r="508" spans="1:65" s="2" customFormat="1" ht="16.5" customHeight="1">
      <c r="A508" s="40"/>
      <c r="B508" s="41"/>
      <c r="C508" s="222" t="s">
        <v>862</v>
      </c>
      <c r="D508" s="222" t="s">
        <v>298</v>
      </c>
      <c r="E508" s="223" t="s">
        <v>858</v>
      </c>
      <c r="F508" s="224" t="s">
        <v>859</v>
      </c>
      <c r="G508" s="225" t="s">
        <v>424</v>
      </c>
      <c r="H508" s="226">
        <v>18.5</v>
      </c>
      <c r="I508" s="227"/>
      <c r="J508" s="228">
        <f>ROUND(I508*H508,2)</f>
        <v>0</v>
      </c>
      <c r="K508" s="224" t="s">
        <v>28</v>
      </c>
      <c r="L508" s="46"/>
      <c r="M508" s="229" t="s">
        <v>28</v>
      </c>
      <c r="N508" s="230" t="s">
        <v>45</v>
      </c>
      <c r="O508" s="86"/>
      <c r="P508" s="231">
        <f>O508*H508</f>
        <v>0</v>
      </c>
      <c r="Q508" s="231">
        <v>0</v>
      </c>
      <c r="R508" s="231">
        <f>Q508*H508</f>
        <v>0</v>
      </c>
      <c r="S508" s="231">
        <v>0</v>
      </c>
      <c r="T508" s="232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33" t="s">
        <v>303</v>
      </c>
      <c r="AT508" s="233" t="s">
        <v>298</v>
      </c>
      <c r="AU508" s="233" t="s">
        <v>84</v>
      </c>
      <c r="AY508" s="19" t="s">
        <v>296</v>
      </c>
      <c r="BE508" s="234">
        <f>IF(N508="základní",J508,0)</f>
        <v>0</v>
      </c>
      <c r="BF508" s="234">
        <f>IF(N508="snížená",J508,0)</f>
        <v>0</v>
      </c>
      <c r="BG508" s="234">
        <f>IF(N508="zákl. přenesená",J508,0)</f>
        <v>0</v>
      </c>
      <c r="BH508" s="234">
        <f>IF(N508="sníž. přenesená",J508,0)</f>
        <v>0</v>
      </c>
      <c r="BI508" s="234">
        <f>IF(N508="nulová",J508,0)</f>
        <v>0</v>
      </c>
      <c r="BJ508" s="19" t="s">
        <v>82</v>
      </c>
      <c r="BK508" s="234">
        <f>ROUND(I508*H508,2)</f>
        <v>0</v>
      </c>
      <c r="BL508" s="19" t="s">
        <v>303</v>
      </c>
      <c r="BM508" s="233" t="s">
        <v>2159</v>
      </c>
    </row>
    <row r="509" spans="1:51" s="13" customFormat="1" ht="12">
      <c r="A509" s="13"/>
      <c r="B509" s="235"/>
      <c r="C509" s="236"/>
      <c r="D509" s="237" t="s">
        <v>305</v>
      </c>
      <c r="E509" s="238" t="s">
        <v>28</v>
      </c>
      <c r="F509" s="239" t="s">
        <v>1809</v>
      </c>
      <c r="G509" s="236"/>
      <c r="H509" s="238" t="s">
        <v>28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5" t="s">
        <v>305</v>
      </c>
      <c r="AU509" s="245" t="s">
        <v>84</v>
      </c>
      <c r="AV509" s="13" t="s">
        <v>82</v>
      </c>
      <c r="AW509" s="13" t="s">
        <v>35</v>
      </c>
      <c r="AX509" s="13" t="s">
        <v>74</v>
      </c>
      <c r="AY509" s="245" t="s">
        <v>296</v>
      </c>
    </row>
    <row r="510" spans="1:51" s="13" customFormat="1" ht="12">
      <c r="A510" s="13"/>
      <c r="B510" s="235"/>
      <c r="C510" s="236"/>
      <c r="D510" s="237" t="s">
        <v>305</v>
      </c>
      <c r="E510" s="238" t="s">
        <v>28</v>
      </c>
      <c r="F510" s="239" t="s">
        <v>657</v>
      </c>
      <c r="G510" s="236"/>
      <c r="H510" s="238" t="s">
        <v>28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5" t="s">
        <v>305</v>
      </c>
      <c r="AU510" s="245" t="s">
        <v>84</v>
      </c>
      <c r="AV510" s="13" t="s">
        <v>82</v>
      </c>
      <c r="AW510" s="13" t="s">
        <v>35</v>
      </c>
      <c r="AX510" s="13" t="s">
        <v>74</v>
      </c>
      <c r="AY510" s="245" t="s">
        <v>296</v>
      </c>
    </row>
    <row r="511" spans="1:51" s="14" customFormat="1" ht="12">
      <c r="A511" s="14"/>
      <c r="B511" s="246"/>
      <c r="C511" s="247"/>
      <c r="D511" s="237" t="s">
        <v>305</v>
      </c>
      <c r="E511" s="248" t="s">
        <v>28</v>
      </c>
      <c r="F511" s="249" t="s">
        <v>861</v>
      </c>
      <c r="G511" s="247"/>
      <c r="H511" s="250">
        <v>18.5</v>
      </c>
      <c r="I511" s="251"/>
      <c r="J511" s="247"/>
      <c r="K511" s="247"/>
      <c r="L511" s="252"/>
      <c r="M511" s="253"/>
      <c r="N511" s="254"/>
      <c r="O511" s="254"/>
      <c r="P511" s="254"/>
      <c r="Q511" s="254"/>
      <c r="R511" s="254"/>
      <c r="S511" s="254"/>
      <c r="T511" s="25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6" t="s">
        <v>305</v>
      </c>
      <c r="AU511" s="256" t="s">
        <v>84</v>
      </c>
      <c r="AV511" s="14" t="s">
        <v>84</v>
      </c>
      <c r="AW511" s="14" t="s">
        <v>35</v>
      </c>
      <c r="AX511" s="14" t="s">
        <v>82</v>
      </c>
      <c r="AY511" s="256" t="s">
        <v>296</v>
      </c>
    </row>
    <row r="512" spans="1:65" s="2" customFormat="1" ht="24" customHeight="1">
      <c r="A512" s="40"/>
      <c r="B512" s="41"/>
      <c r="C512" s="222" t="s">
        <v>866</v>
      </c>
      <c r="D512" s="222" t="s">
        <v>298</v>
      </c>
      <c r="E512" s="223" t="s">
        <v>863</v>
      </c>
      <c r="F512" s="224" t="s">
        <v>864</v>
      </c>
      <c r="G512" s="225" t="s">
        <v>362</v>
      </c>
      <c r="H512" s="226">
        <v>221.526</v>
      </c>
      <c r="I512" s="227"/>
      <c r="J512" s="228">
        <f>ROUND(I512*H512,2)</f>
        <v>0</v>
      </c>
      <c r="K512" s="224" t="s">
        <v>302</v>
      </c>
      <c r="L512" s="46"/>
      <c r="M512" s="229" t="s">
        <v>28</v>
      </c>
      <c r="N512" s="230" t="s">
        <v>45</v>
      </c>
      <c r="O512" s="86"/>
      <c r="P512" s="231">
        <f>O512*H512</f>
        <v>0</v>
      </c>
      <c r="Q512" s="231">
        <v>0.00348</v>
      </c>
      <c r="R512" s="231">
        <f>Q512*H512</f>
        <v>0.7709104800000001</v>
      </c>
      <c r="S512" s="231">
        <v>0</v>
      </c>
      <c r="T512" s="232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33" t="s">
        <v>303</v>
      </c>
      <c r="AT512" s="233" t="s">
        <v>298</v>
      </c>
      <c r="AU512" s="233" t="s">
        <v>84</v>
      </c>
      <c r="AY512" s="19" t="s">
        <v>296</v>
      </c>
      <c r="BE512" s="234">
        <f>IF(N512="základní",J512,0)</f>
        <v>0</v>
      </c>
      <c r="BF512" s="234">
        <f>IF(N512="snížená",J512,0)</f>
        <v>0</v>
      </c>
      <c r="BG512" s="234">
        <f>IF(N512="zákl. přenesená",J512,0)</f>
        <v>0</v>
      </c>
      <c r="BH512" s="234">
        <f>IF(N512="sníž. přenesená",J512,0)</f>
        <v>0</v>
      </c>
      <c r="BI512" s="234">
        <f>IF(N512="nulová",J512,0)</f>
        <v>0</v>
      </c>
      <c r="BJ512" s="19" t="s">
        <v>82</v>
      </c>
      <c r="BK512" s="234">
        <f>ROUND(I512*H512,2)</f>
        <v>0</v>
      </c>
      <c r="BL512" s="19" t="s">
        <v>303</v>
      </c>
      <c r="BM512" s="233" t="s">
        <v>2160</v>
      </c>
    </row>
    <row r="513" spans="1:51" s="14" customFormat="1" ht="12">
      <c r="A513" s="14"/>
      <c r="B513" s="246"/>
      <c r="C513" s="247"/>
      <c r="D513" s="237" t="s">
        <v>305</v>
      </c>
      <c r="E513" s="248" t="s">
        <v>28</v>
      </c>
      <c r="F513" s="249" t="s">
        <v>188</v>
      </c>
      <c r="G513" s="247"/>
      <c r="H513" s="250">
        <v>221.526</v>
      </c>
      <c r="I513" s="251"/>
      <c r="J513" s="247"/>
      <c r="K513" s="247"/>
      <c r="L513" s="252"/>
      <c r="M513" s="253"/>
      <c r="N513" s="254"/>
      <c r="O513" s="254"/>
      <c r="P513" s="254"/>
      <c r="Q513" s="254"/>
      <c r="R513" s="254"/>
      <c r="S513" s="254"/>
      <c r="T513" s="255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6" t="s">
        <v>305</v>
      </c>
      <c r="AU513" s="256" t="s">
        <v>84</v>
      </c>
      <c r="AV513" s="14" t="s">
        <v>84</v>
      </c>
      <c r="AW513" s="14" t="s">
        <v>35</v>
      </c>
      <c r="AX513" s="14" t="s">
        <v>82</v>
      </c>
      <c r="AY513" s="256" t="s">
        <v>296</v>
      </c>
    </row>
    <row r="514" spans="1:65" s="2" customFormat="1" ht="24" customHeight="1">
      <c r="A514" s="40"/>
      <c r="B514" s="41"/>
      <c r="C514" s="222" t="s">
        <v>871</v>
      </c>
      <c r="D514" s="222" t="s">
        <v>298</v>
      </c>
      <c r="E514" s="223" t="s">
        <v>867</v>
      </c>
      <c r="F514" s="224" t="s">
        <v>868</v>
      </c>
      <c r="G514" s="225" t="s">
        <v>362</v>
      </c>
      <c r="H514" s="226">
        <v>26.752</v>
      </c>
      <c r="I514" s="227"/>
      <c r="J514" s="228">
        <f>ROUND(I514*H514,2)</f>
        <v>0</v>
      </c>
      <c r="K514" s="224" t="s">
        <v>302</v>
      </c>
      <c r="L514" s="46"/>
      <c r="M514" s="229" t="s">
        <v>28</v>
      </c>
      <c r="N514" s="230" t="s">
        <v>45</v>
      </c>
      <c r="O514" s="86"/>
      <c r="P514" s="231">
        <f>O514*H514</f>
        <v>0</v>
      </c>
      <c r="Q514" s="231">
        <v>0.00628</v>
      </c>
      <c r="R514" s="231">
        <f>Q514*H514</f>
        <v>0.16800256</v>
      </c>
      <c r="S514" s="231">
        <v>0</v>
      </c>
      <c r="T514" s="232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33" t="s">
        <v>303</v>
      </c>
      <c r="AT514" s="233" t="s">
        <v>298</v>
      </c>
      <c r="AU514" s="233" t="s">
        <v>84</v>
      </c>
      <c r="AY514" s="19" t="s">
        <v>296</v>
      </c>
      <c r="BE514" s="234">
        <f>IF(N514="základní",J514,0)</f>
        <v>0</v>
      </c>
      <c r="BF514" s="234">
        <f>IF(N514="snížená",J514,0)</f>
        <v>0</v>
      </c>
      <c r="BG514" s="234">
        <f>IF(N514="zákl. přenesená",J514,0)</f>
        <v>0</v>
      </c>
      <c r="BH514" s="234">
        <f>IF(N514="sníž. přenesená",J514,0)</f>
        <v>0</v>
      </c>
      <c r="BI514" s="234">
        <f>IF(N514="nulová",J514,0)</f>
        <v>0</v>
      </c>
      <c r="BJ514" s="19" t="s">
        <v>82</v>
      </c>
      <c r="BK514" s="234">
        <f>ROUND(I514*H514,2)</f>
        <v>0</v>
      </c>
      <c r="BL514" s="19" t="s">
        <v>303</v>
      </c>
      <c r="BM514" s="233" t="s">
        <v>2161</v>
      </c>
    </row>
    <row r="515" spans="1:51" s="13" customFormat="1" ht="12">
      <c r="A515" s="13"/>
      <c r="B515" s="235"/>
      <c r="C515" s="236"/>
      <c r="D515" s="237" t="s">
        <v>305</v>
      </c>
      <c r="E515" s="238" t="s">
        <v>28</v>
      </c>
      <c r="F515" s="239" t="s">
        <v>1809</v>
      </c>
      <c r="G515" s="236"/>
      <c r="H515" s="238" t="s">
        <v>28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5" t="s">
        <v>305</v>
      </c>
      <c r="AU515" s="245" t="s">
        <v>84</v>
      </c>
      <c r="AV515" s="13" t="s">
        <v>82</v>
      </c>
      <c r="AW515" s="13" t="s">
        <v>35</v>
      </c>
      <c r="AX515" s="13" t="s">
        <v>74</v>
      </c>
      <c r="AY515" s="245" t="s">
        <v>296</v>
      </c>
    </row>
    <row r="516" spans="1:51" s="13" customFormat="1" ht="12">
      <c r="A516" s="13"/>
      <c r="B516" s="235"/>
      <c r="C516" s="236"/>
      <c r="D516" s="237" t="s">
        <v>305</v>
      </c>
      <c r="E516" s="238" t="s">
        <v>28</v>
      </c>
      <c r="F516" s="239" t="s">
        <v>2142</v>
      </c>
      <c r="G516" s="236"/>
      <c r="H516" s="238" t="s">
        <v>28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5" t="s">
        <v>305</v>
      </c>
      <c r="AU516" s="245" t="s">
        <v>84</v>
      </c>
      <c r="AV516" s="13" t="s">
        <v>82</v>
      </c>
      <c r="AW516" s="13" t="s">
        <v>35</v>
      </c>
      <c r="AX516" s="13" t="s">
        <v>74</v>
      </c>
      <c r="AY516" s="245" t="s">
        <v>296</v>
      </c>
    </row>
    <row r="517" spans="1:51" s="14" customFormat="1" ht="12">
      <c r="A517" s="14"/>
      <c r="B517" s="246"/>
      <c r="C517" s="247"/>
      <c r="D517" s="237" t="s">
        <v>305</v>
      </c>
      <c r="E517" s="248" t="s">
        <v>28</v>
      </c>
      <c r="F517" s="249" t="s">
        <v>870</v>
      </c>
      <c r="G517" s="247"/>
      <c r="H517" s="250">
        <v>26.752</v>
      </c>
      <c r="I517" s="251"/>
      <c r="J517" s="247"/>
      <c r="K517" s="247"/>
      <c r="L517" s="252"/>
      <c r="M517" s="253"/>
      <c r="N517" s="254"/>
      <c r="O517" s="254"/>
      <c r="P517" s="254"/>
      <c r="Q517" s="254"/>
      <c r="R517" s="254"/>
      <c r="S517" s="254"/>
      <c r="T517" s="255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6" t="s">
        <v>305</v>
      </c>
      <c r="AU517" s="256" t="s">
        <v>84</v>
      </c>
      <c r="AV517" s="14" t="s">
        <v>84</v>
      </c>
      <c r="AW517" s="14" t="s">
        <v>35</v>
      </c>
      <c r="AX517" s="14" t="s">
        <v>82</v>
      </c>
      <c r="AY517" s="256" t="s">
        <v>296</v>
      </c>
    </row>
    <row r="518" spans="1:65" s="2" customFormat="1" ht="16.5" customHeight="1">
      <c r="A518" s="40"/>
      <c r="B518" s="41"/>
      <c r="C518" s="222" t="s">
        <v>875</v>
      </c>
      <c r="D518" s="222" t="s">
        <v>298</v>
      </c>
      <c r="E518" s="223" t="s">
        <v>872</v>
      </c>
      <c r="F518" s="224" t="s">
        <v>873</v>
      </c>
      <c r="G518" s="225" t="s">
        <v>362</v>
      </c>
      <c r="H518" s="226">
        <v>221.526</v>
      </c>
      <c r="I518" s="227"/>
      <c r="J518" s="228">
        <f>ROUND(I518*H518,2)</f>
        <v>0</v>
      </c>
      <c r="K518" s="224" t="s">
        <v>302</v>
      </c>
      <c r="L518" s="46"/>
      <c r="M518" s="229" t="s">
        <v>28</v>
      </c>
      <c r="N518" s="230" t="s">
        <v>45</v>
      </c>
      <c r="O518" s="86"/>
      <c r="P518" s="231">
        <f>O518*H518</f>
        <v>0</v>
      </c>
      <c r="Q518" s="231">
        <v>0.015</v>
      </c>
      <c r="R518" s="231">
        <f>Q518*H518</f>
        <v>3.32289</v>
      </c>
      <c r="S518" s="231">
        <v>0</v>
      </c>
      <c r="T518" s="232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33" t="s">
        <v>303</v>
      </c>
      <c r="AT518" s="233" t="s">
        <v>298</v>
      </c>
      <c r="AU518" s="233" t="s">
        <v>84</v>
      </c>
      <c r="AY518" s="19" t="s">
        <v>296</v>
      </c>
      <c r="BE518" s="234">
        <f>IF(N518="základní",J518,0)</f>
        <v>0</v>
      </c>
      <c r="BF518" s="234">
        <f>IF(N518="snížená",J518,0)</f>
        <v>0</v>
      </c>
      <c r="BG518" s="234">
        <f>IF(N518="zákl. přenesená",J518,0)</f>
        <v>0</v>
      </c>
      <c r="BH518" s="234">
        <f>IF(N518="sníž. přenesená",J518,0)</f>
        <v>0</v>
      </c>
      <c r="BI518" s="234">
        <f>IF(N518="nulová",J518,0)</f>
        <v>0</v>
      </c>
      <c r="BJ518" s="19" t="s">
        <v>82</v>
      </c>
      <c r="BK518" s="234">
        <f>ROUND(I518*H518,2)</f>
        <v>0</v>
      </c>
      <c r="BL518" s="19" t="s">
        <v>303</v>
      </c>
      <c r="BM518" s="233" t="s">
        <v>2162</v>
      </c>
    </row>
    <row r="519" spans="1:51" s="14" customFormat="1" ht="12">
      <c r="A519" s="14"/>
      <c r="B519" s="246"/>
      <c r="C519" s="247"/>
      <c r="D519" s="237" t="s">
        <v>305</v>
      </c>
      <c r="E519" s="248" t="s">
        <v>28</v>
      </c>
      <c r="F519" s="249" t="s">
        <v>188</v>
      </c>
      <c r="G519" s="247"/>
      <c r="H519" s="250">
        <v>221.526</v>
      </c>
      <c r="I519" s="251"/>
      <c r="J519" s="247"/>
      <c r="K519" s="247"/>
      <c r="L519" s="252"/>
      <c r="M519" s="253"/>
      <c r="N519" s="254"/>
      <c r="O519" s="254"/>
      <c r="P519" s="254"/>
      <c r="Q519" s="254"/>
      <c r="R519" s="254"/>
      <c r="S519" s="254"/>
      <c r="T519" s="25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6" t="s">
        <v>305</v>
      </c>
      <c r="AU519" s="256" t="s">
        <v>84</v>
      </c>
      <c r="AV519" s="14" t="s">
        <v>84</v>
      </c>
      <c r="AW519" s="14" t="s">
        <v>35</v>
      </c>
      <c r="AX519" s="14" t="s">
        <v>82</v>
      </c>
      <c r="AY519" s="256" t="s">
        <v>296</v>
      </c>
    </row>
    <row r="520" spans="1:65" s="2" customFormat="1" ht="16.5" customHeight="1">
      <c r="A520" s="40"/>
      <c r="B520" s="41"/>
      <c r="C520" s="222" t="s">
        <v>880</v>
      </c>
      <c r="D520" s="222" t="s">
        <v>298</v>
      </c>
      <c r="E520" s="223" t="s">
        <v>876</v>
      </c>
      <c r="F520" s="224" t="s">
        <v>877</v>
      </c>
      <c r="G520" s="225" t="s">
        <v>424</v>
      </c>
      <c r="H520" s="226">
        <v>27.8</v>
      </c>
      <c r="I520" s="227"/>
      <c r="J520" s="228">
        <f>ROUND(I520*H520,2)</f>
        <v>0</v>
      </c>
      <c r="K520" s="224" t="s">
        <v>302</v>
      </c>
      <c r="L520" s="46"/>
      <c r="M520" s="229" t="s">
        <v>28</v>
      </c>
      <c r="N520" s="230" t="s">
        <v>45</v>
      </c>
      <c r="O520" s="86"/>
      <c r="P520" s="231">
        <f>O520*H520</f>
        <v>0</v>
      </c>
      <c r="Q520" s="231">
        <v>0.02065</v>
      </c>
      <c r="R520" s="231">
        <f>Q520*H520</f>
        <v>0.5740700000000001</v>
      </c>
      <c r="S520" s="231">
        <v>0</v>
      </c>
      <c r="T520" s="232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33" t="s">
        <v>303</v>
      </c>
      <c r="AT520" s="233" t="s">
        <v>298</v>
      </c>
      <c r="AU520" s="233" t="s">
        <v>84</v>
      </c>
      <c r="AY520" s="19" t="s">
        <v>296</v>
      </c>
      <c r="BE520" s="234">
        <f>IF(N520="základní",J520,0)</f>
        <v>0</v>
      </c>
      <c r="BF520" s="234">
        <f>IF(N520="snížená",J520,0)</f>
        <v>0</v>
      </c>
      <c r="BG520" s="234">
        <f>IF(N520="zákl. přenesená",J520,0)</f>
        <v>0</v>
      </c>
      <c r="BH520" s="234">
        <f>IF(N520="sníž. přenesená",J520,0)</f>
        <v>0</v>
      </c>
      <c r="BI520" s="234">
        <f>IF(N520="nulová",J520,0)</f>
        <v>0</v>
      </c>
      <c r="BJ520" s="19" t="s">
        <v>82</v>
      </c>
      <c r="BK520" s="234">
        <f>ROUND(I520*H520,2)</f>
        <v>0</v>
      </c>
      <c r="BL520" s="19" t="s">
        <v>303</v>
      </c>
      <c r="BM520" s="233" t="s">
        <v>2163</v>
      </c>
    </row>
    <row r="521" spans="1:51" s="13" customFormat="1" ht="12">
      <c r="A521" s="13"/>
      <c r="B521" s="235"/>
      <c r="C521" s="236"/>
      <c r="D521" s="237" t="s">
        <v>305</v>
      </c>
      <c r="E521" s="238" t="s">
        <v>28</v>
      </c>
      <c r="F521" s="239" t="s">
        <v>1809</v>
      </c>
      <c r="G521" s="236"/>
      <c r="H521" s="238" t="s">
        <v>28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5" t="s">
        <v>305</v>
      </c>
      <c r="AU521" s="245" t="s">
        <v>84</v>
      </c>
      <c r="AV521" s="13" t="s">
        <v>82</v>
      </c>
      <c r="AW521" s="13" t="s">
        <v>35</v>
      </c>
      <c r="AX521" s="13" t="s">
        <v>74</v>
      </c>
      <c r="AY521" s="245" t="s">
        <v>296</v>
      </c>
    </row>
    <row r="522" spans="1:51" s="14" customFormat="1" ht="12">
      <c r="A522" s="14"/>
      <c r="B522" s="246"/>
      <c r="C522" s="247"/>
      <c r="D522" s="237" t="s">
        <v>305</v>
      </c>
      <c r="E522" s="248" t="s">
        <v>28</v>
      </c>
      <c r="F522" s="249" t="s">
        <v>879</v>
      </c>
      <c r="G522" s="247"/>
      <c r="H522" s="250">
        <v>27.8</v>
      </c>
      <c r="I522" s="251"/>
      <c r="J522" s="247"/>
      <c r="K522" s="247"/>
      <c r="L522" s="252"/>
      <c r="M522" s="253"/>
      <c r="N522" s="254"/>
      <c r="O522" s="254"/>
      <c r="P522" s="254"/>
      <c r="Q522" s="254"/>
      <c r="R522" s="254"/>
      <c r="S522" s="254"/>
      <c r="T522" s="25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6" t="s">
        <v>305</v>
      </c>
      <c r="AU522" s="256" t="s">
        <v>84</v>
      </c>
      <c r="AV522" s="14" t="s">
        <v>84</v>
      </c>
      <c r="AW522" s="14" t="s">
        <v>35</v>
      </c>
      <c r="AX522" s="14" t="s">
        <v>82</v>
      </c>
      <c r="AY522" s="256" t="s">
        <v>296</v>
      </c>
    </row>
    <row r="523" spans="1:65" s="2" customFormat="1" ht="24" customHeight="1">
      <c r="A523" s="40"/>
      <c r="B523" s="41"/>
      <c r="C523" s="222" t="s">
        <v>885</v>
      </c>
      <c r="D523" s="222" t="s">
        <v>298</v>
      </c>
      <c r="E523" s="223" t="s">
        <v>881</v>
      </c>
      <c r="F523" s="224" t="s">
        <v>882</v>
      </c>
      <c r="G523" s="225" t="s">
        <v>362</v>
      </c>
      <c r="H523" s="226">
        <v>101.78</v>
      </c>
      <c r="I523" s="227"/>
      <c r="J523" s="228">
        <f>ROUND(I523*H523,2)</f>
        <v>0</v>
      </c>
      <c r="K523" s="224" t="s">
        <v>302</v>
      </c>
      <c r="L523" s="46"/>
      <c r="M523" s="229" t="s">
        <v>28</v>
      </c>
      <c r="N523" s="230" t="s">
        <v>45</v>
      </c>
      <c r="O523" s="86"/>
      <c r="P523" s="231">
        <f>O523*H523</f>
        <v>0</v>
      </c>
      <c r="Q523" s="231">
        <v>0</v>
      </c>
      <c r="R523" s="231">
        <f>Q523*H523</f>
        <v>0</v>
      </c>
      <c r="S523" s="231">
        <v>0</v>
      </c>
      <c r="T523" s="232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33" t="s">
        <v>303</v>
      </c>
      <c r="AT523" s="233" t="s">
        <v>298</v>
      </c>
      <c r="AU523" s="233" t="s">
        <v>84</v>
      </c>
      <c r="AY523" s="19" t="s">
        <v>296</v>
      </c>
      <c r="BE523" s="234">
        <f>IF(N523="základní",J523,0)</f>
        <v>0</v>
      </c>
      <c r="BF523" s="234">
        <f>IF(N523="snížená",J523,0)</f>
        <v>0</v>
      </c>
      <c r="BG523" s="234">
        <f>IF(N523="zákl. přenesená",J523,0)</f>
        <v>0</v>
      </c>
      <c r="BH523" s="234">
        <f>IF(N523="sníž. přenesená",J523,0)</f>
        <v>0</v>
      </c>
      <c r="BI523" s="234">
        <f>IF(N523="nulová",J523,0)</f>
        <v>0</v>
      </c>
      <c r="BJ523" s="19" t="s">
        <v>82</v>
      </c>
      <c r="BK523" s="234">
        <f>ROUND(I523*H523,2)</f>
        <v>0</v>
      </c>
      <c r="BL523" s="19" t="s">
        <v>303</v>
      </c>
      <c r="BM523" s="233" t="s">
        <v>2164</v>
      </c>
    </row>
    <row r="524" spans="1:51" s="14" customFormat="1" ht="12">
      <c r="A524" s="14"/>
      <c r="B524" s="246"/>
      <c r="C524" s="247"/>
      <c r="D524" s="237" t="s">
        <v>305</v>
      </c>
      <c r="E524" s="248" t="s">
        <v>28</v>
      </c>
      <c r="F524" s="249" t="s">
        <v>884</v>
      </c>
      <c r="G524" s="247"/>
      <c r="H524" s="250">
        <v>101.78</v>
      </c>
      <c r="I524" s="251"/>
      <c r="J524" s="247"/>
      <c r="K524" s="247"/>
      <c r="L524" s="252"/>
      <c r="M524" s="253"/>
      <c r="N524" s="254"/>
      <c r="O524" s="254"/>
      <c r="P524" s="254"/>
      <c r="Q524" s="254"/>
      <c r="R524" s="254"/>
      <c r="S524" s="254"/>
      <c r="T524" s="25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6" t="s">
        <v>305</v>
      </c>
      <c r="AU524" s="256" t="s">
        <v>84</v>
      </c>
      <c r="AV524" s="14" t="s">
        <v>84</v>
      </c>
      <c r="AW524" s="14" t="s">
        <v>35</v>
      </c>
      <c r="AX524" s="14" t="s">
        <v>82</v>
      </c>
      <c r="AY524" s="256" t="s">
        <v>296</v>
      </c>
    </row>
    <row r="525" spans="1:65" s="2" customFormat="1" ht="16.5" customHeight="1">
      <c r="A525" s="40"/>
      <c r="B525" s="41"/>
      <c r="C525" s="222" t="s">
        <v>893</v>
      </c>
      <c r="D525" s="222" t="s">
        <v>298</v>
      </c>
      <c r="E525" s="223" t="s">
        <v>886</v>
      </c>
      <c r="F525" s="224" t="s">
        <v>887</v>
      </c>
      <c r="G525" s="225" t="s">
        <v>301</v>
      </c>
      <c r="H525" s="226">
        <v>14.581</v>
      </c>
      <c r="I525" s="227"/>
      <c r="J525" s="228">
        <f>ROUND(I525*H525,2)</f>
        <v>0</v>
      </c>
      <c r="K525" s="224" t="s">
        <v>302</v>
      </c>
      <c r="L525" s="46"/>
      <c r="M525" s="229" t="s">
        <v>28</v>
      </c>
      <c r="N525" s="230" t="s">
        <v>45</v>
      </c>
      <c r="O525" s="86"/>
      <c r="P525" s="231">
        <f>O525*H525</f>
        <v>0</v>
      </c>
      <c r="Q525" s="231">
        <v>2.25634</v>
      </c>
      <c r="R525" s="231">
        <f>Q525*H525</f>
        <v>32.899693539999994</v>
      </c>
      <c r="S525" s="231">
        <v>0</v>
      </c>
      <c r="T525" s="232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33" t="s">
        <v>303</v>
      </c>
      <c r="AT525" s="233" t="s">
        <v>298</v>
      </c>
      <c r="AU525" s="233" t="s">
        <v>84</v>
      </c>
      <c r="AY525" s="19" t="s">
        <v>296</v>
      </c>
      <c r="BE525" s="234">
        <f>IF(N525="základní",J525,0)</f>
        <v>0</v>
      </c>
      <c r="BF525" s="234">
        <f>IF(N525="snížená",J525,0)</f>
        <v>0</v>
      </c>
      <c r="BG525" s="234">
        <f>IF(N525="zákl. přenesená",J525,0)</f>
        <v>0</v>
      </c>
      <c r="BH525" s="234">
        <f>IF(N525="sníž. přenesená",J525,0)</f>
        <v>0</v>
      </c>
      <c r="BI525" s="234">
        <f>IF(N525="nulová",J525,0)</f>
        <v>0</v>
      </c>
      <c r="BJ525" s="19" t="s">
        <v>82</v>
      </c>
      <c r="BK525" s="234">
        <f>ROUND(I525*H525,2)</f>
        <v>0</v>
      </c>
      <c r="BL525" s="19" t="s">
        <v>303</v>
      </c>
      <c r="BM525" s="233" t="s">
        <v>2165</v>
      </c>
    </row>
    <row r="526" spans="1:51" s="14" customFormat="1" ht="12">
      <c r="A526" s="14"/>
      <c r="B526" s="246"/>
      <c r="C526" s="247"/>
      <c r="D526" s="237" t="s">
        <v>305</v>
      </c>
      <c r="E526" s="248" t="s">
        <v>28</v>
      </c>
      <c r="F526" s="249" t="s">
        <v>2166</v>
      </c>
      <c r="G526" s="247"/>
      <c r="H526" s="250">
        <v>2.689</v>
      </c>
      <c r="I526" s="251"/>
      <c r="J526" s="247"/>
      <c r="K526" s="247"/>
      <c r="L526" s="252"/>
      <c r="M526" s="253"/>
      <c r="N526" s="254"/>
      <c r="O526" s="254"/>
      <c r="P526" s="254"/>
      <c r="Q526" s="254"/>
      <c r="R526" s="254"/>
      <c r="S526" s="254"/>
      <c r="T526" s="25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6" t="s">
        <v>305</v>
      </c>
      <c r="AU526" s="256" t="s">
        <v>84</v>
      </c>
      <c r="AV526" s="14" t="s">
        <v>84</v>
      </c>
      <c r="AW526" s="14" t="s">
        <v>35</v>
      </c>
      <c r="AX526" s="14" t="s">
        <v>74</v>
      </c>
      <c r="AY526" s="256" t="s">
        <v>296</v>
      </c>
    </row>
    <row r="527" spans="1:51" s="14" customFormat="1" ht="12">
      <c r="A527" s="14"/>
      <c r="B527" s="246"/>
      <c r="C527" s="247"/>
      <c r="D527" s="237" t="s">
        <v>305</v>
      </c>
      <c r="E527" s="248" t="s">
        <v>28</v>
      </c>
      <c r="F527" s="249" t="s">
        <v>890</v>
      </c>
      <c r="G527" s="247"/>
      <c r="H527" s="250">
        <v>5.505</v>
      </c>
      <c r="I527" s="251"/>
      <c r="J527" s="247"/>
      <c r="K527" s="247"/>
      <c r="L527" s="252"/>
      <c r="M527" s="253"/>
      <c r="N527" s="254"/>
      <c r="O527" s="254"/>
      <c r="P527" s="254"/>
      <c r="Q527" s="254"/>
      <c r="R527" s="254"/>
      <c r="S527" s="254"/>
      <c r="T527" s="255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6" t="s">
        <v>305</v>
      </c>
      <c r="AU527" s="256" t="s">
        <v>84</v>
      </c>
      <c r="AV527" s="14" t="s">
        <v>84</v>
      </c>
      <c r="AW527" s="14" t="s">
        <v>35</v>
      </c>
      <c r="AX527" s="14" t="s">
        <v>74</v>
      </c>
      <c r="AY527" s="256" t="s">
        <v>296</v>
      </c>
    </row>
    <row r="528" spans="1:51" s="14" customFormat="1" ht="12">
      <c r="A528" s="14"/>
      <c r="B528" s="246"/>
      <c r="C528" s="247"/>
      <c r="D528" s="237" t="s">
        <v>305</v>
      </c>
      <c r="E528" s="248" t="s">
        <v>28</v>
      </c>
      <c r="F528" s="249" t="s">
        <v>891</v>
      </c>
      <c r="G528" s="247"/>
      <c r="H528" s="250">
        <v>5.944</v>
      </c>
      <c r="I528" s="251"/>
      <c r="J528" s="247"/>
      <c r="K528" s="247"/>
      <c r="L528" s="252"/>
      <c r="M528" s="253"/>
      <c r="N528" s="254"/>
      <c r="O528" s="254"/>
      <c r="P528" s="254"/>
      <c r="Q528" s="254"/>
      <c r="R528" s="254"/>
      <c r="S528" s="254"/>
      <c r="T528" s="255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6" t="s">
        <v>305</v>
      </c>
      <c r="AU528" s="256" t="s">
        <v>84</v>
      </c>
      <c r="AV528" s="14" t="s">
        <v>84</v>
      </c>
      <c r="AW528" s="14" t="s">
        <v>35</v>
      </c>
      <c r="AX528" s="14" t="s">
        <v>74</v>
      </c>
      <c r="AY528" s="256" t="s">
        <v>296</v>
      </c>
    </row>
    <row r="529" spans="1:51" s="14" customFormat="1" ht="12">
      <c r="A529" s="14"/>
      <c r="B529" s="246"/>
      <c r="C529" s="247"/>
      <c r="D529" s="237" t="s">
        <v>305</v>
      </c>
      <c r="E529" s="248" t="s">
        <v>28</v>
      </c>
      <c r="F529" s="249" t="s">
        <v>892</v>
      </c>
      <c r="G529" s="247"/>
      <c r="H529" s="250">
        <v>0.443</v>
      </c>
      <c r="I529" s="251"/>
      <c r="J529" s="247"/>
      <c r="K529" s="247"/>
      <c r="L529" s="252"/>
      <c r="M529" s="253"/>
      <c r="N529" s="254"/>
      <c r="O529" s="254"/>
      <c r="P529" s="254"/>
      <c r="Q529" s="254"/>
      <c r="R529" s="254"/>
      <c r="S529" s="254"/>
      <c r="T529" s="255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6" t="s">
        <v>305</v>
      </c>
      <c r="AU529" s="256" t="s">
        <v>84</v>
      </c>
      <c r="AV529" s="14" t="s">
        <v>84</v>
      </c>
      <c r="AW529" s="14" t="s">
        <v>35</v>
      </c>
      <c r="AX529" s="14" t="s">
        <v>74</v>
      </c>
      <c r="AY529" s="256" t="s">
        <v>296</v>
      </c>
    </row>
    <row r="530" spans="1:51" s="15" customFormat="1" ht="12">
      <c r="A530" s="15"/>
      <c r="B530" s="257"/>
      <c r="C530" s="258"/>
      <c r="D530" s="237" t="s">
        <v>305</v>
      </c>
      <c r="E530" s="259" t="s">
        <v>168</v>
      </c>
      <c r="F530" s="260" t="s">
        <v>310</v>
      </c>
      <c r="G530" s="258"/>
      <c r="H530" s="261">
        <v>14.581</v>
      </c>
      <c r="I530" s="262"/>
      <c r="J530" s="258"/>
      <c r="K530" s="258"/>
      <c r="L530" s="263"/>
      <c r="M530" s="264"/>
      <c r="N530" s="265"/>
      <c r="O530" s="265"/>
      <c r="P530" s="265"/>
      <c r="Q530" s="265"/>
      <c r="R530" s="265"/>
      <c r="S530" s="265"/>
      <c r="T530" s="266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67" t="s">
        <v>305</v>
      </c>
      <c r="AU530" s="267" t="s">
        <v>84</v>
      </c>
      <c r="AV530" s="15" t="s">
        <v>303</v>
      </c>
      <c r="AW530" s="15" t="s">
        <v>35</v>
      </c>
      <c r="AX530" s="15" t="s">
        <v>82</v>
      </c>
      <c r="AY530" s="267" t="s">
        <v>296</v>
      </c>
    </row>
    <row r="531" spans="1:65" s="2" customFormat="1" ht="16.5" customHeight="1">
      <c r="A531" s="40"/>
      <c r="B531" s="41"/>
      <c r="C531" s="222" t="s">
        <v>897</v>
      </c>
      <c r="D531" s="222" t="s">
        <v>298</v>
      </c>
      <c r="E531" s="223" t="s">
        <v>894</v>
      </c>
      <c r="F531" s="224" t="s">
        <v>895</v>
      </c>
      <c r="G531" s="225" t="s">
        <v>301</v>
      </c>
      <c r="H531" s="226">
        <v>14.581</v>
      </c>
      <c r="I531" s="227"/>
      <c r="J531" s="228">
        <f>ROUND(I531*H531,2)</f>
        <v>0</v>
      </c>
      <c r="K531" s="224" t="s">
        <v>302</v>
      </c>
      <c r="L531" s="46"/>
      <c r="M531" s="229" t="s">
        <v>28</v>
      </c>
      <c r="N531" s="230" t="s">
        <v>45</v>
      </c>
      <c r="O531" s="86"/>
      <c r="P531" s="231">
        <f>O531*H531</f>
        <v>0</v>
      </c>
      <c r="Q531" s="231">
        <v>0</v>
      </c>
      <c r="R531" s="231">
        <f>Q531*H531</f>
        <v>0</v>
      </c>
      <c r="S531" s="231">
        <v>0</v>
      </c>
      <c r="T531" s="232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33" t="s">
        <v>303</v>
      </c>
      <c r="AT531" s="233" t="s">
        <v>298</v>
      </c>
      <c r="AU531" s="233" t="s">
        <v>84</v>
      </c>
      <c r="AY531" s="19" t="s">
        <v>296</v>
      </c>
      <c r="BE531" s="234">
        <f>IF(N531="základní",J531,0)</f>
        <v>0</v>
      </c>
      <c r="BF531" s="234">
        <f>IF(N531="snížená",J531,0)</f>
        <v>0</v>
      </c>
      <c r="BG531" s="234">
        <f>IF(N531="zákl. přenesená",J531,0)</f>
        <v>0</v>
      </c>
      <c r="BH531" s="234">
        <f>IF(N531="sníž. přenesená",J531,0)</f>
        <v>0</v>
      </c>
      <c r="BI531" s="234">
        <f>IF(N531="nulová",J531,0)</f>
        <v>0</v>
      </c>
      <c r="BJ531" s="19" t="s">
        <v>82</v>
      </c>
      <c r="BK531" s="234">
        <f>ROUND(I531*H531,2)</f>
        <v>0</v>
      </c>
      <c r="BL531" s="19" t="s">
        <v>303</v>
      </c>
      <c r="BM531" s="233" t="s">
        <v>2167</v>
      </c>
    </row>
    <row r="532" spans="1:51" s="14" customFormat="1" ht="12">
      <c r="A532" s="14"/>
      <c r="B532" s="246"/>
      <c r="C532" s="247"/>
      <c r="D532" s="237" t="s">
        <v>305</v>
      </c>
      <c r="E532" s="248" t="s">
        <v>28</v>
      </c>
      <c r="F532" s="249" t="s">
        <v>168</v>
      </c>
      <c r="G532" s="247"/>
      <c r="H532" s="250">
        <v>14.581</v>
      </c>
      <c r="I532" s="251"/>
      <c r="J532" s="247"/>
      <c r="K532" s="247"/>
      <c r="L532" s="252"/>
      <c r="M532" s="253"/>
      <c r="N532" s="254"/>
      <c r="O532" s="254"/>
      <c r="P532" s="254"/>
      <c r="Q532" s="254"/>
      <c r="R532" s="254"/>
      <c r="S532" s="254"/>
      <c r="T532" s="25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6" t="s">
        <v>305</v>
      </c>
      <c r="AU532" s="256" t="s">
        <v>84</v>
      </c>
      <c r="AV532" s="14" t="s">
        <v>84</v>
      </c>
      <c r="AW532" s="14" t="s">
        <v>35</v>
      </c>
      <c r="AX532" s="14" t="s">
        <v>82</v>
      </c>
      <c r="AY532" s="256" t="s">
        <v>296</v>
      </c>
    </row>
    <row r="533" spans="1:65" s="2" customFormat="1" ht="24" customHeight="1">
      <c r="A533" s="40"/>
      <c r="B533" s="41"/>
      <c r="C533" s="222" t="s">
        <v>901</v>
      </c>
      <c r="D533" s="222" t="s">
        <v>298</v>
      </c>
      <c r="E533" s="223" t="s">
        <v>898</v>
      </c>
      <c r="F533" s="224" t="s">
        <v>899</v>
      </c>
      <c r="G533" s="225" t="s">
        <v>301</v>
      </c>
      <c r="H533" s="226">
        <v>14.581</v>
      </c>
      <c r="I533" s="227"/>
      <c r="J533" s="228">
        <f>ROUND(I533*H533,2)</f>
        <v>0</v>
      </c>
      <c r="K533" s="224" t="s">
        <v>302</v>
      </c>
      <c r="L533" s="46"/>
      <c r="M533" s="229" t="s">
        <v>28</v>
      </c>
      <c r="N533" s="230" t="s">
        <v>45</v>
      </c>
      <c r="O533" s="86"/>
      <c r="P533" s="231">
        <f>O533*H533</f>
        <v>0</v>
      </c>
      <c r="Q533" s="231">
        <v>0</v>
      </c>
      <c r="R533" s="231">
        <f>Q533*H533</f>
        <v>0</v>
      </c>
      <c r="S533" s="231">
        <v>0</v>
      </c>
      <c r="T533" s="232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33" t="s">
        <v>303</v>
      </c>
      <c r="AT533" s="233" t="s">
        <v>298</v>
      </c>
      <c r="AU533" s="233" t="s">
        <v>84</v>
      </c>
      <c r="AY533" s="19" t="s">
        <v>296</v>
      </c>
      <c r="BE533" s="234">
        <f>IF(N533="základní",J533,0)</f>
        <v>0</v>
      </c>
      <c r="BF533" s="234">
        <f>IF(N533="snížená",J533,0)</f>
        <v>0</v>
      </c>
      <c r="BG533" s="234">
        <f>IF(N533="zákl. přenesená",J533,0)</f>
        <v>0</v>
      </c>
      <c r="BH533" s="234">
        <f>IF(N533="sníž. přenesená",J533,0)</f>
        <v>0</v>
      </c>
      <c r="BI533" s="234">
        <f>IF(N533="nulová",J533,0)</f>
        <v>0</v>
      </c>
      <c r="BJ533" s="19" t="s">
        <v>82</v>
      </c>
      <c r="BK533" s="234">
        <f>ROUND(I533*H533,2)</f>
        <v>0</v>
      </c>
      <c r="BL533" s="19" t="s">
        <v>303</v>
      </c>
      <c r="BM533" s="233" t="s">
        <v>2168</v>
      </c>
    </row>
    <row r="534" spans="1:51" s="14" customFormat="1" ht="12">
      <c r="A534" s="14"/>
      <c r="B534" s="246"/>
      <c r="C534" s="247"/>
      <c r="D534" s="237" t="s">
        <v>305</v>
      </c>
      <c r="E534" s="248" t="s">
        <v>28</v>
      </c>
      <c r="F534" s="249" t="s">
        <v>168</v>
      </c>
      <c r="G534" s="247"/>
      <c r="H534" s="250">
        <v>14.581</v>
      </c>
      <c r="I534" s="251"/>
      <c r="J534" s="247"/>
      <c r="K534" s="247"/>
      <c r="L534" s="252"/>
      <c r="M534" s="253"/>
      <c r="N534" s="254"/>
      <c r="O534" s="254"/>
      <c r="P534" s="254"/>
      <c r="Q534" s="254"/>
      <c r="R534" s="254"/>
      <c r="S534" s="254"/>
      <c r="T534" s="25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6" t="s">
        <v>305</v>
      </c>
      <c r="AU534" s="256" t="s">
        <v>84</v>
      </c>
      <c r="AV534" s="14" t="s">
        <v>84</v>
      </c>
      <c r="AW534" s="14" t="s">
        <v>35</v>
      </c>
      <c r="AX534" s="14" t="s">
        <v>82</v>
      </c>
      <c r="AY534" s="256" t="s">
        <v>296</v>
      </c>
    </row>
    <row r="535" spans="1:65" s="2" customFormat="1" ht="16.5" customHeight="1">
      <c r="A535" s="40"/>
      <c r="B535" s="41"/>
      <c r="C535" s="222" t="s">
        <v>906</v>
      </c>
      <c r="D535" s="222" t="s">
        <v>298</v>
      </c>
      <c r="E535" s="223" t="s">
        <v>902</v>
      </c>
      <c r="F535" s="224" t="s">
        <v>903</v>
      </c>
      <c r="G535" s="225" t="s">
        <v>301</v>
      </c>
      <c r="H535" s="226">
        <v>0.121</v>
      </c>
      <c r="I535" s="227"/>
      <c r="J535" s="228">
        <f>ROUND(I535*H535,2)</f>
        <v>0</v>
      </c>
      <c r="K535" s="224" t="s">
        <v>302</v>
      </c>
      <c r="L535" s="46"/>
      <c r="M535" s="229" t="s">
        <v>28</v>
      </c>
      <c r="N535" s="230" t="s">
        <v>45</v>
      </c>
      <c r="O535" s="86"/>
      <c r="P535" s="231">
        <f>O535*H535</f>
        <v>0</v>
      </c>
      <c r="Q535" s="231">
        <v>0</v>
      </c>
      <c r="R535" s="231">
        <f>Q535*H535</f>
        <v>0</v>
      </c>
      <c r="S535" s="231">
        <v>0</v>
      </c>
      <c r="T535" s="232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33" t="s">
        <v>303</v>
      </c>
      <c r="AT535" s="233" t="s">
        <v>298</v>
      </c>
      <c r="AU535" s="233" t="s">
        <v>84</v>
      </c>
      <c r="AY535" s="19" t="s">
        <v>296</v>
      </c>
      <c r="BE535" s="234">
        <f>IF(N535="základní",J535,0)</f>
        <v>0</v>
      </c>
      <c r="BF535" s="234">
        <f>IF(N535="snížená",J535,0)</f>
        <v>0</v>
      </c>
      <c r="BG535" s="234">
        <f>IF(N535="zákl. přenesená",J535,0)</f>
        <v>0</v>
      </c>
      <c r="BH535" s="234">
        <f>IF(N535="sníž. přenesená",J535,0)</f>
        <v>0</v>
      </c>
      <c r="BI535" s="234">
        <f>IF(N535="nulová",J535,0)</f>
        <v>0</v>
      </c>
      <c r="BJ535" s="19" t="s">
        <v>82</v>
      </c>
      <c r="BK535" s="234">
        <f>ROUND(I535*H535,2)</f>
        <v>0</v>
      </c>
      <c r="BL535" s="19" t="s">
        <v>303</v>
      </c>
      <c r="BM535" s="233" t="s">
        <v>2169</v>
      </c>
    </row>
    <row r="536" spans="1:51" s="13" customFormat="1" ht="12">
      <c r="A536" s="13"/>
      <c r="B536" s="235"/>
      <c r="C536" s="236"/>
      <c r="D536" s="237" t="s">
        <v>305</v>
      </c>
      <c r="E536" s="238" t="s">
        <v>28</v>
      </c>
      <c r="F536" s="239" t="s">
        <v>2019</v>
      </c>
      <c r="G536" s="236"/>
      <c r="H536" s="238" t="s">
        <v>28</v>
      </c>
      <c r="I536" s="240"/>
      <c r="J536" s="236"/>
      <c r="K536" s="236"/>
      <c r="L536" s="241"/>
      <c r="M536" s="242"/>
      <c r="N536" s="243"/>
      <c r="O536" s="243"/>
      <c r="P536" s="243"/>
      <c r="Q536" s="243"/>
      <c r="R536" s="243"/>
      <c r="S536" s="243"/>
      <c r="T536" s="244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5" t="s">
        <v>305</v>
      </c>
      <c r="AU536" s="245" t="s">
        <v>84</v>
      </c>
      <c r="AV536" s="13" t="s">
        <v>82</v>
      </c>
      <c r="AW536" s="13" t="s">
        <v>35</v>
      </c>
      <c r="AX536" s="13" t="s">
        <v>74</v>
      </c>
      <c r="AY536" s="245" t="s">
        <v>296</v>
      </c>
    </row>
    <row r="537" spans="1:51" s="14" customFormat="1" ht="12">
      <c r="A537" s="14"/>
      <c r="B537" s="246"/>
      <c r="C537" s="247"/>
      <c r="D537" s="237" t="s">
        <v>305</v>
      </c>
      <c r="E537" s="248" t="s">
        <v>28</v>
      </c>
      <c r="F537" s="249" t="s">
        <v>905</v>
      </c>
      <c r="G537" s="247"/>
      <c r="H537" s="250">
        <v>0.121</v>
      </c>
      <c r="I537" s="251"/>
      <c r="J537" s="247"/>
      <c r="K537" s="247"/>
      <c r="L537" s="252"/>
      <c r="M537" s="253"/>
      <c r="N537" s="254"/>
      <c r="O537" s="254"/>
      <c r="P537" s="254"/>
      <c r="Q537" s="254"/>
      <c r="R537" s="254"/>
      <c r="S537" s="254"/>
      <c r="T537" s="25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6" t="s">
        <v>305</v>
      </c>
      <c r="AU537" s="256" t="s">
        <v>84</v>
      </c>
      <c r="AV537" s="14" t="s">
        <v>84</v>
      </c>
      <c r="AW537" s="14" t="s">
        <v>35</v>
      </c>
      <c r="AX537" s="14" t="s">
        <v>82</v>
      </c>
      <c r="AY537" s="256" t="s">
        <v>296</v>
      </c>
    </row>
    <row r="538" spans="1:65" s="2" customFormat="1" ht="16.5" customHeight="1">
      <c r="A538" s="40"/>
      <c r="B538" s="41"/>
      <c r="C538" s="222" t="s">
        <v>911</v>
      </c>
      <c r="D538" s="222" t="s">
        <v>298</v>
      </c>
      <c r="E538" s="223" t="s">
        <v>907</v>
      </c>
      <c r="F538" s="224" t="s">
        <v>908</v>
      </c>
      <c r="G538" s="225" t="s">
        <v>301</v>
      </c>
      <c r="H538" s="226">
        <v>0.206</v>
      </c>
      <c r="I538" s="227"/>
      <c r="J538" s="228">
        <f>ROUND(I538*H538,2)</f>
        <v>0</v>
      </c>
      <c r="K538" s="224" t="s">
        <v>302</v>
      </c>
      <c r="L538" s="46"/>
      <c r="M538" s="229" t="s">
        <v>28</v>
      </c>
      <c r="N538" s="230" t="s">
        <v>45</v>
      </c>
      <c r="O538" s="86"/>
      <c r="P538" s="231">
        <f>O538*H538</f>
        <v>0</v>
      </c>
      <c r="Q538" s="231">
        <v>0</v>
      </c>
      <c r="R538" s="231">
        <f>Q538*H538</f>
        <v>0</v>
      </c>
      <c r="S538" s="231">
        <v>0</v>
      </c>
      <c r="T538" s="232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33" t="s">
        <v>303</v>
      </c>
      <c r="AT538" s="233" t="s">
        <v>298</v>
      </c>
      <c r="AU538" s="233" t="s">
        <v>84</v>
      </c>
      <c r="AY538" s="19" t="s">
        <v>296</v>
      </c>
      <c r="BE538" s="234">
        <f>IF(N538="základní",J538,0)</f>
        <v>0</v>
      </c>
      <c r="BF538" s="234">
        <f>IF(N538="snížená",J538,0)</f>
        <v>0</v>
      </c>
      <c r="BG538" s="234">
        <f>IF(N538="zákl. přenesená",J538,0)</f>
        <v>0</v>
      </c>
      <c r="BH538" s="234">
        <f>IF(N538="sníž. přenesená",J538,0)</f>
        <v>0</v>
      </c>
      <c r="BI538" s="234">
        <f>IF(N538="nulová",J538,0)</f>
        <v>0</v>
      </c>
      <c r="BJ538" s="19" t="s">
        <v>82</v>
      </c>
      <c r="BK538" s="234">
        <f>ROUND(I538*H538,2)</f>
        <v>0</v>
      </c>
      <c r="BL538" s="19" t="s">
        <v>303</v>
      </c>
      <c r="BM538" s="233" t="s">
        <v>2170</v>
      </c>
    </row>
    <row r="539" spans="1:51" s="13" customFormat="1" ht="12">
      <c r="A539" s="13"/>
      <c r="B539" s="235"/>
      <c r="C539" s="236"/>
      <c r="D539" s="237" t="s">
        <v>305</v>
      </c>
      <c r="E539" s="238" t="s">
        <v>28</v>
      </c>
      <c r="F539" s="239" t="s">
        <v>2019</v>
      </c>
      <c r="G539" s="236"/>
      <c r="H539" s="238" t="s">
        <v>28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5" t="s">
        <v>305</v>
      </c>
      <c r="AU539" s="245" t="s">
        <v>84</v>
      </c>
      <c r="AV539" s="13" t="s">
        <v>82</v>
      </c>
      <c r="AW539" s="13" t="s">
        <v>35</v>
      </c>
      <c r="AX539" s="13" t="s">
        <v>74</v>
      </c>
      <c r="AY539" s="245" t="s">
        <v>296</v>
      </c>
    </row>
    <row r="540" spans="1:51" s="14" customFormat="1" ht="12">
      <c r="A540" s="14"/>
      <c r="B540" s="246"/>
      <c r="C540" s="247"/>
      <c r="D540" s="237" t="s">
        <v>305</v>
      </c>
      <c r="E540" s="248" t="s">
        <v>28</v>
      </c>
      <c r="F540" s="249" t="s">
        <v>910</v>
      </c>
      <c r="G540" s="247"/>
      <c r="H540" s="250">
        <v>0.206</v>
      </c>
      <c r="I540" s="251"/>
      <c r="J540" s="247"/>
      <c r="K540" s="247"/>
      <c r="L540" s="252"/>
      <c r="M540" s="253"/>
      <c r="N540" s="254"/>
      <c r="O540" s="254"/>
      <c r="P540" s="254"/>
      <c r="Q540" s="254"/>
      <c r="R540" s="254"/>
      <c r="S540" s="254"/>
      <c r="T540" s="255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6" t="s">
        <v>305</v>
      </c>
      <c r="AU540" s="256" t="s">
        <v>84</v>
      </c>
      <c r="AV540" s="14" t="s">
        <v>84</v>
      </c>
      <c r="AW540" s="14" t="s">
        <v>35</v>
      </c>
      <c r="AX540" s="14" t="s">
        <v>82</v>
      </c>
      <c r="AY540" s="256" t="s">
        <v>296</v>
      </c>
    </row>
    <row r="541" spans="1:65" s="2" customFormat="1" ht="16.5" customHeight="1">
      <c r="A541" s="40"/>
      <c r="B541" s="41"/>
      <c r="C541" s="222" t="s">
        <v>916</v>
      </c>
      <c r="D541" s="222" t="s">
        <v>298</v>
      </c>
      <c r="E541" s="223" t="s">
        <v>912</v>
      </c>
      <c r="F541" s="224" t="s">
        <v>913</v>
      </c>
      <c r="G541" s="225" t="s">
        <v>362</v>
      </c>
      <c r="H541" s="226">
        <v>0.885</v>
      </c>
      <c r="I541" s="227"/>
      <c r="J541" s="228">
        <f>ROUND(I541*H541,2)</f>
        <v>0</v>
      </c>
      <c r="K541" s="224" t="s">
        <v>302</v>
      </c>
      <c r="L541" s="46"/>
      <c r="M541" s="229" t="s">
        <v>28</v>
      </c>
      <c r="N541" s="230" t="s">
        <v>45</v>
      </c>
      <c r="O541" s="86"/>
      <c r="P541" s="231">
        <f>O541*H541</f>
        <v>0</v>
      </c>
      <c r="Q541" s="231">
        <v>0.01352</v>
      </c>
      <c r="R541" s="231">
        <f>Q541*H541</f>
        <v>0.0119652</v>
      </c>
      <c r="S541" s="231">
        <v>0</v>
      </c>
      <c r="T541" s="232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33" t="s">
        <v>303</v>
      </c>
      <c r="AT541" s="233" t="s">
        <v>298</v>
      </c>
      <c r="AU541" s="233" t="s">
        <v>84</v>
      </c>
      <c r="AY541" s="19" t="s">
        <v>296</v>
      </c>
      <c r="BE541" s="234">
        <f>IF(N541="základní",J541,0)</f>
        <v>0</v>
      </c>
      <c r="BF541" s="234">
        <f>IF(N541="snížená",J541,0)</f>
        <v>0</v>
      </c>
      <c r="BG541" s="234">
        <f>IF(N541="zákl. přenesená",J541,0)</f>
        <v>0</v>
      </c>
      <c r="BH541" s="234">
        <f>IF(N541="sníž. přenesená",J541,0)</f>
        <v>0</v>
      </c>
      <c r="BI541" s="234">
        <f>IF(N541="nulová",J541,0)</f>
        <v>0</v>
      </c>
      <c r="BJ541" s="19" t="s">
        <v>82</v>
      </c>
      <c r="BK541" s="234">
        <f>ROUND(I541*H541,2)</f>
        <v>0</v>
      </c>
      <c r="BL541" s="19" t="s">
        <v>303</v>
      </c>
      <c r="BM541" s="233" t="s">
        <v>2171</v>
      </c>
    </row>
    <row r="542" spans="1:51" s="13" customFormat="1" ht="12">
      <c r="A542" s="13"/>
      <c r="B542" s="235"/>
      <c r="C542" s="236"/>
      <c r="D542" s="237" t="s">
        <v>305</v>
      </c>
      <c r="E542" s="238" t="s">
        <v>28</v>
      </c>
      <c r="F542" s="239" t="s">
        <v>2019</v>
      </c>
      <c r="G542" s="236"/>
      <c r="H542" s="238" t="s">
        <v>28</v>
      </c>
      <c r="I542" s="240"/>
      <c r="J542" s="236"/>
      <c r="K542" s="236"/>
      <c r="L542" s="241"/>
      <c r="M542" s="242"/>
      <c r="N542" s="243"/>
      <c r="O542" s="243"/>
      <c r="P542" s="243"/>
      <c r="Q542" s="243"/>
      <c r="R542" s="243"/>
      <c r="S542" s="243"/>
      <c r="T542" s="244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5" t="s">
        <v>305</v>
      </c>
      <c r="AU542" s="245" t="s">
        <v>84</v>
      </c>
      <c r="AV542" s="13" t="s">
        <v>82</v>
      </c>
      <c r="AW542" s="13" t="s">
        <v>35</v>
      </c>
      <c r="AX542" s="13" t="s">
        <v>74</v>
      </c>
      <c r="AY542" s="245" t="s">
        <v>296</v>
      </c>
    </row>
    <row r="543" spans="1:51" s="14" customFormat="1" ht="12">
      <c r="A543" s="14"/>
      <c r="B543" s="246"/>
      <c r="C543" s="247"/>
      <c r="D543" s="237" t="s">
        <v>305</v>
      </c>
      <c r="E543" s="248" t="s">
        <v>28</v>
      </c>
      <c r="F543" s="249" t="s">
        <v>915</v>
      </c>
      <c r="G543" s="247"/>
      <c r="H543" s="250">
        <v>0.885</v>
      </c>
      <c r="I543" s="251"/>
      <c r="J543" s="247"/>
      <c r="K543" s="247"/>
      <c r="L543" s="252"/>
      <c r="M543" s="253"/>
      <c r="N543" s="254"/>
      <c r="O543" s="254"/>
      <c r="P543" s="254"/>
      <c r="Q543" s="254"/>
      <c r="R543" s="254"/>
      <c r="S543" s="254"/>
      <c r="T543" s="255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6" t="s">
        <v>305</v>
      </c>
      <c r="AU543" s="256" t="s">
        <v>84</v>
      </c>
      <c r="AV543" s="14" t="s">
        <v>84</v>
      </c>
      <c r="AW543" s="14" t="s">
        <v>35</v>
      </c>
      <c r="AX543" s="14" t="s">
        <v>82</v>
      </c>
      <c r="AY543" s="256" t="s">
        <v>296</v>
      </c>
    </row>
    <row r="544" spans="1:65" s="2" customFormat="1" ht="16.5" customHeight="1">
      <c r="A544" s="40"/>
      <c r="B544" s="41"/>
      <c r="C544" s="222" t="s">
        <v>920</v>
      </c>
      <c r="D544" s="222" t="s">
        <v>298</v>
      </c>
      <c r="E544" s="223" t="s">
        <v>917</v>
      </c>
      <c r="F544" s="224" t="s">
        <v>918</v>
      </c>
      <c r="G544" s="225" t="s">
        <v>362</v>
      </c>
      <c r="H544" s="226">
        <v>0.885</v>
      </c>
      <c r="I544" s="227"/>
      <c r="J544" s="228">
        <f>ROUND(I544*H544,2)</f>
        <v>0</v>
      </c>
      <c r="K544" s="224" t="s">
        <v>302</v>
      </c>
      <c r="L544" s="46"/>
      <c r="M544" s="229" t="s">
        <v>28</v>
      </c>
      <c r="N544" s="230" t="s">
        <v>45</v>
      </c>
      <c r="O544" s="86"/>
      <c r="P544" s="231">
        <f>O544*H544</f>
        <v>0</v>
      </c>
      <c r="Q544" s="231">
        <v>0</v>
      </c>
      <c r="R544" s="231">
        <f>Q544*H544</f>
        <v>0</v>
      </c>
      <c r="S544" s="231">
        <v>0</v>
      </c>
      <c r="T544" s="232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33" t="s">
        <v>303</v>
      </c>
      <c r="AT544" s="233" t="s">
        <v>298</v>
      </c>
      <c r="AU544" s="233" t="s">
        <v>84</v>
      </c>
      <c r="AY544" s="19" t="s">
        <v>296</v>
      </c>
      <c r="BE544" s="234">
        <f>IF(N544="základní",J544,0)</f>
        <v>0</v>
      </c>
      <c r="BF544" s="234">
        <f>IF(N544="snížená",J544,0)</f>
        <v>0</v>
      </c>
      <c r="BG544" s="234">
        <f>IF(N544="zákl. přenesená",J544,0)</f>
        <v>0</v>
      </c>
      <c r="BH544" s="234">
        <f>IF(N544="sníž. přenesená",J544,0)</f>
        <v>0</v>
      </c>
      <c r="BI544" s="234">
        <f>IF(N544="nulová",J544,0)</f>
        <v>0</v>
      </c>
      <c r="BJ544" s="19" t="s">
        <v>82</v>
      </c>
      <c r="BK544" s="234">
        <f>ROUND(I544*H544,2)</f>
        <v>0</v>
      </c>
      <c r="BL544" s="19" t="s">
        <v>303</v>
      </c>
      <c r="BM544" s="233" t="s">
        <v>2172</v>
      </c>
    </row>
    <row r="545" spans="1:51" s="13" customFormat="1" ht="12">
      <c r="A545" s="13"/>
      <c r="B545" s="235"/>
      <c r="C545" s="236"/>
      <c r="D545" s="237" t="s">
        <v>305</v>
      </c>
      <c r="E545" s="238" t="s">
        <v>28</v>
      </c>
      <c r="F545" s="239" t="s">
        <v>2019</v>
      </c>
      <c r="G545" s="236"/>
      <c r="H545" s="238" t="s">
        <v>28</v>
      </c>
      <c r="I545" s="240"/>
      <c r="J545" s="236"/>
      <c r="K545" s="236"/>
      <c r="L545" s="241"/>
      <c r="M545" s="242"/>
      <c r="N545" s="243"/>
      <c r="O545" s="243"/>
      <c r="P545" s="243"/>
      <c r="Q545" s="243"/>
      <c r="R545" s="243"/>
      <c r="S545" s="243"/>
      <c r="T545" s="24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5" t="s">
        <v>305</v>
      </c>
      <c r="AU545" s="245" t="s">
        <v>84</v>
      </c>
      <c r="AV545" s="13" t="s">
        <v>82</v>
      </c>
      <c r="AW545" s="13" t="s">
        <v>35</v>
      </c>
      <c r="AX545" s="13" t="s">
        <v>74</v>
      </c>
      <c r="AY545" s="245" t="s">
        <v>296</v>
      </c>
    </row>
    <row r="546" spans="1:51" s="14" customFormat="1" ht="12">
      <c r="A546" s="14"/>
      <c r="B546" s="246"/>
      <c r="C546" s="247"/>
      <c r="D546" s="237" t="s">
        <v>305</v>
      </c>
      <c r="E546" s="248" t="s">
        <v>28</v>
      </c>
      <c r="F546" s="249" t="s">
        <v>915</v>
      </c>
      <c r="G546" s="247"/>
      <c r="H546" s="250">
        <v>0.885</v>
      </c>
      <c r="I546" s="251"/>
      <c r="J546" s="247"/>
      <c r="K546" s="247"/>
      <c r="L546" s="252"/>
      <c r="M546" s="253"/>
      <c r="N546" s="254"/>
      <c r="O546" s="254"/>
      <c r="P546" s="254"/>
      <c r="Q546" s="254"/>
      <c r="R546" s="254"/>
      <c r="S546" s="254"/>
      <c r="T546" s="255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6" t="s">
        <v>305</v>
      </c>
      <c r="AU546" s="256" t="s">
        <v>84</v>
      </c>
      <c r="AV546" s="14" t="s">
        <v>84</v>
      </c>
      <c r="AW546" s="14" t="s">
        <v>35</v>
      </c>
      <c r="AX546" s="14" t="s">
        <v>82</v>
      </c>
      <c r="AY546" s="256" t="s">
        <v>296</v>
      </c>
    </row>
    <row r="547" spans="1:65" s="2" customFormat="1" ht="16.5" customHeight="1">
      <c r="A547" s="40"/>
      <c r="B547" s="41"/>
      <c r="C547" s="222" t="s">
        <v>926</v>
      </c>
      <c r="D547" s="222" t="s">
        <v>298</v>
      </c>
      <c r="E547" s="223" t="s">
        <v>921</v>
      </c>
      <c r="F547" s="224" t="s">
        <v>922</v>
      </c>
      <c r="G547" s="225" t="s">
        <v>408</v>
      </c>
      <c r="H547" s="226">
        <v>0.461</v>
      </c>
      <c r="I547" s="227"/>
      <c r="J547" s="228">
        <f>ROUND(I547*H547,2)</f>
        <v>0</v>
      </c>
      <c r="K547" s="224" t="s">
        <v>302</v>
      </c>
      <c r="L547" s="46"/>
      <c r="M547" s="229" t="s">
        <v>28</v>
      </c>
      <c r="N547" s="230" t="s">
        <v>45</v>
      </c>
      <c r="O547" s="86"/>
      <c r="P547" s="231">
        <f>O547*H547</f>
        <v>0</v>
      </c>
      <c r="Q547" s="231">
        <v>1.06277</v>
      </c>
      <c r="R547" s="231">
        <f>Q547*H547</f>
        <v>0.48993697</v>
      </c>
      <c r="S547" s="231">
        <v>0</v>
      </c>
      <c r="T547" s="232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33" t="s">
        <v>303</v>
      </c>
      <c r="AT547" s="233" t="s">
        <v>298</v>
      </c>
      <c r="AU547" s="233" t="s">
        <v>84</v>
      </c>
      <c r="AY547" s="19" t="s">
        <v>296</v>
      </c>
      <c r="BE547" s="234">
        <f>IF(N547="základní",J547,0)</f>
        <v>0</v>
      </c>
      <c r="BF547" s="234">
        <f>IF(N547="snížená",J547,0)</f>
        <v>0</v>
      </c>
      <c r="BG547" s="234">
        <f>IF(N547="zákl. přenesená",J547,0)</f>
        <v>0</v>
      </c>
      <c r="BH547" s="234">
        <f>IF(N547="sníž. přenesená",J547,0)</f>
        <v>0</v>
      </c>
      <c r="BI547" s="234">
        <f>IF(N547="nulová",J547,0)</f>
        <v>0</v>
      </c>
      <c r="BJ547" s="19" t="s">
        <v>82</v>
      </c>
      <c r="BK547" s="234">
        <f>ROUND(I547*H547,2)</f>
        <v>0</v>
      </c>
      <c r="BL547" s="19" t="s">
        <v>303</v>
      </c>
      <c r="BM547" s="233" t="s">
        <v>2173</v>
      </c>
    </row>
    <row r="548" spans="1:51" s="14" customFormat="1" ht="12">
      <c r="A548" s="14"/>
      <c r="B548" s="246"/>
      <c r="C548" s="247"/>
      <c r="D548" s="237" t="s">
        <v>305</v>
      </c>
      <c r="E548" s="248" t="s">
        <v>28</v>
      </c>
      <c r="F548" s="249" t="s">
        <v>2174</v>
      </c>
      <c r="G548" s="247"/>
      <c r="H548" s="250">
        <v>0.094</v>
      </c>
      <c r="I548" s="251"/>
      <c r="J548" s="247"/>
      <c r="K548" s="247"/>
      <c r="L548" s="252"/>
      <c r="M548" s="253"/>
      <c r="N548" s="254"/>
      <c r="O548" s="254"/>
      <c r="P548" s="254"/>
      <c r="Q548" s="254"/>
      <c r="R548" s="254"/>
      <c r="S548" s="254"/>
      <c r="T548" s="255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6" t="s">
        <v>305</v>
      </c>
      <c r="AU548" s="256" t="s">
        <v>84</v>
      </c>
      <c r="AV548" s="14" t="s">
        <v>84</v>
      </c>
      <c r="AW548" s="14" t="s">
        <v>35</v>
      </c>
      <c r="AX548" s="14" t="s">
        <v>74</v>
      </c>
      <c r="AY548" s="256" t="s">
        <v>296</v>
      </c>
    </row>
    <row r="549" spans="1:51" s="14" customFormat="1" ht="12">
      <c r="A549" s="14"/>
      <c r="B549" s="246"/>
      <c r="C549" s="247"/>
      <c r="D549" s="237" t="s">
        <v>305</v>
      </c>
      <c r="E549" s="248" t="s">
        <v>28</v>
      </c>
      <c r="F549" s="249" t="s">
        <v>925</v>
      </c>
      <c r="G549" s="247"/>
      <c r="H549" s="250">
        <v>0.367</v>
      </c>
      <c r="I549" s="251"/>
      <c r="J549" s="247"/>
      <c r="K549" s="247"/>
      <c r="L549" s="252"/>
      <c r="M549" s="253"/>
      <c r="N549" s="254"/>
      <c r="O549" s="254"/>
      <c r="P549" s="254"/>
      <c r="Q549" s="254"/>
      <c r="R549" s="254"/>
      <c r="S549" s="254"/>
      <c r="T549" s="255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6" t="s">
        <v>305</v>
      </c>
      <c r="AU549" s="256" t="s">
        <v>84</v>
      </c>
      <c r="AV549" s="14" t="s">
        <v>84</v>
      </c>
      <c r="AW549" s="14" t="s">
        <v>35</v>
      </c>
      <c r="AX549" s="14" t="s">
        <v>74</v>
      </c>
      <c r="AY549" s="256" t="s">
        <v>296</v>
      </c>
    </row>
    <row r="550" spans="1:51" s="15" customFormat="1" ht="12">
      <c r="A550" s="15"/>
      <c r="B550" s="257"/>
      <c r="C550" s="258"/>
      <c r="D550" s="237" t="s">
        <v>305</v>
      </c>
      <c r="E550" s="259" t="s">
        <v>28</v>
      </c>
      <c r="F550" s="260" t="s">
        <v>310</v>
      </c>
      <c r="G550" s="258"/>
      <c r="H550" s="261">
        <v>0.461</v>
      </c>
      <c r="I550" s="262"/>
      <c r="J550" s="258"/>
      <c r="K550" s="258"/>
      <c r="L550" s="263"/>
      <c r="M550" s="264"/>
      <c r="N550" s="265"/>
      <c r="O550" s="265"/>
      <c r="P550" s="265"/>
      <c r="Q550" s="265"/>
      <c r="R550" s="265"/>
      <c r="S550" s="265"/>
      <c r="T550" s="266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67" t="s">
        <v>305</v>
      </c>
      <c r="AU550" s="267" t="s">
        <v>84</v>
      </c>
      <c r="AV550" s="15" t="s">
        <v>303</v>
      </c>
      <c r="AW550" s="15" t="s">
        <v>35</v>
      </c>
      <c r="AX550" s="15" t="s">
        <v>82</v>
      </c>
      <c r="AY550" s="267" t="s">
        <v>296</v>
      </c>
    </row>
    <row r="551" spans="1:65" s="2" customFormat="1" ht="16.5" customHeight="1">
      <c r="A551" s="40"/>
      <c r="B551" s="41"/>
      <c r="C551" s="222" t="s">
        <v>934</v>
      </c>
      <c r="D551" s="222" t="s">
        <v>298</v>
      </c>
      <c r="E551" s="223" t="s">
        <v>927</v>
      </c>
      <c r="F551" s="224" t="s">
        <v>928</v>
      </c>
      <c r="G551" s="225" t="s">
        <v>362</v>
      </c>
      <c r="H551" s="226">
        <v>327.379</v>
      </c>
      <c r="I551" s="227"/>
      <c r="J551" s="228">
        <f>ROUND(I551*H551,2)</f>
        <v>0</v>
      </c>
      <c r="K551" s="224" t="s">
        <v>302</v>
      </c>
      <c r="L551" s="46"/>
      <c r="M551" s="229" t="s">
        <v>28</v>
      </c>
      <c r="N551" s="230" t="s">
        <v>45</v>
      </c>
      <c r="O551" s="86"/>
      <c r="P551" s="231">
        <f>O551*H551</f>
        <v>0</v>
      </c>
      <c r="Q551" s="231">
        <v>0.00022</v>
      </c>
      <c r="R551" s="231">
        <f>Q551*H551</f>
        <v>0.07202338000000001</v>
      </c>
      <c r="S551" s="231">
        <v>0</v>
      </c>
      <c r="T551" s="232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33" t="s">
        <v>303</v>
      </c>
      <c r="AT551" s="233" t="s">
        <v>298</v>
      </c>
      <c r="AU551" s="233" t="s">
        <v>84</v>
      </c>
      <c r="AY551" s="19" t="s">
        <v>296</v>
      </c>
      <c r="BE551" s="234">
        <f>IF(N551="základní",J551,0)</f>
        <v>0</v>
      </c>
      <c r="BF551" s="234">
        <f>IF(N551="snížená",J551,0)</f>
        <v>0</v>
      </c>
      <c r="BG551" s="234">
        <f>IF(N551="zákl. přenesená",J551,0)</f>
        <v>0</v>
      </c>
      <c r="BH551" s="234">
        <f>IF(N551="sníž. přenesená",J551,0)</f>
        <v>0</v>
      </c>
      <c r="BI551" s="234">
        <f>IF(N551="nulová",J551,0)</f>
        <v>0</v>
      </c>
      <c r="BJ551" s="19" t="s">
        <v>82</v>
      </c>
      <c r="BK551" s="234">
        <f>ROUND(I551*H551,2)</f>
        <v>0</v>
      </c>
      <c r="BL551" s="19" t="s">
        <v>303</v>
      </c>
      <c r="BM551" s="233" t="s">
        <v>2175</v>
      </c>
    </row>
    <row r="552" spans="1:51" s="13" customFormat="1" ht="12">
      <c r="A552" s="13"/>
      <c r="B552" s="235"/>
      <c r="C552" s="236"/>
      <c r="D552" s="237" t="s">
        <v>305</v>
      </c>
      <c r="E552" s="238" t="s">
        <v>28</v>
      </c>
      <c r="F552" s="239" t="s">
        <v>2019</v>
      </c>
      <c r="G552" s="236"/>
      <c r="H552" s="238" t="s">
        <v>28</v>
      </c>
      <c r="I552" s="240"/>
      <c r="J552" s="236"/>
      <c r="K552" s="236"/>
      <c r="L552" s="241"/>
      <c r="M552" s="242"/>
      <c r="N552" s="243"/>
      <c r="O552" s="243"/>
      <c r="P552" s="243"/>
      <c r="Q552" s="243"/>
      <c r="R552" s="243"/>
      <c r="S552" s="243"/>
      <c r="T552" s="24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5" t="s">
        <v>305</v>
      </c>
      <c r="AU552" s="245" t="s">
        <v>84</v>
      </c>
      <c r="AV552" s="13" t="s">
        <v>82</v>
      </c>
      <c r="AW552" s="13" t="s">
        <v>35</v>
      </c>
      <c r="AX552" s="13" t="s">
        <v>74</v>
      </c>
      <c r="AY552" s="245" t="s">
        <v>296</v>
      </c>
    </row>
    <row r="553" spans="1:51" s="14" customFormat="1" ht="12">
      <c r="A553" s="14"/>
      <c r="B553" s="246"/>
      <c r="C553" s="247"/>
      <c r="D553" s="237" t="s">
        <v>305</v>
      </c>
      <c r="E553" s="248" t="s">
        <v>28</v>
      </c>
      <c r="F553" s="249" t="s">
        <v>930</v>
      </c>
      <c r="G553" s="247"/>
      <c r="H553" s="250">
        <v>79.074</v>
      </c>
      <c r="I553" s="251"/>
      <c r="J553" s="247"/>
      <c r="K553" s="247"/>
      <c r="L553" s="252"/>
      <c r="M553" s="253"/>
      <c r="N553" s="254"/>
      <c r="O553" s="254"/>
      <c r="P553" s="254"/>
      <c r="Q553" s="254"/>
      <c r="R553" s="254"/>
      <c r="S553" s="254"/>
      <c r="T553" s="255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6" t="s">
        <v>305</v>
      </c>
      <c r="AU553" s="256" t="s">
        <v>84</v>
      </c>
      <c r="AV553" s="14" t="s">
        <v>84</v>
      </c>
      <c r="AW553" s="14" t="s">
        <v>35</v>
      </c>
      <c r="AX553" s="14" t="s">
        <v>74</v>
      </c>
      <c r="AY553" s="256" t="s">
        <v>296</v>
      </c>
    </row>
    <row r="554" spans="1:51" s="14" customFormat="1" ht="12">
      <c r="A554" s="14"/>
      <c r="B554" s="246"/>
      <c r="C554" s="247"/>
      <c r="D554" s="237" t="s">
        <v>305</v>
      </c>
      <c r="E554" s="248" t="s">
        <v>28</v>
      </c>
      <c r="F554" s="249" t="s">
        <v>931</v>
      </c>
      <c r="G554" s="247"/>
      <c r="H554" s="250">
        <v>117.596</v>
      </c>
      <c r="I554" s="251"/>
      <c r="J554" s="247"/>
      <c r="K554" s="247"/>
      <c r="L554" s="252"/>
      <c r="M554" s="253"/>
      <c r="N554" s="254"/>
      <c r="O554" s="254"/>
      <c r="P554" s="254"/>
      <c r="Q554" s="254"/>
      <c r="R554" s="254"/>
      <c r="S554" s="254"/>
      <c r="T554" s="255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6" t="s">
        <v>305</v>
      </c>
      <c r="AU554" s="256" t="s">
        <v>84</v>
      </c>
      <c r="AV554" s="14" t="s">
        <v>84</v>
      </c>
      <c r="AW554" s="14" t="s">
        <v>35</v>
      </c>
      <c r="AX554" s="14" t="s">
        <v>74</v>
      </c>
      <c r="AY554" s="256" t="s">
        <v>296</v>
      </c>
    </row>
    <row r="555" spans="1:51" s="14" customFormat="1" ht="12">
      <c r="A555" s="14"/>
      <c r="B555" s="246"/>
      <c r="C555" s="247"/>
      <c r="D555" s="237" t="s">
        <v>305</v>
      </c>
      <c r="E555" s="248" t="s">
        <v>28</v>
      </c>
      <c r="F555" s="249" t="s">
        <v>932</v>
      </c>
      <c r="G555" s="247"/>
      <c r="H555" s="250">
        <v>24.665</v>
      </c>
      <c r="I555" s="251"/>
      <c r="J555" s="247"/>
      <c r="K555" s="247"/>
      <c r="L555" s="252"/>
      <c r="M555" s="253"/>
      <c r="N555" s="254"/>
      <c r="O555" s="254"/>
      <c r="P555" s="254"/>
      <c r="Q555" s="254"/>
      <c r="R555" s="254"/>
      <c r="S555" s="254"/>
      <c r="T555" s="255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6" t="s">
        <v>305</v>
      </c>
      <c r="AU555" s="256" t="s">
        <v>84</v>
      </c>
      <c r="AV555" s="14" t="s">
        <v>84</v>
      </c>
      <c r="AW555" s="14" t="s">
        <v>35</v>
      </c>
      <c r="AX555" s="14" t="s">
        <v>74</v>
      </c>
      <c r="AY555" s="256" t="s">
        <v>296</v>
      </c>
    </row>
    <row r="556" spans="1:51" s="14" customFormat="1" ht="12">
      <c r="A556" s="14"/>
      <c r="B556" s="246"/>
      <c r="C556" s="247"/>
      <c r="D556" s="237" t="s">
        <v>305</v>
      </c>
      <c r="E556" s="248" t="s">
        <v>28</v>
      </c>
      <c r="F556" s="249" t="s">
        <v>933</v>
      </c>
      <c r="G556" s="247"/>
      <c r="H556" s="250">
        <v>93.366</v>
      </c>
      <c r="I556" s="251"/>
      <c r="J556" s="247"/>
      <c r="K556" s="247"/>
      <c r="L556" s="252"/>
      <c r="M556" s="253"/>
      <c r="N556" s="254"/>
      <c r="O556" s="254"/>
      <c r="P556" s="254"/>
      <c r="Q556" s="254"/>
      <c r="R556" s="254"/>
      <c r="S556" s="254"/>
      <c r="T556" s="255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6" t="s">
        <v>305</v>
      </c>
      <c r="AU556" s="256" t="s">
        <v>84</v>
      </c>
      <c r="AV556" s="14" t="s">
        <v>84</v>
      </c>
      <c r="AW556" s="14" t="s">
        <v>35</v>
      </c>
      <c r="AX556" s="14" t="s">
        <v>74</v>
      </c>
      <c r="AY556" s="256" t="s">
        <v>296</v>
      </c>
    </row>
    <row r="557" spans="1:51" s="14" customFormat="1" ht="12">
      <c r="A557" s="14"/>
      <c r="B557" s="246"/>
      <c r="C557" s="247"/>
      <c r="D557" s="237" t="s">
        <v>305</v>
      </c>
      <c r="E557" s="248" t="s">
        <v>28</v>
      </c>
      <c r="F557" s="249" t="s">
        <v>137</v>
      </c>
      <c r="G557" s="247"/>
      <c r="H557" s="250">
        <v>12.678</v>
      </c>
      <c r="I557" s="251"/>
      <c r="J557" s="247"/>
      <c r="K557" s="247"/>
      <c r="L557" s="252"/>
      <c r="M557" s="253"/>
      <c r="N557" s="254"/>
      <c r="O557" s="254"/>
      <c r="P557" s="254"/>
      <c r="Q557" s="254"/>
      <c r="R557" s="254"/>
      <c r="S557" s="254"/>
      <c r="T557" s="255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6" t="s">
        <v>305</v>
      </c>
      <c r="AU557" s="256" t="s">
        <v>84</v>
      </c>
      <c r="AV557" s="14" t="s">
        <v>84</v>
      </c>
      <c r="AW557" s="14" t="s">
        <v>35</v>
      </c>
      <c r="AX557" s="14" t="s">
        <v>74</v>
      </c>
      <c r="AY557" s="256" t="s">
        <v>296</v>
      </c>
    </row>
    <row r="558" spans="1:51" s="15" customFormat="1" ht="12">
      <c r="A558" s="15"/>
      <c r="B558" s="257"/>
      <c r="C558" s="258"/>
      <c r="D558" s="237" t="s">
        <v>305</v>
      </c>
      <c r="E558" s="259" t="s">
        <v>28</v>
      </c>
      <c r="F558" s="260" t="s">
        <v>310</v>
      </c>
      <c r="G558" s="258"/>
      <c r="H558" s="261">
        <v>327.379</v>
      </c>
      <c r="I558" s="262"/>
      <c r="J558" s="258"/>
      <c r="K558" s="258"/>
      <c r="L558" s="263"/>
      <c r="M558" s="264"/>
      <c r="N558" s="265"/>
      <c r="O558" s="265"/>
      <c r="P558" s="265"/>
      <c r="Q558" s="265"/>
      <c r="R558" s="265"/>
      <c r="S558" s="265"/>
      <c r="T558" s="266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67" t="s">
        <v>305</v>
      </c>
      <c r="AU558" s="267" t="s">
        <v>84</v>
      </c>
      <c r="AV558" s="15" t="s">
        <v>303</v>
      </c>
      <c r="AW558" s="15" t="s">
        <v>35</v>
      </c>
      <c r="AX558" s="15" t="s">
        <v>82</v>
      </c>
      <c r="AY558" s="267" t="s">
        <v>296</v>
      </c>
    </row>
    <row r="559" spans="1:65" s="2" customFormat="1" ht="16.5" customHeight="1">
      <c r="A559" s="40"/>
      <c r="B559" s="41"/>
      <c r="C559" s="222" t="s">
        <v>938</v>
      </c>
      <c r="D559" s="222" t="s">
        <v>298</v>
      </c>
      <c r="E559" s="223" t="s">
        <v>935</v>
      </c>
      <c r="F559" s="224" t="s">
        <v>936</v>
      </c>
      <c r="G559" s="225" t="s">
        <v>424</v>
      </c>
      <c r="H559" s="226">
        <v>20</v>
      </c>
      <c r="I559" s="227"/>
      <c r="J559" s="228">
        <f>ROUND(I559*H559,2)</f>
        <v>0</v>
      </c>
      <c r="K559" s="224" t="s">
        <v>302</v>
      </c>
      <c r="L559" s="46"/>
      <c r="M559" s="229" t="s">
        <v>28</v>
      </c>
      <c r="N559" s="230" t="s">
        <v>45</v>
      </c>
      <c r="O559" s="86"/>
      <c r="P559" s="231">
        <f>O559*H559</f>
        <v>0</v>
      </c>
      <c r="Q559" s="231">
        <v>0.00021</v>
      </c>
      <c r="R559" s="231">
        <f>Q559*H559</f>
        <v>0.004200000000000001</v>
      </c>
      <c r="S559" s="231">
        <v>0</v>
      </c>
      <c r="T559" s="232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33" t="s">
        <v>303</v>
      </c>
      <c r="AT559" s="233" t="s">
        <v>298</v>
      </c>
      <c r="AU559" s="233" t="s">
        <v>84</v>
      </c>
      <c r="AY559" s="19" t="s">
        <v>296</v>
      </c>
      <c r="BE559" s="234">
        <f>IF(N559="základní",J559,0)</f>
        <v>0</v>
      </c>
      <c r="BF559" s="234">
        <f>IF(N559="snížená",J559,0)</f>
        <v>0</v>
      </c>
      <c r="BG559" s="234">
        <f>IF(N559="zákl. přenesená",J559,0)</f>
        <v>0</v>
      </c>
      <c r="BH559" s="234">
        <f>IF(N559="sníž. přenesená",J559,0)</f>
        <v>0</v>
      </c>
      <c r="BI559" s="234">
        <f>IF(N559="nulová",J559,0)</f>
        <v>0</v>
      </c>
      <c r="BJ559" s="19" t="s">
        <v>82</v>
      </c>
      <c r="BK559" s="234">
        <f>ROUND(I559*H559,2)</f>
        <v>0</v>
      </c>
      <c r="BL559" s="19" t="s">
        <v>303</v>
      </c>
      <c r="BM559" s="233" t="s">
        <v>2176</v>
      </c>
    </row>
    <row r="560" spans="1:51" s="13" customFormat="1" ht="12">
      <c r="A560" s="13"/>
      <c r="B560" s="235"/>
      <c r="C560" s="236"/>
      <c r="D560" s="237" t="s">
        <v>305</v>
      </c>
      <c r="E560" s="238" t="s">
        <v>28</v>
      </c>
      <c r="F560" s="239" t="s">
        <v>1809</v>
      </c>
      <c r="G560" s="236"/>
      <c r="H560" s="238" t="s">
        <v>28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5" t="s">
        <v>305</v>
      </c>
      <c r="AU560" s="245" t="s">
        <v>84</v>
      </c>
      <c r="AV560" s="13" t="s">
        <v>82</v>
      </c>
      <c r="AW560" s="13" t="s">
        <v>35</v>
      </c>
      <c r="AX560" s="13" t="s">
        <v>74</v>
      </c>
      <c r="AY560" s="245" t="s">
        <v>296</v>
      </c>
    </row>
    <row r="561" spans="1:51" s="14" customFormat="1" ht="12">
      <c r="A561" s="14"/>
      <c r="B561" s="246"/>
      <c r="C561" s="247"/>
      <c r="D561" s="237" t="s">
        <v>305</v>
      </c>
      <c r="E561" s="248" t="s">
        <v>28</v>
      </c>
      <c r="F561" s="249" t="s">
        <v>393</v>
      </c>
      <c r="G561" s="247"/>
      <c r="H561" s="250">
        <v>20</v>
      </c>
      <c r="I561" s="251"/>
      <c r="J561" s="247"/>
      <c r="K561" s="247"/>
      <c r="L561" s="252"/>
      <c r="M561" s="253"/>
      <c r="N561" s="254"/>
      <c r="O561" s="254"/>
      <c r="P561" s="254"/>
      <c r="Q561" s="254"/>
      <c r="R561" s="254"/>
      <c r="S561" s="254"/>
      <c r="T561" s="25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6" t="s">
        <v>305</v>
      </c>
      <c r="AU561" s="256" t="s">
        <v>84</v>
      </c>
      <c r="AV561" s="14" t="s">
        <v>84</v>
      </c>
      <c r="AW561" s="14" t="s">
        <v>35</v>
      </c>
      <c r="AX561" s="14" t="s">
        <v>82</v>
      </c>
      <c r="AY561" s="256" t="s">
        <v>296</v>
      </c>
    </row>
    <row r="562" spans="1:65" s="2" customFormat="1" ht="24" customHeight="1">
      <c r="A562" s="40"/>
      <c r="B562" s="41"/>
      <c r="C562" s="222" t="s">
        <v>942</v>
      </c>
      <c r="D562" s="222" t="s">
        <v>298</v>
      </c>
      <c r="E562" s="223" t="s">
        <v>939</v>
      </c>
      <c r="F562" s="224" t="s">
        <v>940</v>
      </c>
      <c r="G562" s="225" t="s">
        <v>424</v>
      </c>
      <c r="H562" s="226">
        <v>20</v>
      </c>
      <c r="I562" s="227"/>
      <c r="J562" s="228">
        <f>ROUND(I562*H562,2)</f>
        <v>0</v>
      </c>
      <c r="K562" s="224" t="s">
        <v>302</v>
      </c>
      <c r="L562" s="46"/>
      <c r="M562" s="229" t="s">
        <v>28</v>
      </c>
      <c r="N562" s="230" t="s">
        <v>45</v>
      </c>
      <c r="O562" s="86"/>
      <c r="P562" s="231">
        <f>O562*H562</f>
        <v>0</v>
      </c>
      <c r="Q562" s="231">
        <v>0</v>
      </c>
      <c r="R562" s="231">
        <f>Q562*H562</f>
        <v>0</v>
      </c>
      <c r="S562" s="231">
        <v>0</v>
      </c>
      <c r="T562" s="232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33" t="s">
        <v>303</v>
      </c>
      <c r="AT562" s="233" t="s">
        <v>298</v>
      </c>
      <c r="AU562" s="233" t="s">
        <v>84</v>
      </c>
      <c r="AY562" s="19" t="s">
        <v>296</v>
      </c>
      <c r="BE562" s="234">
        <f>IF(N562="základní",J562,0)</f>
        <v>0</v>
      </c>
      <c r="BF562" s="234">
        <f>IF(N562="snížená",J562,0)</f>
        <v>0</v>
      </c>
      <c r="BG562" s="234">
        <f>IF(N562="zákl. přenesená",J562,0)</f>
        <v>0</v>
      </c>
      <c r="BH562" s="234">
        <f>IF(N562="sníž. přenesená",J562,0)</f>
        <v>0</v>
      </c>
      <c r="BI562" s="234">
        <f>IF(N562="nulová",J562,0)</f>
        <v>0</v>
      </c>
      <c r="BJ562" s="19" t="s">
        <v>82</v>
      </c>
      <c r="BK562" s="234">
        <f>ROUND(I562*H562,2)</f>
        <v>0</v>
      </c>
      <c r="BL562" s="19" t="s">
        <v>303</v>
      </c>
      <c r="BM562" s="233" t="s">
        <v>2177</v>
      </c>
    </row>
    <row r="563" spans="1:51" s="13" customFormat="1" ht="12">
      <c r="A563" s="13"/>
      <c r="B563" s="235"/>
      <c r="C563" s="236"/>
      <c r="D563" s="237" t="s">
        <v>305</v>
      </c>
      <c r="E563" s="238" t="s">
        <v>28</v>
      </c>
      <c r="F563" s="239" t="s">
        <v>1809</v>
      </c>
      <c r="G563" s="236"/>
      <c r="H563" s="238" t="s">
        <v>28</v>
      </c>
      <c r="I563" s="240"/>
      <c r="J563" s="236"/>
      <c r="K563" s="236"/>
      <c r="L563" s="241"/>
      <c r="M563" s="242"/>
      <c r="N563" s="243"/>
      <c r="O563" s="243"/>
      <c r="P563" s="243"/>
      <c r="Q563" s="243"/>
      <c r="R563" s="243"/>
      <c r="S563" s="243"/>
      <c r="T563" s="24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5" t="s">
        <v>305</v>
      </c>
      <c r="AU563" s="245" t="s">
        <v>84</v>
      </c>
      <c r="AV563" s="13" t="s">
        <v>82</v>
      </c>
      <c r="AW563" s="13" t="s">
        <v>35</v>
      </c>
      <c r="AX563" s="13" t="s">
        <v>74</v>
      </c>
      <c r="AY563" s="245" t="s">
        <v>296</v>
      </c>
    </row>
    <row r="564" spans="1:51" s="14" customFormat="1" ht="12">
      <c r="A564" s="14"/>
      <c r="B564" s="246"/>
      <c r="C564" s="247"/>
      <c r="D564" s="237" t="s">
        <v>305</v>
      </c>
      <c r="E564" s="248" t="s">
        <v>28</v>
      </c>
      <c r="F564" s="249" t="s">
        <v>393</v>
      </c>
      <c r="G564" s="247"/>
      <c r="H564" s="250">
        <v>20</v>
      </c>
      <c r="I564" s="251"/>
      <c r="J564" s="247"/>
      <c r="K564" s="247"/>
      <c r="L564" s="252"/>
      <c r="M564" s="253"/>
      <c r="N564" s="254"/>
      <c r="O564" s="254"/>
      <c r="P564" s="254"/>
      <c r="Q564" s="254"/>
      <c r="R564" s="254"/>
      <c r="S564" s="254"/>
      <c r="T564" s="255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6" t="s">
        <v>305</v>
      </c>
      <c r="AU564" s="256" t="s">
        <v>84</v>
      </c>
      <c r="AV564" s="14" t="s">
        <v>84</v>
      </c>
      <c r="AW564" s="14" t="s">
        <v>35</v>
      </c>
      <c r="AX564" s="14" t="s">
        <v>82</v>
      </c>
      <c r="AY564" s="256" t="s">
        <v>296</v>
      </c>
    </row>
    <row r="565" spans="1:65" s="2" customFormat="1" ht="24" customHeight="1">
      <c r="A565" s="40"/>
      <c r="B565" s="41"/>
      <c r="C565" s="222" t="s">
        <v>949</v>
      </c>
      <c r="D565" s="222" t="s">
        <v>298</v>
      </c>
      <c r="E565" s="223" t="s">
        <v>943</v>
      </c>
      <c r="F565" s="224" t="s">
        <v>944</v>
      </c>
      <c r="G565" s="225" t="s">
        <v>491</v>
      </c>
      <c r="H565" s="226">
        <v>15</v>
      </c>
      <c r="I565" s="227"/>
      <c r="J565" s="228">
        <f>ROUND(I565*H565,2)</f>
        <v>0</v>
      </c>
      <c r="K565" s="224" t="s">
        <v>302</v>
      </c>
      <c r="L565" s="46"/>
      <c r="M565" s="229" t="s">
        <v>28</v>
      </c>
      <c r="N565" s="230" t="s">
        <v>45</v>
      </c>
      <c r="O565" s="86"/>
      <c r="P565" s="231">
        <f>O565*H565</f>
        <v>0</v>
      </c>
      <c r="Q565" s="231">
        <v>0.01777</v>
      </c>
      <c r="R565" s="231">
        <f>Q565*H565</f>
        <v>0.26655</v>
      </c>
      <c r="S565" s="231">
        <v>0</v>
      </c>
      <c r="T565" s="232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33" t="s">
        <v>303</v>
      </c>
      <c r="AT565" s="233" t="s">
        <v>298</v>
      </c>
      <c r="AU565" s="233" t="s">
        <v>84</v>
      </c>
      <c r="AY565" s="19" t="s">
        <v>296</v>
      </c>
      <c r="BE565" s="234">
        <f>IF(N565="základní",J565,0)</f>
        <v>0</v>
      </c>
      <c r="BF565" s="234">
        <f>IF(N565="snížená",J565,0)</f>
        <v>0</v>
      </c>
      <c r="BG565" s="234">
        <f>IF(N565="zákl. přenesená",J565,0)</f>
        <v>0</v>
      </c>
      <c r="BH565" s="234">
        <f>IF(N565="sníž. přenesená",J565,0)</f>
        <v>0</v>
      </c>
      <c r="BI565" s="234">
        <f>IF(N565="nulová",J565,0)</f>
        <v>0</v>
      </c>
      <c r="BJ565" s="19" t="s">
        <v>82</v>
      </c>
      <c r="BK565" s="234">
        <f>ROUND(I565*H565,2)</f>
        <v>0</v>
      </c>
      <c r="BL565" s="19" t="s">
        <v>303</v>
      </c>
      <c r="BM565" s="233" t="s">
        <v>2178</v>
      </c>
    </row>
    <row r="566" spans="1:51" s="13" customFormat="1" ht="12">
      <c r="A566" s="13"/>
      <c r="B566" s="235"/>
      <c r="C566" s="236"/>
      <c r="D566" s="237" t="s">
        <v>305</v>
      </c>
      <c r="E566" s="238" t="s">
        <v>28</v>
      </c>
      <c r="F566" s="239" t="s">
        <v>2179</v>
      </c>
      <c r="G566" s="236"/>
      <c r="H566" s="238" t="s">
        <v>28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5" t="s">
        <v>305</v>
      </c>
      <c r="AU566" s="245" t="s">
        <v>84</v>
      </c>
      <c r="AV566" s="13" t="s">
        <v>82</v>
      </c>
      <c r="AW566" s="13" t="s">
        <v>35</v>
      </c>
      <c r="AX566" s="13" t="s">
        <v>74</v>
      </c>
      <c r="AY566" s="245" t="s">
        <v>296</v>
      </c>
    </row>
    <row r="567" spans="1:51" s="13" customFormat="1" ht="12">
      <c r="A567" s="13"/>
      <c r="B567" s="235"/>
      <c r="C567" s="236"/>
      <c r="D567" s="237" t="s">
        <v>305</v>
      </c>
      <c r="E567" s="238" t="s">
        <v>28</v>
      </c>
      <c r="F567" s="239" t="s">
        <v>947</v>
      </c>
      <c r="G567" s="236"/>
      <c r="H567" s="238" t="s">
        <v>28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5" t="s">
        <v>305</v>
      </c>
      <c r="AU567" s="245" t="s">
        <v>84</v>
      </c>
      <c r="AV567" s="13" t="s">
        <v>82</v>
      </c>
      <c r="AW567" s="13" t="s">
        <v>35</v>
      </c>
      <c r="AX567" s="13" t="s">
        <v>74</v>
      </c>
      <c r="AY567" s="245" t="s">
        <v>296</v>
      </c>
    </row>
    <row r="568" spans="1:51" s="14" customFormat="1" ht="12">
      <c r="A568" s="14"/>
      <c r="B568" s="246"/>
      <c r="C568" s="247"/>
      <c r="D568" s="237" t="s">
        <v>305</v>
      </c>
      <c r="E568" s="248" t="s">
        <v>28</v>
      </c>
      <c r="F568" s="249" t="s">
        <v>2180</v>
      </c>
      <c r="G568" s="247"/>
      <c r="H568" s="250">
        <v>15</v>
      </c>
      <c r="I568" s="251"/>
      <c r="J568" s="247"/>
      <c r="K568" s="247"/>
      <c r="L568" s="252"/>
      <c r="M568" s="253"/>
      <c r="N568" s="254"/>
      <c r="O568" s="254"/>
      <c r="P568" s="254"/>
      <c r="Q568" s="254"/>
      <c r="R568" s="254"/>
      <c r="S568" s="254"/>
      <c r="T568" s="255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6" t="s">
        <v>305</v>
      </c>
      <c r="AU568" s="256" t="s">
        <v>84</v>
      </c>
      <c r="AV568" s="14" t="s">
        <v>84</v>
      </c>
      <c r="AW568" s="14" t="s">
        <v>35</v>
      </c>
      <c r="AX568" s="14" t="s">
        <v>82</v>
      </c>
      <c r="AY568" s="256" t="s">
        <v>296</v>
      </c>
    </row>
    <row r="569" spans="1:65" s="2" customFormat="1" ht="24" customHeight="1">
      <c r="A569" s="40"/>
      <c r="B569" s="41"/>
      <c r="C569" s="222" t="s">
        <v>953</v>
      </c>
      <c r="D569" s="222" t="s">
        <v>298</v>
      </c>
      <c r="E569" s="223" t="s">
        <v>950</v>
      </c>
      <c r="F569" s="224" t="s">
        <v>951</v>
      </c>
      <c r="G569" s="225" t="s">
        <v>491</v>
      </c>
      <c r="H569" s="226">
        <v>2</v>
      </c>
      <c r="I569" s="227"/>
      <c r="J569" s="228">
        <f>ROUND(I569*H569,2)</f>
        <v>0</v>
      </c>
      <c r="K569" s="224" t="s">
        <v>302</v>
      </c>
      <c r="L569" s="46"/>
      <c r="M569" s="229" t="s">
        <v>28</v>
      </c>
      <c r="N569" s="230" t="s">
        <v>45</v>
      </c>
      <c r="O569" s="86"/>
      <c r="P569" s="231">
        <f>O569*H569</f>
        <v>0</v>
      </c>
      <c r="Q569" s="231">
        <v>0.03532</v>
      </c>
      <c r="R569" s="231">
        <f>Q569*H569</f>
        <v>0.07064</v>
      </c>
      <c r="S569" s="231">
        <v>0</v>
      </c>
      <c r="T569" s="232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33" t="s">
        <v>303</v>
      </c>
      <c r="AT569" s="233" t="s">
        <v>298</v>
      </c>
      <c r="AU569" s="233" t="s">
        <v>84</v>
      </c>
      <c r="AY569" s="19" t="s">
        <v>296</v>
      </c>
      <c r="BE569" s="234">
        <f>IF(N569="základní",J569,0)</f>
        <v>0</v>
      </c>
      <c r="BF569" s="234">
        <f>IF(N569="snížená",J569,0)</f>
        <v>0</v>
      </c>
      <c r="BG569" s="234">
        <f>IF(N569="zákl. přenesená",J569,0)</f>
        <v>0</v>
      </c>
      <c r="BH569" s="234">
        <f>IF(N569="sníž. přenesená",J569,0)</f>
        <v>0</v>
      </c>
      <c r="BI569" s="234">
        <f>IF(N569="nulová",J569,0)</f>
        <v>0</v>
      </c>
      <c r="BJ569" s="19" t="s">
        <v>82</v>
      </c>
      <c r="BK569" s="234">
        <f>ROUND(I569*H569,2)</f>
        <v>0</v>
      </c>
      <c r="BL569" s="19" t="s">
        <v>303</v>
      </c>
      <c r="BM569" s="233" t="s">
        <v>2181</v>
      </c>
    </row>
    <row r="570" spans="1:51" s="13" customFormat="1" ht="12">
      <c r="A570" s="13"/>
      <c r="B570" s="235"/>
      <c r="C570" s="236"/>
      <c r="D570" s="237" t="s">
        <v>305</v>
      </c>
      <c r="E570" s="238" t="s">
        <v>28</v>
      </c>
      <c r="F570" s="239" t="s">
        <v>2179</v>
      </c>
      <c r="G570" s="236"/>
      <c r="H570" s="238" t="s">
        <v>28</v>
      </c>
      <c r="I570" s="240"/>
      <c r="J570" s="236"/>
      <c r="K570" s="236"/>
      <c r="L570" s="241"/>
      <c r="M570" s="242"/>
      <c r="N570" s="243"/>
      <c r="O570" s="243"/>
      <c r="P570" s="243"/>
      <c r="Q570" s="243"/>
      <c r="R570" s="243"/>
      <c r="S570" s="243"/>
      <c r="T570" s="24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5" t="s">
        <v>305</v>
      </c>
      <c r="AU570" s="245" t="s">
        <v>84</v>
      </c>
      <c r="AV570" s="13" t="s">
        <v>82</v>
      </c>
      <c r="AW570" s="13" t="s">
        <v>35</v>
      </c>
      <c r="AX570" s="13" t="s">
        <v>74</v>
      </c>
      <c r="AY570" s="245" t="s">
        <v>296</v>
      </c>
    </row>
    <row r="571" spans="1:51" s="13" customFormat="1" ht="12">
      <c r="A571" s="13"/>
      <c r="B571" s="235"/>
      <c r="C571" s="236"/>
      <c r="D571" s="237" t="s">
        <v>305</v>
      </c>
      <c r="E571" s="238" t="s">
        <v>28</v>
      </c>
      <c r="F571" s="239" t="s">
        <v>947</v>
      </c>
      <c r="G571" s="236"/>
      <c r="H571" s="238" t="s">
        <v>28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5" t="s">
        <v>305</v>
      </c>
      <c r="AU571" s="245" t="s">
        <v>84</v>
      </c>
      <c r="AV571" s="13" t="s">
        <v>82</v>
      </c>
      <c r="AW571" s="13" t="s">
        <v>35</v>
      </c>
      <c r="AX571" s="13" t="s">
        <v>74</v>
      </c>
      <c r="AY571" s="245" t="s">
        <v>296</v>
      </c>
    </row>
    <row r="572" spans="1:51" s="14" customFormat="1" ht="12">
      <c r="A572" s="14"/>
      <c r="B572" s="246"/>
      <c r="C572" s="247"/>
      <c r="D572" s="237" t="s">
        <v>305</v>
      </c>
      <c r="E572" s="248" t="s">
        <v>28</v>
      </c>
      <c r="F572" s="249" t="s">
        <v>84</v>
      </c>
      <c r="G572" s="247"/>
      <c r="H572" s="250">
        <v>2</v>
      </c>
      <c r="I572" s="251"/>
      <c r="J572" s="247"/>
      <c r="K572" s="247"/>
      <c r="L572" s="252"/>
      <c r="M572" s="253"/>
      <c r="N572" s="254"/>
      <c r="O572" s="254"/>
      <c r="P572" s="254"/>
      <c r="Q572" s="254"/>
      <c r="R572" s="254"/>
      <c r="S572" s="254"/>
      <c r="T572" s="255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6" t="s">
        <v>305</v>
      </c>
      <c r="AU572" s="256" t="s">
        <v>84</v>
      </c>
      <c r="AV572" s="14" t="s">
        <v>84</v>
      </c>
      <c r="AW572" s="14" t="s">
        <v>35</v>
      </c>
      <c r="AX572" s="14" t="s">
        <v>82</v>
      </c>
      <c r="AY572" s="256" t="s">
        <v>296</v>
      </c>
    </row>
    <row r="573" spans="1:65" s="2" customFormat="1" ht="16.5" customHeight="1">
      <c r="A573" s="40"/>
      <c r="B573" s="41"/>
      <c r="C573" s="279" t="s">
        <v>957</v>
      </c>
      <c r="D573" s="279" t="s">
        <v>405</v>
      </c>
      <c r="E573" s="280" t="s">
        <v>954</v>
      </c>
      <c r="F573" s="281" t="s">
        <v>955</v>
      </c>
      <c r="G573" s="282" t="s">
        <v>491</v>
      </c>
      <c r="H573" s="283">
        <v>1</v>
      </c>
      <c r="I573" s="284"/>
      <c r="J573" s="285">
        <f>ROUND(I573*H573,2)</f>
        <v>0</v>
      </c>
      <c r="K573" s="281" t="s">
        <v>302</v>
      </c>
      <c r="L573" s="286"/>
      <c r="M573" s="287" t="s">
        <v>28</v>
      </c>
      <c r="N573" s="288" t="s">
        <v>45</v>
      </c>
      <c r="O573" s="86"/>
      <c r="P573" s="231">
        <f>O573*H573</f>
        <v>0</v>
      </c>
      <c r="Q573" s="231">
        <v>0.02198</v>
      </c>
      <c r="R573" s="231">
        <f>Q573*H573</f>
        <v>0.02198</v>
      </c>
      <c r="S573" s="231">
        <v>0</v>
      </c>
      <c r="T573" s="232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33" t="s">
        <v>337</v>
      </c>
      <c r="AT573" s="233" t="s">
        <v>405</v>
      </c>
      <c r="AU573" s="233" t="s">
        <v>84</v>
      </c>
      <c r="AY573" s="19" t="s">
        <v>296</v>
      </c>
      <c r="BE573" s="234">
        <f>IF(N573="základní",J573,0)</f>
        <v>0</v>
      </c>
      <c r="BF573" s="234">
        <f>IF(N573="snížená",J573,0)</f>
        <v>0</v>
      </c>
      <c r="BG573" s="234">
        <f>IF(N573="zákl. přenesená",J573,0)</f>
        <v>0</v>
      </c>
      <c r="BH573" s="234">
        <f>IF(N573="sníž. přenesená",J573,0)</f>
        <v>0</v>
      </c>
      <c r="BI573" s="234">
        <f>IF(N573="nulová",J573,0)</f>
        <v>0</v>
      </c>
      <c r="BJ573" s="19" t="s">
        <v>82</v>
      </c>
      <c r="BK573" s="234">
        <f>ROUND(I573*H573,2)</f>
        <v>0</v>
      </c>
      <c r="BL573" s="19" t="s">
        <v>303</v>
      </c>
      <c r="BM573" s="233" t="s">
        <v>2182</v>
      </c>
    </row>
    <row r="574" spans="1:51" s="13" customFormat="1" ht="12">
      <c r="A574" s="13"/>
      <c r="B574" s="235"/>
      <c r="C574" s="236"/>
      <c r="D574" s="237" t="s">
        <v>305</v>
      </c>
      <c r="E574" s="238" t="s">
        <v>28</v>
      </c>
      <c r="F574" s="239" t="s">
        <v>2179</v>
      </c>
      <c r="G574" s="236"/>
      <c r="H574" s="238" t="s">
        <v>28</v>
      </c>
      <c r="I574" s="240"/>
      <c r="J574" s="236"/>
      <c r="K574" s="236"/>
      <c r="L574" s="241"/>
      <c r="M574" s="242"/>
      <c r="N574" s="243"/>
      <c r="O574" s="243"/>
      <c r="P574" s="243"/>
      <c r="Q574" s="243"/>
      <c r="R574" s="243"/>
      <c r="S574" s="243"/>
      <c r="T574" s="24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5" t="s">
        <v>305</v>
      </c>
      <c r="AU574" s="245" t="s">
        <v>84</v>
      </c>
      <c r="AV574" s="13" t="s">
        <v>82</v>
      </c>
      <c r="AW574" s="13" t="s">
        <v>35</v>
      </c>
      <c r="AX574" s="13" t="s">
        <v>74</v>
      </c>
      <c r="AY574" s="245" t="s">
        <v>296</v>
      </c>
    </row>
    <row r="575" spans="1:51" s="13" customFormat="1" ht="12">
      <c r="A575" s="13"/>
      <c r="B575" s="235"/>
      <c r="C575" s="236"/>
      <c r="D575" s="237" t="s">
        <v>305</v>
      </c>
      <c r="E575" s="238" t="s">
        <v>28</v>
      </c>
      <c r="F575" s="239" t="s">
        <v>947</v>
      </c>
      <c r="G575" s="236"/>
      <c r="H575" s="238" t="s">
        <v>28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5" t="s">
        <v>305</v>
      </c>
      <c r="AU575" s="245" t="s">
        <v>84</v>
      </c>
      <c r="AV575" s="13" t="s">
        <v>82</v>
      </c>
      <c r="AW575" s="13" t="s">
        <v>35</v>
      </c>
      <c r="AX575" s="13" t="s">
        <v>74</v>
      </c>
      <c r="AY575" s="245" t="s">
        <v>296</v>
      </c>
    </row>
    <row r="576" spans="1:51" s="14" customFormat="1" ht="12">
      <c r="A576" s="14"/>
      <c r="B576" s="246"/>
      <c r="C576" s="247"/>
      <c r="D576" s="237" t="s">
        <v>305</v>
      </c>
      <c r="E576" s="248" t="s">
        <v>28</v>
      </c>
      <c r="F576" s="249" t="s">
        <v>82</v>
      </c>
      <c r="G576" s="247"/>
      <c r="H576" s="250">
        <v>1</v>
      </c>
      <c r="I576" s="251"/>
      <c r="J576" s="247"/>
      <c r="K576" s="247"/>
      <c r="L576" s="252"/>
      <c r="M576" s="253"/>
      <c r="N576" s="254"/>
      <c r="O576" s="254"/>
      <c r="P576" s="254"/>
      <c r="Q576" s="254"/>
      <c r="R576" s="254"/>
      <c r="S576" s="254"/>
      <c r="T576" s="255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6" t="s">
        <v>305</v>
      </c>
      <c r="AU576" s="256" t="s">
        <v>84</v>
      </c>
      <c r="AV576" s="14" t="s">
        <v>84</v>
      </c>
      <c r="AW576" s="14" t="s">
        <v>35</v>
      </c>
      <c r="AX576" s="14" t="s">
        <v>82</v>
      </c>
      <c r="AY576" s="256" t="s">
        <v>296</v>
      </c>
    </row>
    <row r="577" spans="1:65" s="2" customFormat="1" ht="16.5" customHeight="1">
      <c r="A577" s="40"/>
      <c r="B577" s="41"/>
      <c r="C577" s="279" t="s">
        <v>961</v>
      </c>
      <c r="D577" s="279" t="s">
        <v>405</v>
      </c>
      <c r="E577" s="280" t="s">
        <v>958</v>
      </c>
      <c r="F577" s="281" t="s">
        <v>959</v>
      </c>
      <c r="G577" s="282" t="s">
        <v>491</v>
      </c>
      <c r="H577" s="283">
        <v>4</v>
      </c>
      <c r="I577" s="284"/>
      <c r="J577" s="285">
        <f>ROUND(I577*H577,2)</f>
        <v>0</v>
      </c>
      <c r="K577" s="281" t="s">
        <v>302</v>
      </c>
      <c r="L577" s="286"/>
      <c r="M577" s="287" t="s">
        <v>28</v>
      </c>
      <c r="N577" s="288" t="s">
        <v>45</v>
      </c>
      <c r="O577" s="86"/>
      <c r="P577" s="231">
        <f>O577*H577</f>
        <v>0</v>
      </c>
      <c r="Q577" s="231">
        <v>0.02328</v>
      </c>
      <c r="R577" s="231">
        <f>Q577*H577</f>
        <v>0.09312</v>
      </c>
      <c r="S577" s="231">
        <v>0</v>
      </c>
      <c r="T577" s="232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33" t="s">
        <v>337</v>
      </c>
      <c r="AT577" s="233" t="s">
        <v>405</v>
      </c>
      <c r="AU577" s="233" t="s">
        <v>84</v>
      </c>
      <c r="AY577" s="19" t="s">
        <v>296</v>
      </c>
      <c r="BE577" s="234">
        <f>IF(N577="základní",J577,0)</f>
        <v>0</v>
      </c>
      <c r="BF577" s="234">
        <f>IF(N577="snížená",J577,0)</f>
        <v>0</v>
      </c>
      <c r="BG577" s="234">
        <f>IF(N577="zákl. přenesená",J577,0)</f>
        <v>0</v>
      </c>
      <c r="BH577" s="234">
        <f>IF(N577="sníž. přenesená",J577,0)</f>
        <v>0</v>
      </c>
      <c r="BI577" s="234">
        <f>IF(N577="nulová",J577,0)</f>
        <v>0</v>
      </c>
      <c r="BJ577" s="19" t="s">
        <v>82</v>
      </c>
      <c r="BK577" s="234">
        <f>ROUND(I577*H577,2)</f>
        <v>0</v>
      </c>
      <c r="BL577" s="19" t="s">
        <v>303</v>
      </c>
      <c r="BM577" s="233" t="s">
        <v>2183</v>
      </c>
    </row>
    <row r="578" spans="1:51" s="13" customFormat="1" ht="12">
      <c r="A578" s="13"/>
      <c r="B578" s="235"/>
      <c r="C578" s="236"/>
      <c r="D578" s="237" t="s">
        <v>305</v>
      </c>
      <c r="E578" s="238" t="s">
        <v>28</v>
      </c>
      <c r="F578" s="239" t="s">
        <v>2179</v>
      </c>
      <c r="G578" s="236"/>
      <c r="H578" s="238" t="s">
        <v>28</v>
      </c>
      <c r="I578" s="240"/>
      <c r="J578" s="236"/>
      <c r="K578" s="236"/>
      <c r="L578" s="241"/>
      <c r="M578" s="242"/>
      <c r="N578" s="243"/>
      <c r="O578" s="243"/>
      <c r="P578" s="243"/>
      <c r="Q578" s="243"/>
      <c r="R578" s="243"/>
      <c r="S578" s="243"/>
      <c r="T578" s="24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5" t="s">
        <v>305</v>
      </c>
      <c r="AU578" s="245" t="s">
        <v>84</v>
      </c>
      <c r="AV578" s="13" t="s">
        <v>82</v>
      </c>
      <c r="AW578" s="13" t="s">
        <v>35</v>
      </c>
      <c r="AX578" s="13" t="s">
        <v>74</v>
      </c>
      <c r="AY578" s="245" t="s">
        <v>296</v>
      </c>
    </row>
    <row r="579" spans="1:51" s="13" customFormat="1" ht="12">
      <c r="A579" s="13"/>
      <c r="B579" s="235"/>
      <c r="C579" s="236"/>
      <c r="D579" s="237" t="s">
        <v>305</v>
      </c>
      <c r="E579" s="238" t="s">
        <v>28</v>
      </c>
      <c r="F579" s="239" t="s">
        <v>947</v>
      </c>
      <c r="G579" s="236"/>
      <c r="H579" s="238" t="s">
        <v>28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5" t="s">
        <v>305</v>
      </c>
      <c r="AU579" s="245" t="s">
        <v>84</v>
      </c>
      <c r="AV579" s="13" t="s">
        <v>82</v>
      </c>
      <c r="AW579" s="13" t="s">
        <v>35</v>
      </c>
      <c r="AX579" s="13" t="s">
        <v>74</v>
      </c>
      <c r="AY579" s="245" t="s">
        <v>296</v>
      </c>
    </row>
    <row r="580" spans="1:51" s="14" customFormat="1" ht="12">
      <c r="A580" s="14"/>
      <c r="B580" s="246"/>
      <c r="C580" s="247"/>
      <c r="D580" s="237" t="s">
        <v>305</v>
      </c>
      <c r="E580" s="248" t="s">
        <v>28</v>
      </c>
      <c r="F580" s="249" t="s">
        <v>303</v>
      </c>
      <c r="G580" s="247"/>
      <c r="H580" s="250">
        <v>4</v>
      </c>
      <c r="I580" s="251"/>
      <c r="J580" s="247"/>
      <c r="K580" s="247"/>
      <c r="L580" s="252"/>
      <c r="M580" s="253"/>
      <c r="N580" s="254"/>
      <c r="O580" s="254"/>
      <c r="P580" s="254"/>
      <c r="Q580" s="254"/>
      <c r="R580" s="254"/>
      <c r="S580" s="254"/>
      <c r="T580" s="255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6" t="s">
        <v>305</v>
      </c>
      <c r="AU580" s="256" t="s">
        <v>84</v>
      </c>
      <c r="AV580" s="14" t="s">
        <v>84</v>
      </c>
      <c r="AW580" s="14" t="s">
        <v>35</v>
      </c>
      <c r="AX580" s="14" t="s">
        <v>82</v>
      </c>
      <c r="AY580" s="256" t="s">
        <v>296</v>
      </c>
    </row>
    <row r="581" spans="1:65" s="2" customFormat="1" ht="16.5" customHeight="1">
      <c r="A581" s="40"/>
      <c r="B581" s="41"/>
      <c r="C581" s="279" t="s">
        <v>965</v>
      </c>
      <c r="D581" s="279" t="s">
        <v>405</v>
      </c>
      <c r="E581" s="280" t="s">
        <v>962</v>
      </c>
      <c r="F581" s="281" t="s">
        <v>963</v>
      </c>
      <c r="G581" s="282" t="s">
        <v>491</v>
      </c>
      <c r="H581" s="283">
        <v>10</v>
      </c>
      <c r="I581" s="284"/>
      <c r="J581" s="285">
        <f>ROUND(I581*H581,2)</f>
        <v>0</v>
      </c>
      <c r="K581" s="281" t="s">
        <v>302</v>
      </c>
      <c r="L581" s="286"/>
      <c r="M581" s="287" t="s">
        <v>28</v>
      </c>
      <c r="N581" s="288" t="s">
        <v>45</v>
      </c>
      <c r="O581" s="86"/>
      <c r="P581" s="231">
        <f>O581*H581</f>
        <v>0</v>
      </c>
      <c r="Q581" s="231">
        <v>0.0246</v>
      </c>
      <c r="R581" s="231">
        <f>Q581*H581</f>
        <v>0.246</v>
      </c>
      <c r="S581" s="231">
        <v>0</v>
      </c>
      <c r="T581" s="232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33" t="s">
        <v>337</v>
      </c>
      <c r="AT581" s="233" t="s">
        <v>405</v>
      </c>
      <c r="AU581" s="233" t="s">
        <v>84</v>
      </c>
      <c r="AY581" s="19" t="s">
        <v>296</v>
      </c>
      <c r="BE581" s="234">
        <f>IF(N581="základní",J581,0)</f>
        <v>0</v>
      </c>
      <c r="BF581" s="234">
        <f>IF(N581="snížená",J581,0)</f>
        <v>0</v>
      </c>
      <c r="BG581" s="234">
        <f>IF(N581="zákl. přenesená",J581,0)</f>
        <v>0</v>
      </c>
      <c r="BH581" s="234">
        <f>IF(N581="sníž. přenesená",J581,0)</f>
        <v>0</v>
      </c>
      <c r="BI581" s="234">
        <f>IF(N581="nulová",J581,0)</f>
        <v>0</v>
      </c>
      <c r="BJ581" s="19" t="s">
        <v>82</v>
      </c>
      <c r="BK581" s="234">
        <f>ROUND(I581*H581,2)</f>
        <v>0</v>
      </c>
      <c r="BL581" s="19" t="s">
        <v>303</v>
      </c>
      <c r="BM581" s="233" t="s">
        <v>2184</v>
      </c>
    </row>
    <row r="582" spans="1:51" s="13" customFormat="1" ht="12">
      <c r="A582" s="13"/>
      <c r="B582" s="235"/>
      <c r="C582" s="236"/>
      <c r="D582" s="237" t="s">
        <v>305</v>
      </c>
      <c r="E582" s="238" t="s">
        <v>28</v>
      </c>
      <c r="F582" s="239" t="s">
        <v>2179</v>
      </c>
      <c r="G582" s="236"/>
      <c r="H582" s="238" t="s">
        <v>28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5" t="s">
        <v>305</v>
      </c>
      <c r="AU582" s="245" t="s">
        <v>84</v>
      </c>
      <c r="AV582" s="13" t="s">
        <v>82</v>
      </c>
      <c r="AW582" s="13" t="s">
        <v>35</v>
      </c>
      <c r="AX582" s="13" t="s">
        <v>74</v>
      </c>
      <c r="AY582" s="245" t="s">
        <v>296</v>
      </c>
    </row>
    <row r="583" spans="1:51" s="13" customFormat="1" ht="12">
      <c r="A583" s="13"/>
      <c r="B583" s="235"/>
      <c r="C583" s="236"/>
      <c r="D583" s="237" t="s">
        <v>305</v>
      </c>
      <c r="E583" s="238" t="s">
        <v>28</v>
      </c>
      <c r="F583" s="239" t="s">
        <v>947</v>
      </c>
      <c r="G583" s="236"/>
      <c r="H583" s="238" t="s">
        <v>28</v>
      </c>
      <c r="I583" s="240"/>
      <c r="J583" s="236"/>
      <c r="K583" s="236"/>
      <c r="L583" s="241"/>
      <c r="M583" s="242"/>
      <c r="N583" s="243"/>
      <c r="O583" s="243"/>
      <c r="P583" s="243"/>
      <c r="Q583" s="243"/>
      <c r="R583" s="243"/>
      <c r="S583" s="243"/>
      <c r="T583" s="244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5" t="s">
        <v>305</v>
      </c>
      <c r="AU583" s="245" t="s">
        <v>84</v>
      </c>
      <c r="AV583" s="13" t="s">
        <v>82</v>
      </c>
      <c r="AW583" s="13" t="s">
        <v>35</v>
      </c>
      <c r="AX583" s="13" t="s">
        <v>74</v>
      </c>
      <c r="AY583" s="245" t="s">
        <v>296</v>
      </c>
    </row>
    <row r="584" spans="1:51" s="14" customFormat="1" ht="12">
      <c r="A584" s="14"/>
      <c r="B584" s="246"/>
      <c r="C584" s="247"/>
      <c r="D584" s="237" t="s">
        <v>305</v>
      </c>
      <c r="E584" s="248" t="s">
        <v>28</v>
      </c>
      <c r="F584" s="249" t="s">
        <v>347</v>
      </c>
      <c r="G584" s="247"/>
      <c r="H584" s="250">
        <v>10</v>
      </c>
      <c r="I584" s="251"/>
      <c r="J584" s="247"/>
      <c r="K584" s="247"/>
      <c r="L584" s="252"/>
      <c r="M584" s="253"/>
      <c r="N584" s="254"/>
      <c r="O584" s="254"/>
      <c r="P584" s="254"/>
      <c r="Q584" s="254"/>
      <c r="R584" s="254"/>
      <c r="S584" s="254"/>
      <c r="T584" s="255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6" t="s">
        <v>305</v>
      </c>
      <c r="AU584" s="256" t="s">
        <v>84</v>
      </c>
      <c r="AV584" s="14" t="s">
        <v>84</v>
      </c>
      <c r="AW584" s="14" t="s">
        <v>35</v>
      </c>
      <c r="AX584" s="14" t="s">
        <v>82</v>
      </c>
      <c r="AY584" s="256" t="s">
        <v>296</v>
      </c>
    </row>
    <row r="585" spans="1:65" s="2" customFormat="1" ht="16.5" customHeight="1">
      <c r="A585" s="40"/>
      <c r="B585" s="41"/>
      <c r="C585" s="279" t="s">
        <v>969</v>
      </c>
      <c r="D585" s="279" t="s">
        <v>405</v>
      </c>
      <c r="E585" s="280" t="s">
        <v>966</v>
      </c>
      <c r="F585" s="281" t="s">
        <v>967</v>
      </c>
      <c r="G585" s="282" t="s">
        <v>491</v>
      </c>
      <c r="H585" s="283">
        <v>1</v>
      </c>
      <c r="I585" s="284"/>
      <c r="J585" s="285">
        <f>ROUND(I585*H585,2)</f>
        <v>0</v>
      </c>
      <c r="K585" s="281" t="s">
        <v>28</v>
      </c>
      <c r="L585" s="286"/>
      <c r="M585" s="287" t="s">
        <v>28</v>
      </c>
      <c r="N585" s="288" t="s">
        <v>45</v>
      </c>
      <c r="O585" s="86"/>
      <c r="P585" s="231">
        <f>O585*H585</f>
        <v>0</v>
      </c>
      <c r="Q585" s="231">
        <v>0.02569</v>
      </c>
      <c r="R585" s="231">
        <f>Q585*H585</f>
        <v>0.02569</v>
      </c>
      <c r="S585" s="231">
        <v>0</v>
      </c>
      <c r="T585" s="232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33" t="s">
        <v>337</v>
      </c>
      <c r="AT585" s="233" t="s">
        <v>405</v>
      </c>
      <c r="AU585" s="233" t="s">
        <v>84</v>
      </c>
      <c r="AY585" s="19" t="s">
        <v>296</v>
      </c>
      <c r="BE585" s="234">
        <f>IF(N585="základní",J585,0)</f>
        <v>0</v>
      </c>
      <c r="BF585" s="234">
        <f>IF(N585="snížená",J585,0)</f>
        <v>0</v>
      </c>
      <c r="BG585" s="234">
        <f>IF(N585="zákl. přenesená",J585,0)</f>
        <v>0</v>
      </c>
      <c r="BH585" s="234">
        <f>IF(N585="sníž. přenesená",J585,0)</f>
        <v>0</v>
      </c>
      <c r="BI585" s="234">
        <f>IF(N585="nulová",J585,0)</f>
        <v>0</v>
      </c>
      <c r="BJ585" s="19" t="s">
        <v>82</v>
      </c>
      <c r="BK585" s="234">
        <f>ROUND(I585*H585,2)</f>
        <v>0</v>
      </c>
      <c r="BL585" s="19" t="s">
        <v>303</v>
      </c>
      <c r="BM585" s="233" t="s">
        <v>2185</v>
      </c>
    </row>
    <row r="586" spans="1:51" s="13" customFormat="1" ht="12">
      <c r="A586" s="13"/>
      <c r="B586" s="235"/>
      <c r="C586" s="236"/>
      <c r="D586" s="237" t="s">
        <v>305</v>
      </c>
      <c r="E586" s="238" t="s">
        <v>28</v>
      </c>
      <c r="F586" s="239" t="s">
        <v>2179</v>
      </c>
      <c r="G586" s="236"/>
      <c r="H586" s="238" t="s">
        <v>28</v>
      </c>
      <c r="I586" s="240"/>
      <c r="J586" s="236"/>
      <c r="K586" s="236"/>
      <c r="L586" s="241"/>
      <c r="M586" s="242"/>
      <c r="N586" s="243"/>
      <c r="O586" s="243"/>
      <c r="P586" s="243"/>
      <c r="Q586" s="243"/>
      <c r="R586" s="243"/>
      <c r="S586" s="243"/>
      <c r="T586" s="24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5" t="s">
        <v>305</v>
      </c>
      <c r="AU586" s="245" t="s">
        <v>84</v>
      </c>
      <c r="AV586" s="13" t="s">
        <v>82</v>
      </c>
      <c r="AW586" s="13" t="s">
        <v>35</v>
      </c>
      <c r="AX586" s="13" t="s">
        <v>74</v>
      </c>
      <c r="AY586" s="245" t="s">
        <v>296</v>
      </c>
    </row>
    <row r="587" spans="1:51" s="13" customFormat="1" ht="12">
      <c r="A587" s="13"/>
      <c r="B587" s="235"/>
      <c r="C587" s="236"/>
      <c r="D587" s="237" t="s">
        <v>305</v>
      </c>
      <c r="E587" s="238" t="s">
        <v>28</v>
      </c>
      <c r="F587" s="239" t="s">
        <v>947</v>
      </c>
      <c r="G587" s="236"/>
      <c r="H587" s="238" t="s">
        <v>28</v>
      </c>
      <c r="I587" s="240"/>
      <c r="J587" s="236"/>
      <c r="K587" s="236"/>
      <c r="L587" s="241"/>
      <c r="M587" s="242"/>
      <c r="N587" s="243"/>
      <c r="O587" s="243"/>
      <c r="P587" s="243"/>
      <c r="Q587" s="243"/>
      <c r="R587" s="243"/>
      <c r="S587" s="243"/>
      <c r="T587" s="24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5" t="s">
        <v>305</v>
      </c>
      <c r="AU587" s="245" t="s">
        <v>84</v>
      </c>
      <c r="AV587" s="13" t="s">
        <v>82</v>
      </c>
      <c r="AW587" s="13" t="s">
        <v>35</v>
      </c>
      <c r="AX587" s="13" t="s">
        <v>74</v>
      </c>
      <c r="AY587" s="245" t="s">
        <v>296</v>
      </c>
    </row>
    <row r="588" spans="1:51" s="14" customFormat="1" ht="12">
      <c r="A588" s="14"/>
      <c r="B588" s="246"/>
      <c r="C588" s="247"/>
      <c r="D588" s="237" t="s">
        <v>305</v>
      </c>
      <c r="E588" s="248" t="s">
        <v>28</v>
      </c>
      <c r="F588" s="249" t="s">
        <v>82</v>
      </c>
      <c r="G588" s="247"/>
      <c r="H588" s="250">
        <v>1</v>
      </c>
      <c r="I588" s="251"/>
      <c r="J588" s="247"/>
      <c r="K588" s="247"/>
      <c r="L588" s="252"/>
      <c r="M588" s="253"/>
      <c r="N588" s="254"/>
      <c r="O588" s="254"/>
      <c r="P588" s="254"/>
      <c r="Q588" s="254"/>
      <c r="R588" s="254"/>
      <c r="S588" s="254"/>
      <c r="T588" s="255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6" t="s">
        <v>305</v>
      </c>
      <c r="AU588" s="256" t="s">
        <v>84</v>
      </c>
      <c r="AV588" s="14" t="s">
        <v>84</v>
      </c>
      <c r="AW588" s="14" t="s">
        <v>35</v>
      </c>
      <c r="AX588" s="14" t="s">
        <v>82</v>
      </c>
      <c r="AY588" s="256" t="s">
        <v>296</v>
      </c>
    </row>
    <row r="589" spans="1:65" s="2" customFormat="1" ht="16.5" customHeight="1">
      <c r="A589" s="40"/>
      <c r="B589" s="41"/>
      <c r="C589" s="279" t="s">
        <v>973</v>
      </c>
      <c r="D589" s="279" t="s">
        <v>405</v>
      </c>
      <c r="E589" s="280" t="s">
        <v>974</v>
      </c>
      <c r="F589" s="281" t="s">
        <v>975</v>
      </c>
      <c r="G589" s="282" t="s">
        <v>491</v>
      </c>
      <c r="H589" s="283">
        <v>1</v>
      </c>
      <c r="I589" s="284"/>
      <c r="J589" s="285">
        <f>ROUND(I589*H589,2)</f>
        <v>0</v>
      </c>
      <c r="K589" s="281" t="s">
        <v>28</v>
      </c>
      <c r="L589" s="286"/>
      <c r="M589" s="287" t="s">
        <v>28</v>
      </c>
      <c r="N589" s="288" t="s">
        <v>45</v>
      </c>
      <c r="O589" s="86"/>
      <c r="P589" s="231">
        <f>O589*H589</f>
        <v>0</v>
      </c>
      <c r="Q589" s="231">
        <v>0.02974</v>
      </c>
      <c r="R589" s="231">
        <f>Q589*H589</f>
        <v>0.02974</v>
      </c>
      <c r="S589" s="231">
        <v>0</v>
      </c>
      <c r="T589" s="232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33" t="s">
        <v>337</v>
      </c>
      <c r="AT589" s="233" t="s">
        <v>405</v>
      </c>
      <c r="AU589" s="233" t="s">
        <v>84</v>
      </c>
      <c r="AY589" s="19" t="s">
        <v>296</v>
      </c>
      <c r="BE589" s="234">
        <f>IF(N589="základní",J589,0)</f>
        <v>0</v>
      </c>
      <c r="BF589" s="234">
        <f>IF(N589="snížená",J589,0)</f>
        <v>0</v>
      </c>
      <c r="BG589" s="234">
        <f>IF(N589="zákl. přenesená",J589,0)</f>
        <v>0</v>
      </c>
      <c r="BH589" s="234">
        <f>IF(N589="sníž. přenesená",J589,0)</f>
        <v>0</v>
      </c>
      <c r="BI589" s="234">
        <f>IF(N589="nulová",J589,0)</f>
        <v>0</v>
      </c>
      <c r="BJ589" s="19" t="s">
        <v>82</v>
      </c>
      <c r="BK589" s="234">
        <f>ROUND(I589*H589,2)</f>
        <v>0</v>
      </c>
      <c r="BL589" s="19" t="s">
        <v>303</v>
      </c>
      <c r="BM589" s="233" t="s">
        <v>2186</v>
      </c>
    </row>
    <row r="590" spans="1:51" s="13" customFormat="1" ht="12">
      <c r="A590" s="13"/>
      <c r="B590" s="235"/>
      <c r="C590" s="236"/>
      <c r="D590" s="237" t="s">
        <v>305</v>
      </c>
      <c r="E590" s="238" t="s">
        <v>28</v>
      </c>
      <c r="F590" s="239" t="s">
        <v>2179</v>
      </c>
      <c r="G590" s="236"/>
      <c r="H590" s="238" t="s">
        <v>28</v>
      </c>
      <c r="I590" s="240"/>
      <c r="J590" s="236"/>
      <c r="K590" s="236"/>
      <c r="L590" s="241"/>
      <c r="M590" s="242"/>
      <c r="N590" s="243"/>
      <c r="O590" s="243"/>
      <c r="P590" s="243"/>
      <c r="Q590" s="243"/>
      <c r="R590" s="243"/>
      <c r="S590" s="243"/>
      <c r="T590" s="24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5" t="s">
        <v>305</v>
      </c>
      <c r="AU590" s="245" t="s">
        <v>84</v>
      </c>
      <c r="AV590" s="13" t="s">
        <v>82</v>
      </c>
      <c r="AW590" s="13" t="s">
        <v>35</v>
      </c>
      <c r="AX590" s="13" t="s">
        <v>74</v>
      </c>
      <c r="AY590" s="245" t="s">
        <v>296</v>
      </c>
    </row>
    <row r="591" spans="1:51" s="13" customFormat="1" ht="12">
      <c r="A591" s="13"/>
      <c r="B591" s="235"/>
      <c r="C591" s="236"/>
      <c r="D591" s="237" t="s">
        <v>305</v>
      </c>
      <c r="E591" s="238" t="s">
        <v>28</v>
      </c>
      <c r="F591" s="239" t="s">
        <v>947</v>
      </c>
      <c r="G591" s="236"/>
      <c r="H591" s="238" t="s">
        <v>28</v>
      </c>
      <c r="I591" s="240"/>
      <c r="J591" s="236"/>
      <c r="K591" s="236"/>
      <c r="L591" s="241"/>
      <c r="M591" s="242"/>
      <c r="N591" s="243"/>
      <c r="O591" s="243"/>
      <c r="P591" s="243"/>
      <c r="Q591" s="243"/>
      <c r="R591" s="243"/>
      <c r="S591" s="243"/>
      <c r="T591" s="24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5" t="s">
        <v>305</v>
      </c>
      <c r="AU591" s="245" t="s">
        <v>84</v>
      </c>
      <c r="AV591" s="13" t="s">
        <v>82</v>
      </c>
      <c r="AW591" s="13" t="s">
        <v>35</v>
      </c>
      <c r="AX591" s="13" t="s">
        <v>74</v>
      </c>
      <c r="AY591" s="245" t="s">
        <v>296</v>
      </c>
    </row>
    <row r="592" spans="1:51" s="14" customFormat="1" ht="12">
      <c r="A592" s="14"/>
      <c r="B592" s="246"/>
      <c r="C592" s="247"/>
      <c r="D592" s="237" t="s">
        <v>305</v>
      </c>
      <c r="E592" s="248" t="s">
        <v>28</v>
      </c>
      <c r="F592" s="249" t="s">
        <v>82</v>
      </c>
      <c r="G592" s="247"/>
      <c r="H592" s="250">
        <v>1</v>
      </c>
      <c r="I592" s="251"/>
      <c r="J592" s="247"/>
      <c r="K592" s="247"/>
      <c r="L592" s="252"/>
      <c r="M592" s="253"/>
      <c r="N592" s="254"/>
      <c r="O592" s="254"/>
      <c r="P592" s="254"/>
      <c r="Q592" s="254"/>
      <c r="R592" s="254"/>
      <c r="S592" s="254"/>
      <c r="T592" s="255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6" t="s">
        <v>305</v>
      </c>
      <c r="AU592" s="256" t="s">
        <v>84</v>
      </c>
      <c r="AV592" s="14" t="s">
        <v>84</v>
      </c>
      <c r="AW592" s="14" t="s">
        <v>35</v>
      </c>
      <c r="AX592" s="14" t="s">
        <v>82</v>
      </c>
      <c r="AY592" s="256" t="s">
        <v>296</v>
      </c>
    </row>
    <row r="593" spans="1:65" s="2" customFormat="1" ht="16.5" customHeight="1">
      <c r="A593" s="40"/>
      <c r="B593" s="41"/>
      <c r="C593" s="222" t="s">
        <v>977</v>
      </c>
      <c r="D593" s="222" t="s">
        <v>298</v>
      </c>
      <c r="E593" s="223" t="s">
        <v>978</v>
      </c>
      <c r="F593" s="224" t="s">
        <v>979</v>
      </c>
      <c r="G593" s="225" t="s">
        <v>980</v>
      </c>
      <c r="H593" s="226">
        <v>17</v>
      </c>
      <c r="I593" s="227"/>
      <c r="J593" s="228">
        <f>ROUND(I593*H593,2)</f>
        <v>0</v>
      </c>
      <c r="K593" s="224" t="s">
        <v>28</v>
      </c>
      <c r="L593" s="46"/>
      <c r="M593" s="229" t="s">
        <v>28</v>
      </c>
      <c r="N593" s="230" t="s">
        <v>45</v>
      </c>
      <c r="O593" s="86"/>
      <c r="P593" s="231">
        <f>O593*H593</f>
        <v>0</v>
      </c>
      <c r="Q593" s="231">
        <v>0</v>
      </c>
      <c r="R593" s="231">
        <f>Q593*H593</f>
        <v>0</v>
      </c>
      <c r="S593" s="231">
        <v>0</v>
      </c>
      <c r="T593" s="232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33" t="s">
        <v>303</v>
      </c>
      <c r="AT593" s="233" t="s">
        <v>298</v>
      </c>
      <c r="AU593" s="233" t="s">
        <v>84</v>
      </c>
      <c r="AY593" s="19" t="s">
        <v>296</v>
      </c>
      <c r="BE593" s="234">
        <f>IF(N593="základní",J593,0)</f>
        <v>0</v>
      </c>
      <c r="BF593" s="234">
        <f>IF(N593="snížená",J593,0)</f>
        <v>0</v>
      </c>
      <c r="BG593" s="234">
        <f>IF(N593="zákl. přenesená",J593,0)</f>
        <v>0</v>
      </c>
      <c r="BH593" s="234">
        <f>IF(N593="sníž. přenesená",J593,0)</f>
        <v>0</v>
      </c>
      <c r="BI593" s="234">
        <f>IF(N593="nulová",J593,0)</f>
        <v>0</v>
      </c>
      <c r="BJ593" s="19" t="s">
        <v>82</v>
      </c>
      <c r="BK593" s="234">
        <f>ROUND(I593*H593,2)</f>
        <v>0</v>
      </c>
      <c r="BL593" s="19" t="s">
        <v>303</v>
      </c>
      <c r="BM593" s="233" t="s">
        <v>2187</v>
      </c>
    </row>
    <row r="594" spans="1:51" s="13" customFormat="1" ht="12">
      <c r="A594" s="13"/>
      <c r="B594" s="235"/>
      <c r="C594" s="236"/>
      <c r="D594" s="237" t="s">
        <v>305</v>
      </c>
      <c r="E594" s="238" t="s">
        <v>28</v>
      </c>
      <c r="F594" s="239" t="s">
        <v>2179</v>
      </c>
      <c r="G594" s="236"/>
      <c r="H594" s="238" t="s">
        <v>28</v>
      </c>
      <c r="I594" s="240"/>
      <c r="J594" s="236"/>
      <c r="K594" s="236"/>
      <c r="L594" s="241"/>
      <c r="M594" s="242"/>
      <c r="N594" s="243"/>
      <c r="O594" s="243"/>
      <c r="P594" s="243"/>
      <c r="Q594" s="243"/>
      <c r="R594" s="243"/>
      <c r="S594" s="243"/>
      <c r="T594" s="24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5" t="s">
        <v>305</v>
      </c>
      <c r="AU594" s="245" t="s">
        <v>84</v>
      </c>
      <c r="AV594" s="13" t="s">
        <v>82</v>
      </c>
      <c r="AW594" s="13" t="s">
        <v>35</v>
      </c>
      <c r="AX594" s="13" t="s">
        <v>74</v>
      </c>
      <c r="AY594" s="245" t="s">
        <v>296</v>
      </c>
    </row>
    <row r="595" spans="1:51" s="13" customFormat="1" ht="12">
      <c r="A595" s="13"/>
      <c r="B595" s="235"/>
      <c r="C595" s="236"/>
      <c r="D595" s="237" t="s">
        <v>305</v>
      </c>
      <c r="E595" s="238" t="s">
        <v>28</v>
      </c>
      <c r="F595" s="239" t="s">
        <v>947</v>
      </c>
      <c r="G595" s="236"/>
      <c r="H595" s="238" t="s">
        <v>28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5" t="s">
        <v>305</v>
      </c>
      <c r="AU595" s="245" t="s">
        <v>84</v>
      </c>
      <c r="AV595" s="13" t="s">
        <v>82</v>
      </c>
      <c r="AW595" s="13" t="s">
        <v>35</v>
      </c>
      <c r="AX595" s="13" t="s">
        <v>74</v>
      </c>
      <c r="AY595" s="245" t="s">
        <v>296</v>
      </c>
    </row>
    <row r="596" spans="1:51" s="14" customFormat="1" ht="12">
      <c r="A596" s="14"/>
      <c r="B596" s="246"/>
      <c r="C596" s="247"/>
      <c r="D596" s="237" t="s">
        <v>305</v>
      </c>
      <c r="E596" s="248" t="s">
        <v>28</v>
      </c>
      <c r="F596" s="249" t="s">
        <v>378</v>
      </c>
      <c r="G596" s="247"/>
      <c r="H596" s="250">
        <v>17</v>
      </c>
      <c r="I596" s="251"/>
      <c r="J596" s="247"/>
      <c r="K596" s="247"/>
      <c r="L596" s="252"/>
      <c r="M596" s="253"/>
      <c r="N596" s="254"/>
      <c r="O596" s="254"/>
      <c r="P596" s="254"/>
      <c r="Q596" s="254"/>
      <c r="R596" s="254"/>
      <c r="S596" s="254"/>
      <c r="T596" s="255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6" t="s">
        <v>305</v>
      </c>
      <c r="AU596" s="256" t="s">
        <v>84</v>
      </c>
      <c r="AV596" s="14" t="s">
        <v>84</v>
      </c>
      <c r="AW596" s="14" t="s">
        <v>35</v>
      </c>
      <c r="AX596" s="14" t="s">
        <v>82</v>
      </c>
      <c r="AY596" s="256" t="s">
        <v>296</v>
      </c>
    </row>
    <row r="597" spans="1:65" s="2" customFormat="1" ht="16.5" customHeight="1">
      <c r="A597" s="40"/>
      <c r="B597" s="41"/>
      <c r="C597" s="222" t="s">
        <v>982</v>
      </c>
      <c r="D597" s="222" t="s">
        <v>298</v>
      </c>
      <c r="E597" s="223" t="s">
        <v>983</v>
      </c>
      <c r="F597" s="224" t="s">
        <v>984</v>
      </c>
      <c r="G597" s="225" t="s">
        <v>424</v>
      </c>
      <c r="H597" s="226">
        <v>102.6</v>
      </c>
      <c r="I597" s="227"/>
      <c r="J597" s="228">
        <f>ROUND(I597*H597,2)</f>
        <v>0</v>
      </c>
      <c r="K597" s="224" t="s">
        <v>28</v>
      </c>
      <c r="L597" s="46"/>
      <c r="M597" s="229" t="s">
        <v>28</v>
      </c>
      <c r="N597" s="230" t="s">
        <v>45</v>
      </c>
      <c r="O597" s="86"/>
      <c r="P597" s="231">
        <f>O597*H597</f>
        <v>0</v>
      </c>
      <c r="Q597" s="231">
        <v>0</v>
      </c>
      <c r="R597" s="231">
        <f>Q597*H597</f>
        <v>0</v>
      </c>
      <c r="S597" s="231">
        <v>0</v>
      </c>
      <c r="T597" s="232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33" t="s">
        <v>303</v>
      </c>
      <c r="AT597" s="233" t="s">
        <v>298</v>
      </c>
      <c r="AU597" s="233" t="s">
        <v>84</v>
      </c>
      <c r="AY597" s="19" t="s">
        <v>296</v>
      </c>
      <c r="BE597" s="234">
        <f>IF(N597="základní",J597,0)</f>
        <v>0</v>
      </c>
      <c r="BF597" s="234">
        <f>IF(N597="snížená",J597,0)</f>
        <v>0</v>
      </c>
      <c r="BG597" s="234">
        <f>IF(N597="zákl. přenesená",J597,0)</f>
        <v>0</v>
      </c>
      <c r="BH597" s="234">
        <f>IF(N597="sníž. přenesená",J597,0)</f>
        <v>0</v>
      </c>
      <c r="BI597" s="234">
        <f>IF(N597="nulová",J597,0)</f>
        <v>0</v>
      </c>
      <c r="BJ597" s="19" t="s">
        <v>82</v>
      </c>
      <c r="BK597" s="234">
        <f>ROUND(I597*H597,2)</f>
        <v>0</v>
      </c>
      <c r="BL597" s="19" t="s">
        <v>303</v>
      </c>
      <c r="BM597" s="233" t="s">
        <v>2188</v>
      </c>
    </row>
    <row r="598" spans="1:51" s="13" customFormat="1" ht="12">
      <c r="A598" s="13"/>
      <c r="B598" s="235"/>
      <c r="C598" s="236"/>
      <c r="D598" s="237" t="s">
        <v>305</v>
      </c>
      <c r="E598" s="238" t="s">
        <v>28</v>
      </c>
      <c r="F598" s="239" t="s">
        <v>2179</v>
      </c>
      <c r="G598" s="236"/>
      <c r="H598" s="238" t="s">
        <v>28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5" t="s">
        <v>305</v>
      </c>
      <c r="AU598" s="245" t="s">
        <v>84</v>
      </c>
      <c r="AV598" s="13" t="s">
        <v>82</v>
      </c>
      <c r="AW598" s="13" t="s">
        <v>35</v>
      </c>
      <c r="AX598" s="13" t="s">
        <v>74</v>
      </c>
      <c r="AY598" s="245" t="s">
        <v>296</v>
      </c>
    </row>
    <row r="599" spans="1:51" s="13" customFormat="1" ht="12">
      <c r="A599" s="13"/>
      <c r="B599" s="235"/>
      <c r="C599" s="236"/>
      <c r="D599" s="237" t="s">
        <v>305</v>
      </c>
      <c r="E599" s="238" t="s">
        <v>28</v>
      </c>
      <c r="F599" s="239" t="s">
        <v>947</v>
      </c>
      <c r="G599" s="236"/>
      <c r="H599" s="238" t="s">
        <v>28</v>
      </c>
      <c r="I599" s="240"/>
      <c r="J599" s="236"/>
      <c r="K599" s="236"/>
      <c r="L599" s="241"/>
      <c r="M599" s="242"/>
      <c r="N599" s="243"/>
      <c r="O599" s="243"/>
      <c r="P599" s="243"/>
      <c r="Q599" s="243"/>
      <c r="R599" s="243"/>
      <c r="S599" s="243"/>
      <c r="T599" s="244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5" t="s">
        <v>305</v>
      </c>
      <c r="AU599" s="245" t="s">
        <v>84</v>
      </c>
      <c r="AV599" s="13" t="s">
        <v>82</v>
      </c>
      <c r="AW599" s="13" t="s">
        <v>35</v>
      </c>
      <c r="AX599" s="13" t="s">
        <v>74</v>
      </c>
      <c r="AY599" s="245" t="s">
        <v>296</v>
      </c>
    </row>
    <row r="600" spans="1:51" s="14" customFormat="1" ht="12">
      <c r="A600" s="14"/>
      <c r="B600" s="246"/>
      <c r="C600" s="247"/>
      <c r="D600" s="237" t="s">
        <v>305</v>
      </c>
      <c r="E600" s="248" t="s">
        <v>28</v>
      </c>
      <c r="F600" s="249" t="s">
        <v>2189</v>
      </c>
      <c r="G600" s="247"/>
      <c r="H600" s="250">
        <v>102.6</v>
      </c>
      <c r="I600" s="251"/>
      <c r="J600" s="247"/>
      <c r="K600" s="247"/>
      <c r="L600" s="252"/>
      <c r="M600" s="253"/>
      <c r="N600" s="254"/>
      <c r="O600" s="254"/>
      <c r="P600" s="254"/>
      <c r="Q600" s="254"/>
      <c r="R600" s="254"/>
      <c r="S600" s="254"/>
      <c r="T600" s="255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6" t="s">
        <v>305</v>
      </c>
      <c r="AU600" s="256" t="s">
        <v>84</v>
      </c>
      <c r="AV600" s="14" t="s">
        <v>84</v>
      </c>
      <c r="AW600" s="14" t="s">
        <v>35</v>
      </c>
      <c r="AX600" s="14" t="s">
        <v>82</v>
      </c>
      <c r="AY600" s="256" t="s">
        <v>296</v>
      </c>
    </row>
    <row r="601" spans="1:63" s="12" customFormat="1" ht="22.8" customHeight="1">
      <c r="A601" s="12"/>
      <c r="B601" s="206"/>
      <c r="C601" s="207"/>
      <c r="D601" s="208" t="s">
        <v>73</v>
      </c>
      <c r="E601" s="220" t="s">
        <v>337</v>
      </c>
      <c r="F601" s="220" t="s">
        <v>987</v>
      </c>
      <c r="G601" s="207"/>
      <c r="H601" s="207"/>
      <c r="I601" s="210"/>
      <c r="J601" s="221">
        <f>BK601</f>
        <v>0</v>
      </c>
      <c r="K601" s="207"/>
      <c r="L601" s="212"/>
      <c r="M601" s="213"/>
      <c r="N601" s="214"/>
      <c r="O601" s="214"/>
      <c r="P601" s="215">
        <f>SUM(P602:P627)</f>
        <v>0</v>
      </c>
      <c r="Q601" s="214"/>
      <c r="R601" s="215">
        <f>SUM(R602:R627)</f>
        <v>1.159787</v>
      </c>
      <c r="S601" s="214"/>
      <c r="T601" s="216">
        <f>SUM(T602:T627)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217" t="s">
        <v>82</v>
      </c>
      <c r="AT601" s="218" t="s">
        <v>73</v>
      </c>
      <c r="AU601" s="218" t="s">
        <v>82</v>
      </c>
      <c r="AY601" s="217" t="s">
        <v>296</v>
      </c>
      <c r="BK601" s="219">
        <f>SUM(BK602:BK627)</f>
        <v>0</v>
      </c>
    </row>
    <row r="602" spans="1:65" s="2" customFormat="1" ht="24" customHeight="1">
      <c r="A602" s="40"/>
      <c r="B602" s="41"/>
      <c r="C602" s="222" t="s">
        <v>988</v>
      </c>
      <c r="D602" s="222" t="s">
        <v>298</v>
      </c>
      <c r="E602" s="223" t="s">
        <v>989</v>
      </c>
      <c r="F602" s="224" t="s">
        <v>990</v>
      </c>
      <c r="G602" s="225" t="s">
        <v>424</v>
      </c>
      <c r="H602" s="226">
        <v>13.2</v>
      </c>
      <c r="I602" s="227"/>
      <c r="J602" s="228">
        <f>ROUND(I602*H602,2)</f>
        <v>0</v>
      </c>
      <c r="K602" s="224" t="s">
        <v>28</v>
      </c>
      <c r="L602" s="46"/>
      <c r="M602" s="229" t="s">
        <v>28</v>
      </c>
      <c r="N602" s="230" t="s">
        <v>45</v>
      </c>
      <c r="O602" s="86"/>
      <c r="P602" s="231">
        <f>O602*H602</f>
        <v>0</v>
      </c>
      <c r="Q602" s="231">
        <v>0.0014</v>
      </c>
      <c r="R602" s="231">
        <f>Q602*H602</f>
        <v>0.01848</v>
      </c>
      <c r="S602" s="231">
        <v>0</v>
      </c>
      <c r="T602" s="232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33" t="s">
        <v>303</v>
      </c>
      <c r="AT602" s="233" t="s">
        <v>298</v>
      </c>
      <c r="AU602" s="233" t="s">
        <v>84</v>
      </c>
      <c r="AY602" s="19" t="s">
        <v>296</v>
      </c>
      <c r="BE602" s="234">
        <f>IF(N602="základní",J602,0)</f>
        <v>0</v>
      </c>
      <c r="BF602" s="234">
        <f>IF(N602="snížená",J602,0)</f>
        <v>0</v>
      </c>
      <c r="BG602" s="234">
        <f>IF(N602="zákl. přenesená",J602,0)</f>
        <v>0</v>
      </c>
      <c r="BH602" s="234">
        <f>IF(N602="sníž. přenesená",J602,0)</f>
        <v>0</v>
      </c>
      <c r="BI602" s="234">
        <f>IF(N602="nulová",J602,0)</f>
        <v>0</v>
      </c>
      <c r="BJ602" s="19" t="s">
        <v>82</v>
      </c>
      <c r="BK602" s="234">
        <f>ROUND(I602*H602,2)</f>
        <v>0</v>
      </c>
      <c r="BL602" s="19" t="s">
        <v>303</v>
      </c>
      <c r="BM602" s="233" t="s">
        <v>2190</v>
      </c>
    </row>
    <row r="603" spans="1:51" s="13" customFormat="1" ht="12">
      <c r="A603" s="13"/>
      <c r="B603" s="235"/>
      <c r="C603" s="236"/>
      <c r="D603" s="237" t="s">
        <v>305</v>
      </c>
      <c r="E603" s="238" t="s">
        <v>28</v>
      </c>
      <c r="F603" s="239" t="s">
        <v>426</v>
      </c>
      <c r="G603" s="236"/>
      <c r="H603" s="238" t="s">
        <v>28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5" t="s">
        <v>305</v>
      </c>
      <c r="AU603" s="245" t="s">
        <v>84</v>
      </c>
      <c r="AV603" s="13" t="s">
        <v>82</v>
      </c>
      <c r="AW603" s="13" t="s">
        <v>35</v>
      </c>
      <c r="AX603" s="13" t="s">
        <v>74</v>
      </c>
      <c r="AY603" s="245" t="s">
        <v>296</v>
      </c>
    </row>
    <row r="604" spans="1:51" s="14" customFormat="1" ht="12">
      <c r="A604" s="14"/>
      <c r="B604" s="246"/>
      <c r="C604" s="247"/>
      <c r="D604" s="237" t="s">
        <v>305</v>
      </c>
      <c r="E604" s="248" t="s">
        <v>28</v>
      </c>
      <c r="F604" s="249" t="s">
        <v>992</v>
      </c>
      <c r="G604" s="247"/>
      <c r="H604" s="250">
        <v>13.2</v>
      </c>
      <c r="I604" s="251"/>
      <c r="J604" s="247"/>
      <c r="K604" s="247"/>
      <c r="L604" s="252"/>
      <c r="M604" s="253"/>
      <c r="N604" s="254"/>
      <c r="O604" s="254"/>
      <c r="P604" s="254"/>
      <c r="Q604" s="254"/>
      <c r="R604" s="254"/>
      <c r="S604" s="254"/>
      <c r="T604" s="255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6" t="s">
        <v>305</v>
      </c>
      <c r="AU604" s="256" t="s">
        <v>84</v>
      </c>
      <c r="AV604" s="14" t="s">
        <v>84</v>
      </c>
      <c r="AW604" s="14" t="s">
        <v>35</v>
      </c>
      <c r="AX604" s="14" t="s">
        <v>82</v>
      </c>
      <c r="AY604" s="256" t="s">
        <v>296</v>
      </c>
    </row>
    <row r="605" spans="1:65" s="2" customFormat="1" ht="24" customHeight="1">
      <c r="A605" s="40"/>
      <c r="B605" s="41"/>
      <c r="C605" s="222" t="s">
        <v>993</v>
      </c>
      <c r="D605" s="222" t="s">
        <v>298</v>
      </c>
      <c r="E605" s="223" t="s">
        <v>994</v>
      </c>
      <c r="F605" s="224" t="s">
        <v>995</v>
      </c>
      <c r="G605" s="225" t="s">
        <v>424</v>
      </c>
      <c r="H605" s="226">
        <v>2.7</v>
      </c>
      <c r="I605" s="227"/>
      <c r="J605" s="228">
        <f>ROUND(I605*H605,2)</f>
        <v>0</v>
      </c>
      <c r="K605" s="224" t="s">
        <v>302</v>
      </c>
      <c r="L605" s="46"/>
      <c r="M605" s="229" t="s">
        <v>28</v>
      </c>
      <c r="N605" s="230" t="s">
        <v>45</v>
      </c>
      <c r="O605" s="86"/>
      <c r="P605" s="231">
        <f>O605*H605</f>
        <v>0</v>
      </c>
      <c r="Q605" s="231">
        <v>0.00241</v>
      </c>
      <c r="R605" s="231">
        <f>Q605*H605</f>
        <v>0.006507</v>
      </c>
      <c r="S605" s="231">
        <v>0</v>
      </c>
      <c r="T605" s="232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33" t="s">
        <v>303</v>
      </c>
      <c r="AT605" s="233" t="s">
        <v>298</v>
      </c>
      <c r="AU605" s="233" t="s">
        <v>84</v>
      </c>
      <c r="AY605" s="19" t="s">
        <v>296</v>
      </c>
      <c r="BE605" s="234">
        <f>IF(N605="základní",J605,0)</f>
        <v>0</v>
      </c>
      <c r="BF605" s="234">
        <f>IF(N605="snížená",J605,0)</f>
        <v>0</v>
      </c>
      <c r="BG605" s="234">
        <f>IF(N605="zákl. přenesená",J605,0)</f>
        <v>0</v>
      </c>
      <c r="BH605" s="234">
        <f>IF(N605="sníž. přenesená",J605,0)</f>
        <v>0</v>
      </c>
      <c r="BI605" s="234">
        <f>IF(N605="nulová",J605,0)</f>
        <v>0</v>
      </c>
      <c r="BJ605" s="19" t="s">
        <v>82</v>
      </c>
      <c r="BK605" s="234">
        <f>ROUND(I605*H605,2)</f>
        <v>0</v>
      </c>
      <c r="BL605" s="19" t="s">
        <v>303</v>
      </c>
      <c r="BM605" s="233" t="s">
        <v>2191</v>
      </c>
    </row>
    <row r="606" spans="1:51" s="13" customFormat="1" ht="12">
      <c r="A606" s="13"/>
      <c r="B606" s="235"/>
      <c r="C606" s="236"/>
      <c r="D606" s="237" t="s">
        <v>305</v>
      </c>
      <c r="E606" s="238" t="s">
        <v>28</v>
      </c>
      <c r="F606" s="239" t="s">
        <v>426</v>
      </c>
      <c r="G606" s="236"/>
      <c r="H606" s="238" t="s">
        <v>28</v>
      </c>
      <c r="I606" s="240"/>
      <c r="J606" s="236"/>
      <c r="K606" s="236"/>
      <c r="L606" s="241"/>
      <c r="M606" s="242"/>
      <c r="N606" s="243"/>
      <c r="O606" s="243"/>
      <c r="P606" s="243"/>
      <c r="Q606" s="243"/>
      <c r="R606" s="243"/>
      <c r="S606" s="243"/>
      <c r="T606" s="24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5" t="s">
        <v>305</v>
      </c>
      <c r="AU606" s="245" t="s">
        <v>84</v>
      </c>
      <c r="AV606" s="13" t="s">
        <v>82</v>
      </c>
      <c r="AW606" s="13" t="s">
        <v>35</v>
      </c>
      <c r="AX606" s="13" t="s">
        <v>74</v>
      </c>
      <c r="AY606" s="245" t="s">
        <v>296</v>
      </c>
    </row>
    <row r="607" spans="1:51" s="14" customFormat="1" ht="12">
      <c r="A607" s="14"/>
      <c r="B607" s="246"/>
      <c r="C607" s="247"/>
      <c r="D607" s="237" t="s">
        <v>305</v>
      </c>
      <c r="E607" s="248" t="s">
        <v>28</v>
      </c>
      <c r="F607" s="249" t="s">
        <v>997</v>
      </c>
      <c r="G607" s="247"/>
      <c r="H607" s="250">
        <v>2.7</v>
      </c>
      <c r="I607" s="251"/>
      <c r="J607" s="247"/>
      <c r="K607" s="247"/>
      <c r="L607" s="252"/>
      <c r="M607" s="253"/>
      <c r="N607" s="254"/>
      <c r="O607" s="254"/>
      <c r="P607" s="254"/>
      <c r="Q607" s="254"/>
      <c r="R607" s="254"/>
      <c r="S607" s="254"/>
      <c r="T607" s="25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6" t="s">
        <v>305</v>
      </c>
      <c r="AU607" s="256" t="s">
        <v>84</v>
      </c>
      <c r="AV607" s="14" t="s">
        <v>84</v>
      </c>
      <c r="AW607" s="14" t="s">
        <v>35</v>
      </c>
      <c r="AX607" s="14" t="s">
        <v>82</v>
      </c>
      <c r="AY607" s="256" t="s">
        <v>296</v>
      </c>
    </row>
    <row r="608" spans="1:65" s="2" customFormat="1" ht="24" customHeight="1">
      <c r="A608" s="40"/>
      <c r="B608" s="41"/>
      <c r="C608" s="222" t="s">
        <v>998</v>
      </c>
      <c r="D608" s="222" t="s">
        <v>298</v>
      </c>
      <c r="E608" s="223" t="s">
        <v>999</v>
      </c>
      <c r="F608" s="224" t="s">
        <v>1000</v>
      </c>
      <c r="G608" s="225" t="s">
        <v>491</v>
      </c>
      <c r="H608" s="226">
        <v>3</v>
      </c>
      <c r="I608" s="227"/>
      <c r="J608" s="228">
        <f>ROUND(I608*H608,2)</f>
        <v>0</v>
      </c>
      <c r="K608" s="224" t="s">
        <v>302</v>
      </c>
      <c r="L608" s="46"/>
      <c r="M608" s="229" t="s">
        <v>28</v>
      </c>
      <c r="N608" s="230" t="s">
        <v>45</v>
      </c>
      <c r="O608" s="86"/>
      <c r="P608" s="231">
        <f>O608*H608</f>
        <v>0</v>
      </c>
      <c r="Q608" s="231">
        <v>0</v>
      </c>
      <c r="R608" s="231">
        <f>Q608*H608</f>
        <v>0</v>
      </c>
      <c r="S608" s="231">
        <v>0</v>
      </c>
      <c r="T608" s="232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33" t="s">
        <v>303</v>
      </c>
      <c r="AT608" s="233" t="s">
        <v>298</v>
      </c>
      <c r="AU608" s="233" t="s">
        <v>84</v>
      </c>
      <c r="AY608" s="19" t="s">
        <v>296</v>
      </c>
      <c r="BE608" s="234">
        <f>IF(N608="základní",J608,0)</f>
        <v>0</v>
      </c>
      <c r="BF608" s="234">
        <f>IF(N608="snížená",J608,0)</f>
        <v>0</v>
      </c>
      <c r="BG608" s="234">
        <f>IF(N608="zákl. přenesená",J608,0)</f>
        <v>0</v>
      </c>
      <c r="BH608" s="234">
        <f>IF(N608="sníž. přenesená",J608,0)</f>
        <v>0</v>
      </c>
      <c r="BI608" s="234">
        <f>IF(N608="nulová",J608,0)</f>
        <v>0</v>
      </c>
      <c r="BJ608" s="19" t="s">
        <v>82</v>
      </c>
      <c r="BK608" s="234">
        <f>ROUND(I608*H608,2)</f>
        <v>0</v>
      </c>
      <c r="BL608" s="19" t="s">
        <v>303</v>
      </c>
      <c r="BM608" s="233" t="s">
        <v>2192</v>
      </c>
    </row>
    <row r="609" spans="1:51" s="13" customFormat="1" ht="12">
      <c r="A609" s="13"/>
      <c r="B609" s="235"/>
      <c r="C609" s="236"/>
      <c r="D609" s="237" t="s">
        <v>305</v>
      </c>
      <c r="E609" s="238" t="s">
        <v>28</v>
      </c>
      <c r="F609" s="239" t="s">
        <v>426</v>
      </c>
      <c r="G609" s="236"/>
      <c r="H609" s="238" t="s">
        <v>28</v>
      </c>
      <c r="I609" s="240"/>
      <c r="J609" s="236"/>
      <c r="K609" s="236"/>
      <c r="L609" s="241"/>
      <c r="M609" s="242"/>
      <c r="N609" s="243"/>
      <c r="O609" s="243"/>
      <c r="P609" s="243"/>
      <c r="Q609" s="243"/>
      <c r="R609" s="243"/>
      <c r="S609" s="243"/>
      <c r="T609" s="24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5" t="s">
        <v>305</v>
      </c>
      <c r="AU609" s="245" t="s">
        <v>84</v>
      </c>
      <c r="AV609" s="13" t="s">
        <v>82</v>
      </c>
      <c r="AW609" s="13" t="s">
        <v>35</v>
      </c>
      <c r="AX609" s="13" t="s">
        <v>74</v>
      </c>
      <c r="AY609" s="245" t="s">
        <v>296</v>
      </c>
    </row>
    <row r="610" spans="1:51" s="14" customFormat="1" ht="12">
      <c r="A610" s="14"/>
      <c r="B610" s="246"/>
      <c r="C610" s="247"/>
      <c r="D610" s="237" t="s">
        <v>305</v>
      </c>
      <c r="E610" s="248" t="s">
        <v>28</v>
      </c>
      <c r="F610" s="249" t="s">
        <v>2193</v>
      </c>
      <c r="G610" s="247"/>
      <c r="H610" s="250">
        <v>3</v>
      </c>
      <c r="I610" s="251"/>
      <c r="J610" s="247"/>
      <c r="K610" s="247"/>
      <c r="L610" s="252"/>
      <c r="M610" s="253"/>
      <c r="N610" s="254"/>
      <c r="O610" s="254"/>
      <c r="P610" s="254"/>
      <c r="Q610" s="254"/>
      <c r="R610" s="254"/>
      <c r="S610" s="254"/>
      <c r="T610" s="255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6" t="s">
        <v>305</v>
      </c>
      <c r="AU610" s="256" t="s">
        <v>84</v>
      </c>
      <c r="AV610" s="14" t="s">
        <v>84</v>
      </c>
      <c r="AW610" s="14" t="s">
        <v>35</v>
      </c>
      <c r="AX610" s="14" t="s">
        <v>82</v>
      </c>
      <c r="AY610" s="256" t="s">
        <v>296</v>
      </c>
    </row>
    <row r="611" spans="1:65" s="2" customFormat="1" ht="16.5" customHeight="1">
      <c r="A611" s="40"/>
      <c r="B611" s="41"/>
      <c r="C611" s="279" t="s">
        <v>1002</v>
      </c>
      <c r="D611" s="279" t="s">
        <v>405</v>
      </c>
      <c r="E611" s="280" t="s">
        <v>1003</v>
      </c>
      <c r="F611" s="281" t="s">
        <v>1004</v>
      </c>
      <c r="G611" s="282" t="s">
        <v>491</v>
      </c>
      <c r="H611" s="283">
        <v>3</v>
      </c>
      <c r="I611" s="284"/>
      <c r="J611" s="285">
        <f>ROUND(I611*H611,2)</f>
        <v>0</v>
      </c>
      <c r="K611" s="281" t="s">
        <v>302</v>
      </c>
      <c r="L611" s="286"/>
      <c r="M611" s="287" t="s">
        <v>28</v>
      </c>
      <c r="N611" s="288" t="s">
        <v>45</v>
      </c>
      <c r="O611" s="86"/>
      <c r="P611" s="231">
        <f>O611*H611</f>
        <v>0</v>
      </c>
      <c r="Q611" s="231">
        <v>0.00034</v>
      </c>
      <c r="R611" s="231">
        <f>Q611*H611</f>
        <v>0.00102</v>
      </c>
      <c r="S611" s="231">
        <v>0</v>
      </c>
      <c r="T611" s="232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33" t="s">
        <v>337</v>
      </c>
      <c r="AT611" s="233" t="s">
        <v>405</v>
      </c>
      <c r="AU611" s="233" t="s">
        <v>84</v>
      </c>
      <c r="AY611" s="19" t="s">
        <v>296</v>
      </c>
      <c r="BE611" s="234">
        <f>IF(N611="základní",J611,0)</f>
        <v>0</v>
      </c>
      <c r="BF611" s="234">
        <f>IF(N611="snížená",J611,0)</f>
        <v>0</v>
      </c>
      <c r="BG611" s="234">
        <f>IF(N611="zákl. přenesená",J611,0)</f>
        <v>0</v>
      </c>
      <c r="BH611" s="234">
        <f>IF(N611="sníž. přenesená",J611,0)</f>
        <v>0</v>
      </c>
      <c r="BI611" s="234">
        <f>IF(N611="nulová",J611,0)</f>
        <v>0</v>
      </c>
      <c r="BJ611" s="19" t="s">
        <v>82</v>
      </c>
      <c r="BK611" s="234">
        <f>ROUND(I611*H611,2)</f>
        <v>0</v>
      </c>
      <c r="BL611" s="19" t="s">
        <v>303</v>
      </c>
      <c r="BM611" s="233" t="s">
        <v>2194</v>
      </c>
    </row>
    <row r="612" spans="1:51" s="13" customFormat="1" ht="12">
      <c r="A612" s="13"/>
      <c r="B612" s="235"/>
      <c r="C612" s="236"/>
      <c r="D612" s="237" t="s">
        <v>305</v>
      </c>
      <c r="E612" s="238" t="s">
        <v>28</v>
      </c>
      <c r="F612" s="239" t="s">
        <v>426</v>
      </c>
      <c r="G612" s="236"/>
      <c r="H612" s="238" t="s">
        <v>28</v>
      </c>
      <c r="I612" s="240"/>
      <c r="J612" s="236"/>
      <c r="K612" s="236"/>
      <c r="L612" s="241"/>
      <c r="M612" s="242"/>
      <c r="N612" s="243"/>
      <c r="O612" s="243"/>
      <c r="P612" s="243"/>
      <c r="Q612" s="243"/>
      <c r="R612" s="243"/>
      <c r="S612" s="243"/>
      <c r="T612" s="24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5" t="s">
        <v>305</v>
      </c>
      <c r="AU612" s="245" t="s">
        <v>84</v>
      </c>
      <c r="AV612" s="13" t="s">
        <v>82</v>
      </c>
      <c r="AW612" s="13" t="s">
        <v>35</v>
      </c>
      <c r="AX612" s="13" t="s">
        <v>74</v>
      </c>
      <c r="AY612" s="245" t="s">
        <v>296</v>
      </c>
    </row>
    <row r="613" spans="1:51" s="14" customFormat="1" ht="12">
      <c r="A613" s="14"/>
      <c r="B613" s="246"/>
      <c r="C613" s="247"/>
      <c r="D613" s="237" t="s">
        <v>305</v>
      </c>
      <c r="E613" s="248" t="s">
        <v>28</v>
      </c>
      <c r="F613" s="249" t="s">
        <v>2193</v>
      </c>
      <c r="G613" s="247"/>
      <c r="H613" s="250">
        <v>3</v>
      </c>
      <c r="I613" s="251"/>
      <c r="J613" s="247"/>
      <c r="K613" s="247"/>
      <c r="L613" s="252"/>
      <c r="M613" s="253"/>
      <c r="N613" s="254"/>
      <c r="O613" s="254"/>
      <c r="P613" s="254"/>
      <c r="Q613" s="254"/>
      <c r="R613" s="254"/>
      <c r="S613" s="254"/>
      <c r="T613" s="255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6" t="s">
        <v>305</v>
      </c>
      <c r="AU613" s="256" t="s">
        <v>84</v>
      </c>
      <c r="AV613" s="14" t="s">
        <v>84</v>
      </c>
      <c r="AW613" s="14" t="s">
        <v>35</v>
      </c>
      <c r="AX613" s="14" t="s">
        <v>82</v>
      </c>
      <c r="AY613" s="256" t="s">
        <v>296</v>
      </c>
    </row>
    <row r="614" spans="1:65" s="2" customFormat="1" ht="24" customHeight="1">
      <c r="A614" s="40"/>
      <c r="B614" s="41"/>
      <c r="C614" s="222" t="s">
        <v>1006</v>
      </c>
      <c r="D614" s="222" t="s">
        <v>298</v>
      </c>
      <c r="E614" s="223" t="s">
        <v>1007</v>
      </c>
      <c r="F614" s="224" t="s">
        <v>1008</v>
      </c>
      <c r="G614" s="225" t="s">
        <v>491</v>
      </c>
      <c r="H614" s="226">
        <v>15</v>
      </c>
      <c r="I614" s="227"/>
      <c r="J614" s="228">
        <f>ROUND(I614*H614,2)</f>
        <v>0</v>
      </c>
      <c r="K614" s="224" t="s">
        <v>302</v>
      </c>
      <c r="L614" s="46"/>
      <c r="M614" s="229" t="s">
        <v>28</v>
      </c>
      <c r="N614" s="230" t="s">
        <v>45</v>
      </c>
      <c r="O614" s="86"/>
      <c r="P614" s="231">
        <f>O614*H614</f>
        <v>0</v>
      </c>
      <c r="Q614" s="231">
        <v>0</v>
      </c>
      <c r="R614" s="231">
        <f>Q614*H614</f>
        <v>0</v>
      </c>
      <c r="S614" s="231">
        <v>0</v>
      </c>
      <c r="T614" s="232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33" t="s">
        <v>303</v>
      </c>
      <c r="AT614" s="233" t="s">
        <v>298</v>
      </c>
      <c r="AU614" s="233" t="s">
        <v>84</v>
      </c>
      <c r="AY614" s="19" t="s">
        <v>296</v>
      </c>
      <c r="BE614" s="234">
        <f>IF(N614="základní",J614,0)</f>
        <v>0</v>
      </c>
      <c r="BF614" s="234">
        <f>IF(N614="snížená",J614,0)</f>
        <v>0</v>
      </c>
      <c r="BG614" s="234">
        <f>IF(N614="zákl. přenesená",J614,0)</f>
        <v>0</v>
      </c>
      <c r="BH614" s="234">
        <f>IF(N614="sníž. přenesená",J614,0)</f>
        <v>0</v>
      </c>
      <c r="BI614" s="234">
        <f>IF(N614="nulová",J614,0)</f>
        <v>0</v>
      </c>
      <c r="BJ614" s="19" t="s">
        <v>82</v>
      </c>
      <c r="BK614" s="234">
        <f>ROUND(I614*H614,2)</f>
        <v>0</v>
      </c>
      <c r="BL614" s="19" t="s">
        <v>303</v>
      </c>
      <c r="BM614" s="233" t="s">
        <v>2195</v>
      </c>
    </row>
    <row r="615" spans="1:51" s="13" customFormat="1" ht="12">
      <c r="A615" s="13"/>
      <c r="B615" s="235"/>
      <c r="C615" s="236"/>
      <c r="D615" s="237" t="s">
        <v>305</v>
      </c>
      <c r="E615" s="238" t="s">
        <v>28</v>
      </c>
      <c r="F615" s="239" t="s">
        <v>426</v>
      </c>
      <c r="G615" s="236"/>
      <c r="H615" s="238" t="s">
        <v>28</v>
      </c>
      <c r="I615" s="240"/>
      <c r="J615" s="236"/>
      <c r="K615" s="236"/>
      <c r="L615" s="241"/>
      <c r="M615" s="242"/>
      <c r="N615" s="243"/>
      <c r="O615" s="243"/>
      <c r="P615" s="243"/>
      <c r="Q615" s="243"/>
      <c r="R615" s="243"/>
      <c r="S615" s="243"/>
      <c r="T615" s="244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5" t="s">
        <v>305</v>
      </c>
      <c r="AU615" s="245" t="s">
        <v>84</v>
      </c>
      <c r="AV615" s="13" t="s">
        <v>82</v>
      </c>
      <c r="AW615" s="13" t="s">
        <v>35</v>
      </c>
      <c r="AX615" s="13" t="s">
        <v>74</v>
      </c>
      <c r="AY615" s="245" t="s">
        <v>296</v>
      </c>
    </row>
    <row r="616" spans="1:51" s="14" customFormat="1" ht="12">
      <c r="A616" s="14"/>
      <c r="B616" s="246"/>
      <c r="C616" s="247"/>
      <c r="D616" s="237" t="s">
        <v>305</v>
      </c>
      <c r="E616" s="248" t="s">
        <v>28</v>
      </c>
      <c r="F616" s="249" t="s">
        <v>329</v>
      </c>
      <c r="G616" s="247"/>
      <c r="H616" s="250">
        <v>6</v>
      </c>
      <c r="I616" s="251"/>
      <c r="J616" s="247"/>
      <c r="K616" s="247"/>
      <c r="L616" s="252"/>
      <c r="M616" s="253"/>
      <c r="N616" s="254"/>
      <c r="O616" s="254"/>
      <c r="P616" s="254"/>
      <c r="Q616" s="254"/>
      <c r="R616" s="254"/>
      <c r="S616" s="254"/>
      <c r="T616" s="255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6" t="s">
        <v>305</v>
      </c>
      <c r="AU616" s="256" t="s">
        <v>84</v>
      </c>
      <c r="AV616" s="14" t="s">
        <v>84</v>
      </c>
      <c r="AW616" s="14" t="s">
        <v>35</v>
      </c>
      <c r="AX616" s="14" t="s">
        <v>74</v>
      </c>
      <c r="AY616" s="256" t="s">
        <v>296</v>
      </c>
    </row>
    <row r="617" spans="1:51" s="14" customFormat="1" ht="12">
      <c r="A617" s="14"/>
      <c r="B617" s="246"/>
      <c r="C617" s="247"/>
      <c r="D617" s="237" t="s">
        <v>305</v>
      </c>
      <c r="E617" s="248" t="s">
        <v>28</v>
      </c>
      <c r="F617" s="249" t="s">
        <v>341</v>
      </c>
      <c r="G617" s="247"/>
      <c r="H617" s="250">
        <v>9</v>
      </c>
      <c r="I617" s="251"/>
      <c r="J617" s="247"/>
      <c r="K617" s="247"/>
      <c r="L617" s="252"/>
      <c r="M617" s="253"/>
      <c r="N617" s="254"/>
      <c r="O617" s="254"/>
      <c r="P617" s="254"/>
      <c r="Q617" s="254"/>
      <c r="R617" s="254"/>
      <c r="S617" s="254"/>
      <c r="T617" s="255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6" t="s">
        <v>305</v>
      </c>
      <c r="AU617" s="256" t="s">
        <v>84</v>
      </c>
      <c r="AV617" s="14" t="s">
        <v>84</v>
      </c>
      <c r="AW617" s="14" t="s">
        <v>35</v>
      </c>
      <c r="AX617" s="14" t="s">
        <v>74</v>
      </c>
      <c r="AY617" s="256" t="s">
        <v>296</v>
      </c>
    </row>
    <row r="618" spans="1:51" s="15" customFormat="1" ht="12">
      <c r="A618" s="15"/>
      <c r="B618" s="257"/>
      <c r="C618" s="258"/>
      <c r="D618" s="237" t="s">
        <v>305</v>
      </c>
      <c r="E618" s="259" t="s">
        <v>28</v>
      </c>
      <c r="F618" s="260" t="s">
        <v>310</v>
      </c>
      <c r="G618" s="258"/>
      <c r="H618" s="261">
        <v>15</v>
      </c>
      <c r="I618" s="262"/>
      <c r="J618" s="258"/>
      <c r="K618" s="258"/>
      <c r="L618" s="263"/>
      <c r="M618" s="264"/>
      <c r="N618" s="265"/>
      <c r="O618" s="265"/>
      <c r="P618" s="265"/>
      <c r="Q618" s="265"/>
      <c r="R618" s="265"/>
      <c r="S618" s="265"/>
      <c r="T618" s="266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67" t="s">
        <v>305</v>
      </c>
      <c r="AU618" s="267" t="s">
        <v>84</v>
      </c>
      <c r="AV618" s="15" t="s">
        <v>303</v>
      </c>
      <c r="AW618" s="15" t="s">
        <v>35</v>
      </c>
      <c r="AX618" s="15" t="s">
        <v>82</v>
      </c>
      <c r="AY618" s="267" t="s">
        <v>296</v>
      </c>
    </row>
    <row r="619" spans="1:65" s="2" customFormat="1" ht="16.5" customHeight="1">
      <c r="A619" s="40"/>
      <c r="B619" s="41"/>
      <c r="C619" s="279" t="s">
        <v>1010</v>
      </c>
      <c r="D619" s="279" t="s">
        <v>405</v>
      </c>
      <c r="E619" s="280" t="s">
        <v>1011</v>
      </c>
      <c r="F619" s="281" t="s">
        <v>1012</v>
      </c>
      <c r="G619" s="282" t="s">
        <v>491</v>
      </c>
      <c r="H619" s="283">
        <v>6</v>
      </c>
      <c r="I619" s="284"/>
      <c r="J619" s="285">
        <f>ROUND(I619*H619,2)</f>
        <v>0</v>
      </c>
      <c r="K619" s="281" t="s">
        <v>28</v>
      </c>
      <c r="L619" s="286"/>
      <c r="M619" s="287" t="s">
        <v>28</v>
      </c>
      <c r="N619" s="288" t="s">
        <v>45</v>
      </c>
      <c r="O619" s="86"/>
      <c r="P619" s="231">
        <f>O619*H619</f>
        <v>0</v>
      </c>
      <c r="Q619" s="231">
        <v>0.00053</v>
      </c>
      <c r="R619" s="231">
        <f>Q619*H619</f>
        <v>0.0031799999999999997</v>
      </c>
      <c r="S619" s="231">
        <v>0</v>
      </c>
      <c r="T619" s="232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33" t="s">
        <v>337</v>
      </c>
      <c r="AT619" s="233" t="s">
        <v>405</v>
      </c>
      <c r="AU619" s="233" t="s">
        <v>84</v>
      </c>
      <c r="AY619" s="19" t="s">
        <v>296</v>
      </c>
      <c r="BE619" s="234">
        <f>IF(N619="základní",J619,0)</f>
        <v>0</v>
      </c>
      <c r="BF619" s="234">
        <f>IF(N619="snížená",J619,0)</f>
        <v>0</v>
      </c>
      <c r="BG619" s="234">
        <f>IF(N619="zákl. přenesená",J619,0)</f>
        <v>0</v>
      </c>
      <c r="BH619" s="234">
        <f>IF(N619="sníž. přenesená",J619,0)</f>
        <v>0</v>
      </c>
      <c r="BI619" s="234">
        <f>IF(N619="nulová",J619,0)</f>
        <v>0</v>
      </c>
      <c r="BJ619" s="19" t="s">
        <v>82</v>
      </c>
      <c r="BK619" s="234">
        <f>ROUND(I619*H619,2)</f>
        <v>0</v>
      </c>
      <c r="BL619" s="19" t="s">
        <v>303</v>
      </c>
      <c r="BM619" s="233" t="s">
        <v>2196</v>
      </c>
    </row>
    <row r="620" spans="1:51" s="13" customFormat="1" ht="12">
      <c r="A620" s="13"/>
      <c r="B620" s="235"/>
      <c r="C620" s="236"/>
      <c r="D620" s="237" t="s">
        <v>305</v>
      </c>
      <c r="E620" s="238" t="s">
        <v>28</v>
      </c>
      <c r="F620" s="239" t="s">
        <v>426</v>
      </c>
      <c r="G620" s="236"/>
      <c r="H620" s="238" t="s">
        <v>28</v>
      </c>
      <c r="I620" s="240"/>
      <c r="J620" s="236"/>
      <c r="K620" s="236"/>
      <c r="L620" s="241"/>
      <c r="M620" s="242"/>
      <c r="N620" s="243"/>
      <c r="O620" s="243"/>
      <c r="P620" s="243"/>
      <c r="Q620" s="243"/>
      <c r="R620" s="243"/>
      <c r="S620" s="243"/>
      <c r="T620" s="24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5" t="s">
        <v>305</v>
      </c>
      <c r="AU620" s="245" t="s">
        <v>84</v>
      </c>
      <c r="AV620" s="13" t="s">
        <v>82</v>
      </c>
      <c r="AW620" s="13" t="s">
        <v>35</v>
      </c>
      <c r="AX620" s="13" t="s">
        <v>74</v>
      </c>
      <c r="AY620" s="245" t="s">
        <v>296</v>
      </c>
    </row>
    <row r="621" spans="1:51" s="14" customFormat="1" ht="12">
      <c r="A621" s="14"/>
      <c r="B621" s="246"/>
      <c r="C621" s="247"/>
      <c r="D621" s="237" t="s">
        <v>305</v>
      </c>
      <c r="E621" s="248" t="s">
        <v>28</v>
      </c>
      <c r="F621" s="249" t="s">
        <v>329</v>
      </c>
      <c r="G621" s="247"/>
      <c r="H621" s="250">
        <v>6</v>
      </c>
      <c r="I621" s="251"/>
      <c r="J621" s="247"/>
      <c r="K621" s="247"/>
      <c r="L621" s="252"/>
      <c r="M621" s="253"/>
      <c r="N621" s="254"/>
      <c r="O621" s="254"/>
      <c r="P621" s="254"/>
      <c r="Q621" s="254"/>
      <c r="R621" s="254"/>
      <c r="S621" s="254"/>
      <c r="T621" s="255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6" t="s">
        <v>305</v>
      </c>
      <c r="AU621" s="256" t="s">
        <v>84</v>
      </c>
      <c r="AV621" s="14" t="s">
        <v>84</v>
      </c>
      <c r="AW621" s="14" t="s">
        <v>35</v>
      </c>
      <c r="AX621" s="14" t="s">
        <v>82</v>
      </c>
      <c r="AY621" s="256" t="s">
        <v>296</v>
      </c>
    </row>
    <row r="622" spans="1:65" s="2" customFormat="1" ht="16.5" customHeight="1">
      <c r="A622" s="40"/>
      <c r="B622" s="41"/>
      <c r="C622" s="279" t="s">
        <v>1014</v>
      </c>
      <c r="D622" s="279" t="s">
        <v>405</v>
      </c>
      <c r="E622" s="280" t="s">
        <v>1015</v>
      </c>
      <c r="F622" s="281" t="s">
        <v>1016</v>
      </c>
      <c r="G622" s="282" t="s">
        <v>491</v>
      </c>
      <c r="H622" s="283">
        <v>9</v>
      </c>
      <c r="I622" s="284"/>
      <c r="J622" s="285">
        <f>ROUND(I622*H622,2)</f>
        <v>0</v>
      </c>
      <c r="K622" s="281" t="s">
        <v>28</v>
      </c>
      <c r="L622" s="286"/>
      <c r="M622" s="287" t="s">
        <v>28</v>
      </c>
      <c r="N622" s="288" t="s">
        <v>45</v>
      </c>
      <c r="O622" s="86"/>
      <c r="P622" s="231">
        <f>O622*H622</f>
        <v>0</v>
      </c>
      <c r="Q622" s="231">
        <v>0.00027</v>
      </c>
      <c r="R622" s="231">
        <f>Q622*H622</f>
        <v>0.00243</v>
      </c>
      <c r="S622" s="231">
        <v>0</v>
      </c>
      <c r="T622" s="232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33" t="s">
        <v>337</v>
      </c>
      <c r="AT622" s="233" t="s">
        <v>405</v>
      </c>
      <c r="AU622" s="233" t="s">
        <v>84</v>
      </c>
      <c r="AY622" s="19" t="s">
        <v>296</v>
      </c>
      <c r="BE622" s="234">
        <f>IF(N622="základní",J622,0)</f>
        <v>0</v>
      </c>
      <c r="BF622" s="234">
        <f>IF(N622="snížená",J622,0)</f>
        <v>0</v>
      </c>
      <c r="BG622" s="234">
        <f>IF(N622="zákl. přenesená",J622,0)</f>
        <v>0</v>
      </c>
      <c r="BH622" s="234">
        <f>IF(N622="sníž. přenesená",J622,0)</f>
        <v>0</v>
      </c>
      <c r="BI622" s="234">
        <f>IF(N622="nulová",J622,0)</f>
        <v>0</v>
      </c>
      <c r="BJ622" s="19" t="s">
        <v>82</v>
      </c>
      <c r="BK622" s="234">
        <f>ROUND(I622*H622,2)</f>
        <v>0</v>
      </c>
      <c r="BL622" s="19" t="s">
        <v>303</v>
      </c>
      <c r="BM622" s="233" t="s">
        <v>2197</v>
      </c>
    </row>
    <row r="623" spans="1:51" s="13" customFormat="1" ht="12">
      <c r="A623" s="13"/>
      <c r="B623" s="235"/>
      <c r="C623" s="236"/>
      <c r="D623" s="237" t="s">
        <v>305</v>
      </c>
      <c r="E623" s="238" t="s">
        <v>28</v>
      </c>
      <c r="F623" s="239" t="s">
        <v>426</v>
      </c>
      <c r="G623" s="236"/>
      <c r="H623" s="238" t="s">
        <v>28</v>
      </c>
      <c r="I623" s="240"/>
      <c r="J623" s="236"/>
      <c r="K623" s="236"/>
      <c r="L623" s="241"/>
      <c r="M623" s="242"/>
      <c r="N623" s="243"/>
      <c r="O623" s="243"/>
      <c r="P623" s="243"/>
      <c r="Q623" s="243"/>
      <c r="R623" s="243"/>
      <c r="S623" s="243"/>
      <c r="T623" s="244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5" t="s">
        <v>305</v>
      </c>
      <c r="AU623" s="245" t="s">
        <v>84</v>
      </c>
      <c r="AV623" s="13" t="s">
        <v>82</v>
      </c>
      <c r="AW623" s="13" t="s">
        <v>35</v>
      </c>
      <c r="AX623" s="13" t="s">
        <v>74</v>
      </c>
      <c r="AY623" s="245" t="s">
        <v>296</v>
      </c>
    </row>
    <row r="624" spans="1:51" s="14" customFormat="1" ht="12">
      <c r="A624" s="14"/>
      <c r="B624" s="246"/>
      <c r="C624" s="247"/>
      <c r="D624" s="237" t="s">
        <v>305</v>
      </c>
      <c r="E624" s="248" t="s">
        <v>28</v>
      </c>
      <c r="F624" s="249" t="s">
        <v>341</v>
      </c>
      <c r="G624" s="247"/>
      <c r="H624" s="250">
        <v>9</v>
      </c>
      <c r="I624" s="251"/>
      <c r="J624" s="247"/>
      <c r="K624" s="247"/>
      <c r="L624" s="252"/>
      <c r="M624" s="253"/>
      <c r="N624" s="254"/>
      <c r="O624" s="254"/>
      <c r="P624" s="254"/>
      <c r="Q624" s="254"/>
      <c r="R624" s="254"/>
      <c r="S624" s="254"/>
      <c r="T624" s="255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6" t="s">
        <v>305</v>
      </c>
      <c r="AU624" s="256" t="s">
        <v>84</v>
      </c>
      <c r="AV624" s="14" t="s">
        <v>84</v>
      </c>
      <c r="AW624" s="14" t="s">
        <v>35</v>
      </c>
      <c r="AX624" s="14" t="s">
        <v>82</v>
      </c>
      <c r="AY624" s="256" t="s">
        <v>296</v>
      </c>
    </row>
    <row r="625" spans="1:65" s="2" customFormat="1" ht="16.5" customHeight="1">
      <c r="A625" s="40"/>
      <c r="B625" s="41"/>
      <c r="C625" s="222" t="s">
        <v>1018</v>
      </c>
      <c r="D625" s="222" t="s">
        <v>298</v>
      </c>
      <c r="E625" s="223" t="s">
        <v>1019</v>
      </c>
      <c r="F625" s="224" t="s">
        <v>1020</v>
      </c>
      <c r="G625" s="225" t="s">
        <v>301</v>
      </c>
      <c r="H625" s="226">
        <v>0.5</v>
      </c>
      <c r="I625" s="227"/>
      <c r="J625" s="228">
        <f>ROUND(I625*H625,2)</f>
        <v>0</v>
      </c>
      <c r="K625" s="224" t="s">
        <v>28</v>
      </c>
      <c r="L625" s="46"/>
      <c r="M625" s="229" t="s">
        <v>28</v>
      </c>
      <c r="N625" s="230" t="s">
        <v>45</v>
      </c>
      <c r="O625" s="86"/>
      <c r="P625" s="231">
        <f>O625*H625</f>
        <v>0</v>
      </c>
      <c r="Q625" s="231">
        <v>2.25634</v>
      </c>
      <c r="R625" s="231">
        <f>Q625*H625</f>
        <v>1.12817</v>
      </c>
      <c r="S625" s="231">
        <v>0</v>
      </c>
      <c r="T625" s="232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33" t="s">
        <v>303</v>
      </c>
      <c r="AT625" s="233" t="s">
        <v>298</v>
      </c>
      <c r="AU625" s="233" t="s">
        <v>84</v>
      </c>
      <c r="AY625" s="19" t="s">
        <v>296</v>
      </c>
      <c r="BE625" s="234">
        <f>IF(N625="základní",J625,0)</f>
        <v>0</v>
      </c>
      <c r="BF625" s="234">
        <f>IF(N625="snížená",J625,0)</f>
        <v>0</v>
      </c>
      <c r="BG625" s="234">
        <f>IF(N625="zákl. přenesená",J625,0)</f>
        <v>0</v>
      </c>
      <c r="BH625" s="234">
        <f>IF(N625="sníž. přenesená",J625,0)</f>
        <v>0</v>
      </c>
      <c r="BI625" s="234">
        <f>IF(N625="nulová",J625,0)</f>
        <v>0</v>
      </c>
      <c r="BJ625" s="19" t="s">
        <v>82</v>
      </c>
      <c r="BK625" s="234">
        <f>ROUND(I625*H625,2)</f>
        <v>0</v>
      </c>
      <c r="BL625" s="19" t="s">
        <v>303</v>
      </c>
      <c r="BM625" s="233" t="s">
        <v>2198</v>
      </c>
    </row>
    <row r="626" spans="1:51" s="13" customFormat="1" ht="12">
      <c r="A626" s="13"/>
      <c r="B626" s="235"/>
      <c r="C626" s="236"/>
      <c r="D626" s="237" t="s">
        <v>305</v>
      </c>
      <c r="E626" s="238" t="s">
        <v>28</v>
      </c>
      <c r="F626" s="239" t="s">
        <v>426</v>
      </c>
      <c r="G626" s="236"/>
      <c r="H626" s="238" t="s">
        <v>28</v>
      </c>
      <c r="I626" s="240"/>
      <c r="J626" s="236"/>
      <c r="K626" s="236"/>
      <c r="L626" s="241"/>
      <c r="M626" s="242"/>
      <c r="N626" s="243"/>
      <c r="O626" s="243"/>
      <c r="P626" s="243"/>
      <c r="Q626" s="243"/>
      <c r="R626" s="243"/>
      <c r="S626" s="243"/>
      <c r="T626" s="24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5" t="s">
        <v>305</v>
      </c>
      <c r="AU626" s="245" t="s">
        <v>84</v>
      </c>
      <c r="AV626" s="13" t="s">
        <v>82</v>
      </c>
      <c r="AW626" s="13" t="s">
        <v>35</v>
      </c>
      <c r="AX626" s="13" t="s">
        <v>74</v>
      </c>
      <c r="AY626" s="245" t="s">
        <v>296</v>
      </c>
    </row>
    <row r="627" spans="1:51" s="14" customFormat="1" ht="12">
      <c r="A627" s="14"/>
      <c r="B627" s="246"/>
      <c r="C627" s="247"/>
      <c r="D627" s="237" t="s">
        <v>305</v>
      </c>
      <c r="E627" s="248" t="s">
        <v>28</v>
      </c>
      <c r="F627" s="249" t="s">
        <v>1022</v>
      </c>
      <c r="G627" s="247"/>
      <c r="H627" s="250">
        <v>0.5</v>
      </c>
      <c r="I627" s="251"/>
      <c r="J627" s="247"/>
      <c r="K627" s="247"/>
      <c r="L627" s="252"/>
      <c r="M627" s="253"/>
      <c r="N627" s="254"/>
      <c r="O627" s="254"/>
      <c r="P627" s="254"/>
      <c r="Q627" s="254"/>
      <c r="R627" s="254"/>
      <c r="S627" s="254"/>
      <c r="T627" s="255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6" t="s">
        <v>305</v>
      </c>
      <c r="AU627" s="256" t="s">
        <v>84</v>
      </c>
      <c r="AV627" s="14" t="s">
        <v>84</v>
      </c>
      <c r="AW627" s="14" t="s">
        <v>35</v>
      </c>
      <c r="AX627" s="14" t="s">
        <v>82</v>
      </c>
      <c r="AY627" s="256" t="s">
        <v>296</v>
      </c>
    </row>
    <row r="628" spans="1:63" s="12" customFormat="1" ht="22.8" customHeight="1">
      <c r="A628" s="12"/>
      <c r="B628" s="206"/>
      <c r="C628" s="207"/>
      <c r="D628" s="208" t="s">
        <v>73</v>
      </c>
      <c r="E628" s="220" t="s">
        <v>786</v>
      </c>
      <c r="F628" s="220" t="s">
        <v>1023</v>
      </c>
      <c r="G628" s="207"/>
      <c r="H628" s="207"/>
      <c r="I628" s="210"/>
      <c r="J628" s="221">
        <f>BK628</f>
        <v>0</v>
      </c>
      <c r="K628" s="207"/>
      <c r="L628" s="212"/>
      <c r="M628" s="213"/>
      <c r="N628" s="214"/>
      <c r="O628" s="214"/>
      <c r="P628" s="215">
        <f>SUM(P629:P636)</f>
        <v>0</v>
      </c>
      <c r="Q628" s="214"/>
      <c r="R628" s="215">
        <f>SUM(R629:R636)</f>
        <v>2.98479184</v>
      </c>
      <c r="S628" s="214"/>
      <c r="T628" s="216">
        <f>SUM(T629:T636)</f>
        <v>0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217" t="s">
        <v>82</v>
      </c>
      <c r="AT628" s="218" t="s">
        <v>73</v>
      </c>
      <c r="AU628" s="218" t="s">
        <v>82</v>
      </c>
      <c r="AY628" s="217" t="s">
        <v>296</v>
      </c>
      <c r="BK628" s="219">
        <f>SUM(BK629:BK636)</f>
        <v>0</v>
      </c>
    </row>
    <row r="629" spans="1:65" s="2" customFormat="1" ht="24" customHeight="1">
      <c r="A629" s="40"/>
      <c r="B629" s="41"/>
      <c r="C629" s="222" t="s">
        <v>1024</v>
      </c>
      <c r="D629" s="222" t="s">
        <v>298</v>
      </c>
      <c r="E629" s="223" t="s">
        <v>1025</v>
      </c>
      <c r="F629" s="224" t="s">
        <v>1026</v>
      </c>
      <c r="G629" s="225" t="s">
        <v>424</v>
      </c>
      <c r="H629" s="226">
        <v>11.715</v>
      </c>
      <c r="I629" s="227"/>
      <c r="J629" s="228">
        <f>ROUND(I629*H629,2)</f>
        <v>0</v>
      </c>
      <c r="K629" s="224" t="s">
        <v>302</v>
      </c>
      <c r="L629" s="46"/>
      <c r="M629" s="229" t="s">
        <v>28</v>
      </c>
      <c r="N629" s="230" t="s">
        <v>45</v>
      </c>
      <c r="O629" s="86"/>
      <c r="P629" s="231">
        <f>O629*H629</f>
        <v>0</v>
      </c>
      <c r="Q629" s="231">
        <v>0.1295</v>
      </c>
      <c r="R629" s="231">
        <f>Q629*H629</f>
        <v>1.5170925</v>
      </c>
      <c r="S629" s="231">
        <v>0</v>
      </c>
      <c r="T629" s="232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33" t="s">
        <v>303</v>
      </c>
      <c r="AT629" s="233" t="s">
        <v>298</v>
      </c>
      <c r="AU629" s="233" t="s">
        <v>84</v>
      </c>
      <c r="AY629" s="19" t="s">
        <v>296</v>
      </c>
      <c r="BE629" s="234">
        <f>IF(N629="základní",J629,0)</f>
        <v>0</v>
      </c>
      <c r="BF629" s="234">
        <f>IF(N629="snížená",J629,0)</f>
        <v>0</v>
      </c>
      <c r="BG629" s="234">
        <f>IF(N629="zákl. přenesená",J629,0)</f>
        <v>0</v>
      </c>
      <c r="BH629" s="234">
        <f>IF(N629="sníž. přenesená",J629,0)</f>
        <v>0</v>
      </c>
      <c r="BI629" s="234">
        <f>IF(N629="nulová",J629,0)</f>
        <v>0</v>
      </c>
      <c r="BJ629" s="19" t="s">
        <v>82</v>
      </c>
      <c r="BK629" s="234">
        <f>ROUND(I629*H629,2)</f>
        <v>0</v>
      </c>
      <c r="BL629" s="19" t="s">
        <v>303</v>
      </c>
      <c r="BM629" s="233" t="s">
        <v>2199</v>
      </c>
    </row>
    <row r="630" spans="1:51" s="13" customFormat="1" ht="12">
      <c r="A630" s="13"/>
      <c r="B630" s="235"/>
      <c r="C630" s="236"/>
      <c r="D630" s="237" t="s">
        <v>305</v>
      </c>
      <c r="E630" s="238" t="s">
        <v>28</v>
      </c>
      <c r="F630" s="239" t="s">
        <v>1809</v>
      </c>
      <c r="G630" s="236"/>
      <c r="H630" s="238" t="s">
        <v>28</v>
      </c>
      <c r="I630" s="240"/>
      <c r="J630" s="236"/>
      <c r="K630" s="236"/>
      <c r="L630" s="241"/>
      <c r="M630" s="242"/>
      <c r="N630" s="243"/>
      <c r="O630" s="243"/>
      <c r="P630" s="243"/>
      <c r="Q630" s="243"/>
      <c r="R630" s="243"/>
      <c r="S630" s="243"/>
      <c r="T630" s="244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5" t="s">
        <v>305</v>
      </c>
      <c r="AU630" s="245" t="s">
        <v>84</v>
      </c>
      <c r="AV630" s="13" t="s">
        <v>82</v>
      </c>
      <c r="AW630" s="13" t="s">
        <v>35</v>
      </c>
      <c r="AX630" s="13" t="s">
        <v>74</v>
      </c>
      <c r="AY630" s="245" t="s">
        <v>296</v>
      </c>
    </row>
    <row r="631" spans="1:51" s="13" customFormat="1" ht="12">
      <c r="A631" s="13"/>
      <c r="B631" s="235"/>
      <c r="C631" s="236"/>
      <c r="D631" s="237" t="s">
        <v>305</v>
      </c>
      <c r="E631" s="238" t="s">
        <v>28</v>
      </c>
      <c r="F631" s="239" t="s">
        <v>707</v>
      </c>
      <c r="G631" s="236"/>
      <c r="H631" s="238" t="s">
        <v>28</v>
      </c>
      <c r="I631" s="240"/>
      <c r="J631" s="236"/>
      <c r="K631" s="236"/>
      <c r="L631" s="241"/>
      <c r="M631" s="242"/>
      <c r="N631" s="243"/>
      <c r="O631" s="243"/>
      <c r="P631" s="243"/>
      <c r="Q631" s="243"/>
      <c r="R631" s="243"/>
      <c r="S631" s="243"/>
      <c r="T631" s="24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5" t="s">
        <v>305</v>
      </c>
      <c r="AU631" s="245" t="s">
        <v>84</v>
      </c>
      <c r="AV631" s="13" t="s">
        <v>82</v>
      </c>
      <c r="AW631" s="13" t="s">
        <v>35</v>
      </c>
      <c r="AX631" s="13" t="s">
        <v>74</v>
      </c>
      <c r="AY631" s="245" t="s">
        <v>296</v>
      </c>
    </row>
    <row r="632" spans="1:51" s="14" customFormat="1" ht="12">
      <c r="A632" s="14"/>
      <c r="B632" s="246"/>
      <c r="C632" s="247"/>
      <c r="D632" s="237" t="s">
        <v>305</v>
      </c>
      <c r="E632" s="248" t="s">
        <v>175</v>
      </c>
      <c r="F632" s="249" t="s">
        <v>1028</v>
      </c>
      <c r="G632" s="247"/>
      <c r="H632" s="250">
        <v>11.715</v>
      </c>
      <c r="I632" s="251"/>
      <c r="J632" s="247"/>
      <c r="K632" s="247"/>
      <c r="L632" s="252"/>
      <c r="M632" s="253"/>
      <c r="N632" s="254"/>
      <c r="O632" s="254"/>
      <c r="P632" s="254"/>
      <c r="Q632" s="254"/>
      <c r="R632" s="254"/>
      <c r="S632" s="254"/>
      <c r="T632" s="255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6" t="s">
        <v>305</v>
      </c>
      <c r="AU632" s="256" t="s">
        <v>84</v>
      </c>
      <c r="AV632" s="14" t="s">
        <v>84</v>
      </c>
      <c r="AW632" s="14" t="s">
        <v>35</v>
      </c>
      <c r="AX632" s="14" t="s">
        <v>82</v>
      </c>
      <c r="AY632" s="256" t="s">
        <v>296</v>
      </c>
    </row>
    <row r="633" spans="1:65" s="2" customFormat="1" ht="16.5" customHeight="1">
      <c r="A633" s="40"/>
      <c r="B633" s="41"/>
      <c r="C633" s="279" t="s">
        <v>1029</v>
      </c>
      <c r="D633" s="279" t="s">
        <v>405</v>
      </c>
      <c r="E633" s="280" t="s">
        <v>1030</v>
      </c>
      <c r="F633" s="281" t="s">
        <v>1031</v>
      </c>
      <c r="G633" s="282" t="s">
        <v>424</v>
      </c>
      <c r="H633" s="283">
        <v>24.133</v>
      </c>
      <c r="I633" s="284"/>
      <c r="J633" s="285">
        <f>ROUND(I633*H633,2)</f>
        <v>0</v>
      </c>
      <c r="K633" s="281" t="s">
        <v>302</v>
      </c>
      <c r="L633" s="286"/>
      <c r="M633" s="287" t="s">
        <v>28</v>
      </c>
      <c r="N633" s="288" t="s">
        <v>45</v>
      </c>
      <c r="O633" s="86"/>
      <c r="P633" s="231">
        <f>O633*H633</f>
        <v>0</v>
      </c>
      <c r="Q633" s="231">
        <v>0.028</v>
      </c>
      <c r="R633" s="231">
        <f>Q633*H633</f>
        <v>0.675724</v>
      </c>
      <c r="S633" s="231">
        <v>0</v>
      </c>
      <c r="T633" s="232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33" t="s">
        <v>337</v>
      </c>
      <c r="AT633" s="233" t="s">
        <v>405</v>
      </c>
      <c r="AU633" s="233" t="s">
        <v>84</v>
      </c>
      <c r="AY633" s="19" t="s">
        <v>296</v>
      </c>
      <c r="BE633" s="234">
        <f>IF(N633="základní",J633,0)</f>
        <v>0</v>
      </c>
      <c r="BF633" s="234">
        <f>IF(N633="snížená",J633,0)</f>
        <v>0</v>
      </c>
      <c r="BG633" s="234">
        <f>IF(N633="zákl. přenesená",J633,0)</f>
        <v>0</v>
      </c>
      <c r="BH633" s="234">
        <f>IF(N633="sníž. přenesená",J633,0)</f>
        <v>0</v>
      </c>
      <c r="BI633" s="234">
        <f>IF(N633="nulová",J633,0)</f>
        <v>0</v>
      </c>
      <c r="BJ633" s="19" t="s">
        <v>82</v>
      </c>
      <c r="BK633" s="234">
        <f>ROUND(I633*H633,2)</f>
        <v>0</v>
      </c>
      <c r="BL633" s="19" t="s">
        <v>303</v>
      </c>
      <c r="BM633" s="233" t="s">
        <v>2200</v>
      </c>
    </row>
    <row r="634" spans="1:51" s="14" customFormat="1" ht="12">
      <c r="A634" s="14"/>
      <c r="B634" s="246"/>
      <c r="C634" s="247"/>
      <c r="D634" s="237" t="s">
        <v>305</v>
      </c>
      <c r="E634" s="248" t="s">
        <v>28</v>
      </c>
      <c r="F634" s="249" t="s">
        <v>1033</v>
      </c>
      <c r="G634" s="247"/>
      <c r="H634" s="250">
        <v>24.133</v>
      </c>
      <c r="I634" s="251"/>
      <c r="J634" s="247"/>
      <c r="K634" s="247"/>
      <c r="L634" s="252"/>
      <c r="M634" s="253"/>
      <c r="N634" s="254"/>
      <c r="O634" s="254"/>
      <c r="P634" s="254"/>
      <c r="Q634" s="254"/>
      <c r="R634" s="254"/>
      <c r="S634" s="254"/>
      <c r="T634" s="255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6" t="s">
        <v>305</v>
      </c>
      <c r="AU634" s="256" t="s">
        <v>84</v>
      </c>
      <c r="AV634" s="14" t="s">
        <v>84</v>
      </c>
      <c r="AW634" s="14" t="s">
        <v>35</v>
      </c>
      <c r="AX634" s="14" t="s">
        <v>82</v>
      </c>
      <c r="AY634" s="256" t="s">
        <v>296</v>
      </c>
    </row>
    <row r="635" spans="1:65" s="2" customFormat="1" ht="16.5" customHeight="1">
      <c r="A635" s="40"/>
      <c r="B635" s="41"/>
      <c r="C635" s="222" t="s">
        <v>1034</v>
      </c>
      <c r="D635" s="222" t="s">
        <v>298</v>
      </c>
      <c r="E635" s="223" t="s">
        <v>1035</v>
      </c>
      <c r="F635" s="224" t="s">
        <v>1036</v>
      </c>
      <c r="G635" s="225" t="s">
        <v>301</v>
      </c>
      <c r="H635" s="226">
        <v>0.351</v>
      </c>
      <c r="I635" s="227"/>
      <c r="J635" s="228">
        <f>ROUND(I635*H635,2)</f>
        <v>0</v>
      </c>
      <c r="K635" s="224" t="s">
        <v>302</v>
      </c>
      <c r="L635" s="46"/>
      <c r="M635" s="229" t="s">
        <v>28</v>
      </c>
      <c r="N635" s="230" t="s">
        <v>45</v>
      </c>
      <c r="O635" s="86"/>
      <c r="P635" s="231">
        <f>O635*H635</f>
        <v>0</v>
      </c>
      <c r="Q635" s="231">
        <v>2.25634</v>
      </c>
      <c r="R635" s="231">
        <f>Q635*H635</f>
        <v>0.7919753399999999</v>
      </c>
      <c r="S635" s="231">
        <v>0</v>
      </c>
      <c r="T635" s="232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33" t="s">
        <v>303</v>
      </c>
      <c r="AT635" s="233" t="s">
        <v>298</v>
      </c>
      <c r="AU635" s="233" t="s">
        <v>84</v>
      </c>
      <c r="AY635" s="19" t="s">
        <v>296</v>
      </c>
      <c r="BE635" s="234">
        <f>IF(N635="základní",J635,0)</f>
        <v>0</v>
      </c>
      <c r="BF635" s="234">
        <f>IF(N635="snížená",J635,0)</f>
        <v>0</v>
      </c>
      <c r="BG635" s="234">
        <f>IF(N635="zákl. přenesená",J635,0)</f>
        <v>0</v>
      </c>
      <c r="BH635" s="234">
        <f>IF(N635="sníž. přenesená",J635,0)</f>
        <v>0</v>
      </c>
      <c r="BI635" s="234">
        <f>IF(N635="nulová",J635,0)</f>
        <v>0</v>
      </c>
      <c r="BJ635" s="19" t="s">
        <v>82</v>
      </c>
      <c r="BK635" s="234">
        <f>ROUND(I635*H635,2)</f>
        <v>0</v>
      </c>
      <c r="BL635" s="19" t="s">
        <v>303</v>
      </c>
      <c r="BM635" s="233" t="s">
        <v>2201</v>
      </c>
    </row>
    <row r="636" spans="1:51" s="14" customFormat="1" ht="12">
      <c r="A636" s="14"/>
      <c r="B636" s="246"/>
      <c r="C636" s="247"/>
      <c r="D636" s="237" t="s">
        <v>305</v>
      </c>
      <c r="E636" s="248" t="s">
        <v>28</v>
      </c>
      <c r="F636" s="249" t="s">
        <v>1038</v>
      </c>
      <c r="G636" s="247"/>
      <c r="H636" s="250">
        <v>0.351</v>
      </c>
      <c r="I636" s="251"/>
      <c r="J636" s="247"/>
      <c r="K636" s="247"/>
      <c r="L636" s="252"/>
      <c r="M636" s="253"/>
      <c r="N636" s="254"/>
      <c r="O636" s="254"/>
      <c r="P636" s="254"/>
      <c r="Q636" s="254"/>
      <c r="R636" s="254"/>
      <c r="S636" s="254"/>
      <c r="T636" s="255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6" t="s">
        <v>305</v>
      </c>
      <c r="AU636" s="256" t="s">
        <v>84</v>
      </c>
      <c r="AV636" s="14" t="s">
        <v>84</v>
      </c>
      <c r="AW636" s="14" t="s">
        <v>35</v>
      </c>
      <c r="AX636" s="14" t="s">
        <v>82</v>
      </c>
      <c r="AY636" s="256" t="s">
        <v>296</v>
      </c>
    </row>
    <row r="637" spans="1:63" s="12" customFormat="1" ht="22.8" customHeight="1">
      <c r="A637" s="12"/>
      <c r="B637" s="206"/>
      <c r="C637" s="207"/>
      <c r="D637" s="208" t="s">
        <v>73</v>
      </c>
      <c r="E637" s="220" t="s">
        <v>802</v>
      </c>
      <c r="F637" s="220" t="s">
        <v>1039</v>
      </c>
      <c r="G637" s="207"/>
      <c r="H637" s="207"/>
      <c r="I637" s="210"/>
      <c r="J637" s="221">
        <f>BK637</f>
        <v>0</v>
      </c>
      <c r="K637" s="207"/>
      <c r="L637" s="212"/>
      <c r="M637" s="213"/>
      <c r="N637" s="214"/>
      <c r="O637" s="214"/>
      <c r="P637" s="215">
        <f>SUM(P638:P643)</f>
        <v>0</v>
      </c>
      <c r="Q637" s="214"/>
      <c r="R637" s="215">
        <f>SUM(R638:R643)</f>
        <v>0.05223789999999999</v>
      </c>
      <c r="S637" s="214"/>
      <c r="T637" s="216">
        <f>SUM(T638:T643)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17" t="s">
        <v>82</v>
      </c>
      <c r="AT637" s="218" t="s">
        <v>73</v>
      </c>
      <c r="AU637" s="218" t="s">
        <v>82</v>
      </c>
      <c r="AY637" s="217" t="s">
        <v>296</v>
      </c>
      <c r="BK637" s="219">
        <f>SUM(BK638:BK643)</f>
        <v>0</v>
      </c>
    </row>
    <row r="638" spans="1:65" s="2" customFormat="1" ht="24" customHeight="1">
      <c r="A638" s="40"/>
      <c r="B638" s="41"/>
      <c r="C638" s="222" t="s">
        <v>1040</v>
      </c>
      <c r="D638" s="222" t="s">
        <v>298</v>
      </c>
      <c r="E638" s="223" t="s">
        <v>1041</v>
      </c>
      <c r="F638" s="224" t="s">
        <v>1042</v>
      </c>
      <c r="G638" s="225" t="s">
        <v>362</v>
      </c>
      <c r="H638" s="226">
        <v>401.83</v>
      </c>
      <c r="I638" s="227"/>
      <c r="J638" s="228">
        <f>ROUND(I638*H638,2)</f>
        <v>0</v>
      </c>
      <c r="K638" s="224" t="s">
        <v>302</v>
      </c>
      <c r="L638" s="46"/>
      <c r="M638" s="229" t="s">
        <v>28</v>
      </c>
      <c r="N638" s="230" t="s">
        <v>45</v>
      </c>
      <c r="O638" s="86"/>
      <c r="P638" s="231">
        <f>O638*H638</f>
        <v>0</v>
      </c>
      <c r="Q638" s="231">
        <v>0.00013</v>
      </c>
      <c r="R638" s="231">
        <f>Q638*H638</f>
        <v>0.05223789999999999</v>
      </c>
      <c r="S638" s="231">
        <v>0</v>
      </c>
      <c r="T638" s="232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33" t="s">
        <v>303</v>
      </c>
      <c r="AT638" s="233" t="s">
        <v>298</v>
      </c>
      <c r="AU638" s="233" t="s">
        <v>84</v>
      </c>
      <c r="AY638" s="19" t="s">
        <v>296</v>
      </c>
      <c r="BE638" s="234">
        <f>IF(N638="základní",J638,0)</f>
        <v>0</v>
      </c>
      <c r="BF638" s="234">
        <f>IF(N638="snížená",J638,0)</f>
        <v>0</v>
      </c>
      <c r="BG638" s="234">
        <f>IF(N638="zákl. přenesená",J638,0)</f>
        <v>0</v>
      </c>
      <c r="BH638" s="234">
        <f>IF(N638="sníž. přenesená",J638,0)</f>
        <v>0</v>
      </c>
      <c r="BI638" s="234">
        <f>IF(N638="nulová",J638,0)</f>
        <v>0</v>
      </c>
      <c r="BJ638" s="19" t="s">
        <v>82</v>
      </c>
      <c r="BK638" s="234">
        <f>ROUND(I638*H638,2)</f>
        <v>0</v>
      </c>
      <c r="BL638" s="19" t="s">
        <v>303</v>
      </c>
      <c r="BM638" s="233" t="s">
        <v>2202</v>
      </c>
    </row>
    <row r="639" spans="1:51" s="14" customFormat="1" ht="12">
      <c r="A639" s="14"/>
      <c r="B639" s="246"/>
      <c r="C639" s="247"/>
      <c r="D639" s="237" t="s">
        <v>305</v>
      </c>
      <c r="E639" s="248" t="s">
        <v>28</v>
      </c>
      <c r="F639" s="249" t="s">
        <v>245</v>
      </c>
      <c r="G639" s="247"/>
      <c r="H639" s="250">
        <v>262.93</v>
      </c>
      <c r="I639" s="251"/>
      <c r="J639" s="247"/>
      <c r="K639" s="247"/>
      <c r="L639" s="252"/>
      <c r="M639" s="253"/>
      <c r="N639" s="254"/>
      <c r="O639" s="254"/>
      <c r="P639" s="254"/>
      <c r="Q639" s="254"/>
      <c r="R639" s="254"/>
      <c r="S639" s="254"/>
      <c r="T639" s="255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6" t="s">
        <v>305</v>
      </c>
      <c r="AU639" s="256" t="s">
        <v>84</v>
      </c>
      <c r="AV639" s="14" t="s">
        <v>84</v>
      </c>
      <c r="AW639" s="14" t="s">
        <v>35</v>
      </c>
      <c r="AX639" s="14" t="s">
        <v>74</v>
      </c>
      <c r="AY639" s="256" t="s">
        <v>296</v>
      </c>
    </row>
    <row r="640" spans="1:51" s="13" customFormat="1" ht="12">
      <c r="A640" s="13"/>
      <c r="B640" s="235"/>
      <c r="C640" s="236"/>
      <c r="D640" s="237" t="s">
        <v>305</v>
      </c>
      <c r="E640" s="238" t="s">
        <v>28</v>
      </c>
      <c r="F640" s="239" t="s">
        <v>1809</v>
      </c>
      <c r="G640" s="236"/>
      <c r="H640" s="238" t="s">
        <v>28</v>
      </c>
      <c r="I640" s="240"/>
      <c r="J640" s="236"/>
      <c r="K640" s="236"/>
      <c r="L640" s="241"/>
      <c r="M640" s="242"/>
      <c r="N640" s="243"/>
      <c r="O640" s="243"/>
      <c r="P640" s="243"/>
      <c r="Q640" s="243"/>
      <c r="R640" s="243"/>
      <c r="S640" s="243"/>
      <c r="T640" s="24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5" t="s">
        <v>305</v>
      </c>
      <c r="AU640" s="245" t="s">
        <v>84</v>
      </c>
      <c r="AV640" s="13" t="s">
        <v>82</v>
      </c>
      <c r="AW640" s="13" t="s">
        <v>35</v>
      </c>
      <c r="AX640" s="13" t="s">
        <v>74</v>
      </c>
      <c r="AY640" s="245" t="s">
        <v>296</v>
      </c>
    </row>
    <row r="641" spans="1:51" s="13" customFormat="1" ht="12">
      <c r="A641" s="13"/>
      <c r="B641" s="235"/>
      <c r="C641" s="236"/>
      <c r="D641" s="237" t="s">
        <v>305</v>
      </c>
      <c r="E641" s="238" t="s">
        <v>28</v>
      </c>
      <c r="F641" s="239" t="s">
        <v>2142</v>
      </c>
      <c r="G641" s="236"/>
      <c r="H641" s="238" t="s">
        <v>28</v>
      </c>
      <c r="I641" s="240"/>
      <c r="J641" s="236"/>
      <c r="K641" s="236"/>
      <c r="L641" s="241"/>
      <c r="M641" s="242"/>
      <c r="N641" s="243"/>
      <c r="O641" s="243"/>
      <c r="P641" s="243"/>
      <c r="Q641" s="243"/>
      <c r="R641" s="243"/>
      <c r="S641" s="243"/>
      <c r="T641" s="244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5" t="s">
        <v>305</v>
      </c>
      <c r="AU641" s="245" t="s">
        <v>84</v>
      </c>
      <c r="AV641" s="13" t="s">
        <v>82</v>
      </c>
      <c r="AW641" s="13" t="s">
        <v>35</v>
      </c>
      <c r="AX641" s="13" t="s">
        <v>74</v>
      </c>
      <c r="AY641" s="245" t="s">
        <v>296</v>
      </c>
    </row>
    <row r="642" spans="1:51" s="14" customFormat="1" ht="12">
      <c r="A642" s="14"/>
      <c r="B642" s="246"/>
      <c r="C642" s="247"/>
      <c r="D642" s="237" t="s">
        <v>305</v>
      </c>
      <c r="E642" s="248" t="s">
        <v>28</v>
      </c>
      <c r="F642" s="249" t="s">
        <v>1044</v>
      </c>
      <c r="G642" s="247"/>
      <c r="H642" s="250">
        <v>138.9</v>
      </c>
      <c r="I642" s="251"/>
      <c r="J642" s="247"/>
      <c r="K642" s="247"/>
      <c r="L642" s="252"/>
      <c r="M642" s="253"/>
      <c r="N642" s="254"/>
      <c r="O642" s="254"/>
      <c r="P642" s="254"/>
      <c r="Q642" s="254"/>
      <c r="R642" s="254"/>
      <c r="S642" s="254"/>
      <c r="T642" s="255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6" t="s">
        <v>305</v>
      </c>
      <c r="AU642" s="256" t="s">
        <v>84</v>
      </c>
      <c r="AV642" s="14" t="s">
        <v>84</v>
      </c>
      <c r="AW642" s="14" t="s">
        <v>35</v>
      </c>
      <c r="AX642" s="14" t="s">
        <v>74</v>
      </c>
      <c r="AY642" s="256" t="s">
        <v>296</v>
      </c>
    </row>
    <row r="643" spans="1:51" s="15" customFormat="1" ht="12">
      <c r="A643" s="15"/>
      <c r="B643" s="257"/>
      <c r="C643" s="258"/>
      <c r="D643" s="237" t="s">
        <v>305</v>
      </c>
      <c r="E643" s="259" t="s">
        <v>28</v>
      </c>
      <c r="F643" s="260" t="s">
        <v>310</v>
      </c>
      <c r="G643" s="258"/>
      <c r="H643" s="261">
        <v>401.83</v>
      </c>
      <c r="I643" s="262"/>
      <c r="J643" s="258"/>
      <c r="K643" s="258"/>
      <c r="L643" s="263"/>
      <c r="M643" s="264"/>
      <c r="N643" s="265"/>
      <c r="O643" s="265"/>
      <c r="P643" s="265"/>
      <c r="Q643" s="265"/>
      <c r="R643" s="265"/>
      <c r="S643" s="265"/>
      <c r="T643" s="266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7" t="s">
        <v>305</v>
      </c>
      <c r="AU643" s="267" t="s">
        <v>84</v>
      </c>
      <c r="AV643" s="15" t="s">
        <v>303</v>
      </c>
      <c r="AW643" s="15" t="s">
        <v>35</v>
      </c>
      <c r="AX643" s="15" t="s">
        <v>82</v>
      </c>
      <c r="AY643" s="267" t="s">
        <v>296</v>
      </c>
    </row>
    <row r="644" spans="1:63" s="12" customFormat="1" ht="22.8" customHeight="1">
      <c r="A644" s="12"/>
      <c r="B644" s="206"/>
      <c r="C644" s="207"/>
      <c r="D644" s="208" t="s">
        <v>73</v>
      </c>
      <c r="E644" s="220" t="s">
        <v>807</v>
      </c>
      <c r="F644" s="220" t="s">
        <v>1045</v>
      </c>
      <c r="G644" s="207"/>
      <c r="H644" s="207"/>
      <c r="I644" s="210"/>
      <c r="J644" s="221">
        <f>BK644</f>
        <v>0</v>
      </c>
      <c r="K644" s="207"/>
      <c r="L644" s="212"/>
      <c r="M644" s="213"/>
      <c r="N644" s="214"/>
      <c r="O644" s="214"/>
      <c r="P644" s="215">
        <f>SUM(P645:P690)</f>
        <v>0</v>
      </c>
      <c r="Q644" s="214"/>
      <c r="R644" s="215">
        <f>SUM(R645:R690)</f>
        <v>0.1649232</v>
      </c>
      <c r="S644" s="214"/>
      <c r="T644" s="216">
        <f>SUM(T645:T690)</f>
        <v>0.0504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17" t="s">
        <v>82</v>
      </c>
      <c r="AT644" s="218" t="s">
        <v>73</v>
      </c>
      <c r="AU644" s="218" t="s">
        <v>82</v>
      </c>
      <c r="AY644" s="217" t="s">
        <v>296</v>
      </c>
      <c r="BK644" s="219">
        <f>SUM(BK645:BK690)</f>
        <v>0</v>
      </c>
    </row>
    <row r="645" spans="1:65" s="2" customFormat="1" ht="24" customHeight="1">
      <c r="A645" s="40"/>
      <c r="B645" s="41"/>
      <c r="C645" s="222" t="s">
        <v>1046</v>
      </c>
      <c r="D645" s="222" t="s">
        <v>298</v>
      </c>
      <c r="E645" s="223" t="s">
        <v>1047</v>
      </c>
      <c r="F645" s="224" t="s">
        <v>1048</v>
      </c>
      <c r="G645" s="225" t="s">
        <v>362</v>
      </c>
      <c r="H645" s="226">
        <v>262.93</v>
      </c>
      <c r="I645" s="227"/>
      <c r="J645" s="228">
        <f>ROUND(I645*H645,2)</f>
        <v>0</v>
      </c>
      <c r="K645" s="224" t="s">
        <v>302</v>
      </c>
      <c r="L645" s="46"/>
      <c r="M645" s="229" t="s">
        <v>28</v>
      </c>
      <c r="N645" s="230" t="s">
        <v>45</v>
      </c>
      <c r="O645" s="86"/>
      <c r="P645" s="231">
        <f>O645*H645</f>
        <v>0</v>
      </c>
      <c r="Q645" s="231">
        <v>4E-05</v>
      </c>
      <c r="R645" s="231">
        <f>Q645*H645</f>
        <v>0.0105172</v>
      </c>
      <c r="S645" s="231">
        <v>0</v>
      </c>
      <c r="T645" s="232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33" t="s">
        <v>303</v>
      </c>
      <c r="AT645" s="233" t="s">
        <v>298</v>
      </c>
      <c r="AU645" s="233" t="s">
        <v>84</v>
      </c>
      <c r="AY645" s="19" t="s">
        <v>296</v>
      </c>
      <c r="BE645" s="234">
        <f>IF(N645="základní",J645,0)</f>
        <v>0</v>
      </c>
      <c r="BF645" s="234">
        <f>IF(N645="snížená",J645,0)</f>
        <v>0</v>
      </c>
      <c r="BG645" s="234">
        <f>IF(N645="zákl. přenesená",J645,0)</f>
        <v>0</v>
      </c>
      <c r="BH645" s="234">
        <f>IF(N645="sníž. přenesená",J645,0)</f>
        <v>0</v>
      </c>
      <c r="BI645" s="234">
        <f>IF(N645="nulová",J645,0)</f>
        <v>0</v>
      </c>
      <c r="BJ645" s="19" t="s">
        <v>82</v>
      </c>
      <c r="BK645" s="234">
        <f>ROUND(I645*H645,2)</f>
        <v>0</v>
      </c>
      <c r="BL645" s="19" t="s">
        <v>303</v>
      </c>
      <c r="BM645" s="233" t="s">
        <v>2203</v>
      </c>
    </row>
    <row r="646" spans="1:51" s="14" customFormat="1" ht="12">
      <c r="A646" s="14"/>
      <c r="B646" s="246"/>
      <c r="C646" s="247"/>
      <c r="D646" s="237" t="s">
        <v>305</v>
      </c>
      <c r="E646" s="248" t="s">
        <v>28</v>
      </c>
      <c r="F646" s="249" t="s">
        <v>245</v>
      </c>
      <c r="G646" s="247"/>
      <c r="H646" s="250">
        <v>262.93</v>
      </c>
      <c r="I646" s="251"/>
      <c r="J646" s="247"/>
      <c r="K646" s="247"/>
      <c r="L646" s="252"/>
      <c r="M646" s="253"/>
      <c r="N646" s="254"/>
      <c r="O646" s="254"/>
      <c r="P646" s="254"/>
      <c r="Q646" s="254"/>
      <c r="R646" s="254"/>
      <c r="S646" s="254"/>
      <c r="T646" s="255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6" t="s">
        <v>305</v>
      </c>
      <c r="AU646" s="256" t="s">
        <v>84</v>
      </c>
      <c r="AV646" s="14" t="s">
        <v>84</v>
      </c>
      <c r="AW646" s="14" t="s">
        <v>35</v>
      </c>
      <c r="AX646" s="14" t="s">
        <v>82</v>
      </c>
      <c r="AY646" s="256" t="s">
        <v>296</v>
      </c>
    </row>
    <row r="647" spans="1:65" s="2" customFormat="1" ht="24" customHeight="1">
      <c r="A647" s="40"/>
      <c r="B647" s="41"/>
      <c r="C647" s="222" t="s">
        <v>1050</v>
      </c>
      <c r="D647" s="222" t="s">
        <v>298</v>
      </c>
      <c r="E647" s="223" t="s">
        <v>1051</v>
      </c>
      <c r="F647" s="224" t="s">
        <v>1052</v>
      </c>
      <c r="G647" s="225" t="s">
        <v>491</v>
      </c>
      <c r="H647" s="226">
        <v>4</v>
      </c>
      <c r="I647" s="227"/>
      <c r="J647" s="228">
        <f>ROUND(I647*H647,2)</f>
        <v>0</v>
      </c>
      <c r="K647" s="224" t="s">
        <v>302</v>
      </c>
      <c r="L647" s="46"/>
      <c r="M647" s="229" t="s">
        <v>28</v>
      </c>
      <c r="N647" s="230" t="s">
        <v>45</v>
      </c>
      <c r="O647" s="86"/>
      <c r="P647" s="231">
        <f>O647*H647</f>
        <v>0</v>
      </c>
      <c r="Q647" s="231">
        <v>0.00044</v>
      </c>
      <c r="R647" s="231">
        <f>Q647*H647</f>
        <v>0.00176</v>
      </c>
      <c r="S647" s="231">
        <v>0</v>
      </c>
      <c r="T647" s="232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33" t="s">
        <v>303</v>
      </c>
      <c r="AT647" s="233" t="s">
        <v>298</v>
      </c>
      <c r="AU647" s="233" t="s">
        <v>84</v>
      </c>
      <c r="AY647" s="19" t="s">
        <v>296</v>
      </c>
      <c r="BE647" s="234">
        <f>IF(N647="základní",J647,0)</f>
        <v>0</v>
      </c>
      <c r="BF647" s="234">
        <f>IF(N647="snížená",J647,0)</f>
        <v>0</v>
      </c>
      <c r="BG647" s="234">
        <f>IF(N647="zákl. přenesená",J647,0)</f>
        <v>0</v>
      </c>
      <c r="BH647" s="234">
        <f>IF(N647="sníž. přenesená",J647,0)</f>
        <v>0</v>
      </c>
      <c r="BI647" s="234">
        <f>IF(N647="nulová",J647,0)</f>
        <v>0</v>
      </c>
      <c r="BJ647" s="19" t="s">
        <v>82</v>
      </c>
      <c r="BK647" s="234">
        <f>ROUND(I647*H647,2)</f>
        <v>0</v>
      </c>
      <c r="BL647" s="19" t="s">
        <v>303</v>
      </c>
      <c r="BM647" s="233" t="s">
        <v>2204</v>
      </c>
    </row>
    <row r="648" spans="1:51" s="13" customFormat="1" ht="12">
      <c r="A648" s="13"/>
      <c r="B648" s="235"/>
      <c r="C648" s="236"/>
      <c r="D648" s="237" t="s">
        <v>305</v>
      </c>
      <c r="E648" s="238" t="s">
        <v>28</v>
      </c>
      <c r="F648" s="239" t="s">
        <v>2019</v>
      </c>
      <c r="G648" s="236"/>
      <c r="H648" s="238" t="s">
        <v>28</v>
      </c>
      <c r="I648" s="240"/>
      <c r="J648" s="236"/>
      <c r="K648" s="236"/>
      <c r="L648" s="241"/>
      <c r="M648" s="242"/>
      <c r="N648" s="243"/>
      <c r="O648" s="243"/>
      <c r="P648" s="243"/>
      <c r="Q648" s="243"/>
      <c r="R648" s="243"/>
      <c r="S648" s="243"/>
      <c r="T648" s="24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5" t="s">
        <v>305</v>
      </c>
      <c r="AU648" s="245" t="s">
        <v>84</v>
      </c>
      <c r="AV648" s="13" t="s">
        <v>82</v>
      </c>
      <c r="AW648" s="13" t="s">
        <v>35</v>
      </c>
      <c r="AX648" s="13" t="s">
        <v>74</v>
      </c>
      <c r="AY648" s="245" t="s">
        <v>296</v>
      </c>
    </row>
    <row r="649" spans="1:51" s="14" customFormat="1" ht="12">
      <c r="A649" s="14"/>
      <c r="B649" s="246"/>
      <c r="C649" s="247"/>
      <c r="D649" s="237" t="s">
        <v>305</v>
      </c>
      <c r="E649" s="248" t="s">
        <v>28</v>
      </c>
      <c r="F649" s="249" t="s">
        <v>1054</v>
      </c>
      <c r="G649" s="247"/>
      <c r="H649" s="250">
        <v>4</v>
      </c>
      <c r="I649" s="251"/>
      <c r="J649" s="247"/>
      <c r="K649" s="247"/>
      <c r="L649" s="252"/>
      <c r="M649" s="253"/>
      <c r="N649" s="254"/>
      <c r="O649" s="254"/>
      <c r="P649" s="254"/>
      <c r="Q649" s="254"/>
      <c r="R649" s="254"/>
      <c r="S649" s="254"/>
      <c r="T649" s="255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6" t="s">
        <v>305</v>
      </c>
      <c r="AU649" s="256" t="s">
        <v>84</v>
      </c>
      <c r="AV649" s="14" t="s">
        <v>84</v>
      </c>
      <c r="AW649" s="14" t="s">
        <v>35</v>
      </c>
      <c r="AX649" s="14" t="s">
        <v>82</v>
      </c>
      <c r="AY649" s="256" t="s">
        <v>296</v>
      </c>
    </row>
    <row r="650" spans="1:65" s="2" customFormat="1" ht="16.5" customHeight="1">
      <c r="A650" s="40"/>
      <c r="B650" s="41"/>
      <c r="C650" s="279" t="s">
        <v>1055</v>
      </c>
      <c r="D650" s="279" t="s">
        <v>405</v>
      </c>
      <c r="E650" s="280" t="s">
        <v>1056</v>
      </c>
      <c r="F650" s="281" t="s">
        <v>1057</v>
      </c>
      <c r="G650" s="282" t="s">
        <v>424</v>
      </c>
      <c r="H650" s="283">
        <v>9</v>
      </c>
      <c r="I650" s="284"/>
      <c r="J650" s="285">
        <f>ROUND(I650*H650,2)</f>
        <v>0</v>
      </c>
      <c r="K650" s="281" t="s">
        <v>302</v>
      </c>
      <c r="L650" s="286"/>
      <c r="M650" s="287" t="s">
        <v>28</v>
      </c>
      <c r="N650" s="288" t="s">
        <v>45</v>
      </c>
      <c r="O650" s="86"/>
      <c r="P650" s="231">
        <f>O650*H650</f>
        <v>0</v>
      </c>
      <c r="Q650" s="231">
        <v>0.00701</v>
      </c>
      <c r="R650" s="231">
        <f>Q650*H650</f>
        <v>0.06309</v>
      </c>
      <c r="S650" s="231">
        <v>0</v>
      </c>
      <c r="T650" s="232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33" t="s">
        <v>337</v>
      </c>
      <c r="AT650" s="233" t="s">
        <v>405</v>
      </c>
      <c r="AU650" s="233" t="s">
        <v>84</v>
      </c>
      <c r="AY650" s="19" t="s">
        <v>296</v>
      </c>
      <c r="BE650" s="234">
        <f>IF(N650="základní",J650,0)</f>
        <v>0</v>
      </c>
      <c r="BF650" s="234">
        <f>IF(N650="snížená",J650,0)</f>
        <v>0</v>
      </c>
      <c r="BG650" s="234">
        <f>IF(N650="zákl. přenesená",J650,0)</f>
        <v>0</v>
      </c>
      <c r="BH650" s="234">
        <f>IF(N650="sníž. přenesená",J650,0)</f>
        <v>0</v>
      </c>
      <c r="BI650" s="234">
        <f>IF(N650="nulová",J650,0)</f>
        <v>0</v>
      </c>
      <c r="BJ650" s="19" t="s">
        <v>82</v>
      </c>
      <c r="BK650" s="234">
        <f>ROUND(I650*H650,2)</f>
        <v>0</v>
      </c>
      <c r="BL650" s="19" t="s">
        <v>303</v>
      </c>
      <c r="BM650" s="233" t="s">
        <v>2205</v>
      </c>
    </row>
    <row r="651" spans="1:51" s="13" customFormat="1" ht="12">
      <c r="A651" s="13"/>
      <c r="B651" s="235"/>
      <c r="C651" s="236"/>
      <c r="D651" s="237" t="s">
        <v>305</v>
      </c>
      <c r="E651" s="238" t="s">
        <v>28</v>
      </c>
      <c r="F651" s="239" t="s">
        <v>2019</v>
      </c>
      <c r="G651" s="236"/>
      <c r="H651" s="238" t="s">
        <v>28</v>
      </c>
      <c r="I651" s="240"/>
      <c r="J651" s="236"/>
      <c r="K651" s="236"/>
      <c r="L651" s="241"/>
      <c r="M651" s="242"/>
      <c r="N651" s="243"/>
      <c r="O651" s="243"/>
      <c r="P651" s="243"/>
      <c r="Q651" s="243"/>
      <c r="R651" s="243"/>
      <c r="S651" s="243"/>
      <c r="T651" s="24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5" t="s">
        <v>305</v>
      </c>
      <c r="AU651" s="245" t="s">
        <v>84</v>
      </c>
      <c r="AV651" s="13" t="s">
        <v>82</v>
      </c>
      <c r="AW651" s="13" t="s">
        <v>35</v>
      </c>
      <c r="AX651" s="13" t="s">
        <v>74</v>
      </c>
      <c r="AY651" s="245" t="s">
        <v>296</v>
      </c>
    </row>
    <row r="652" spans="1:51" s="14" customFormat="1" ht="12">
      <c r="A652" s="14"/>
      <c r="B652" s="246"/>
      <c r="C652" s="247"/>
      <c r="D652" s="237" t="s">
        <v>305</v>
      </c>
      <c r="E652" s="248" t="s">
        <v>28</v>
      </c>
      <c r="F652" s="249" t="s">
        <v>314</v>
      </c>
      <c r="G652" s="247"/>
      <c r="H652" s="250">
        <v>3</v>
      </c>
      <c r="I652" s="251"/>
      <c r="J652" s="247"/>
      <c r="K652" s="247"/>
      <c r="L652" s="252"/>
      <c r="M652" s="253"/>
      <c r="N652" s="254"/>
      <c r="O652" s="254"/>
      <c r="P652" s="254"/>
      <c r="Q652" s="254"/>
      <c r="R652" s="254"/>
      <c r="S652" s="254"/>
      <c r="T652" s="255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6" t="s">
        <v>305</v>
      </c>
      <c r="AU652" s="256" t="s">
        <v>84</v>
      </c>
      <c r="AV652" s="14" t="s">
        <v>84</v>
      </c>
      <c r="AW652" s="14" t="s">
        <v>35</v>
      </c>
      <c r="AX652" s="14" t="s">
        <v>74</v>
      </c>
      <c r="AY652" s="256" t="s">
        <v>296</v>
      </c>
    </row>
    <row r="653" spans="1:51" s="14" customFormat="1" ht="12">
      <c r="A653" s="14"/>
      <c r="B653" s="246"/>
      <c r="C653" s="247"/>
      <c r="D653" s="237" t="s">
        <v>305</v>
      </c>
      <c r="E653" s="248" t="s">
        <v>28</v>
      </c>
      <c r="F653" s="249" t="s">
        <v>329</v>
      </c>
      <c r="G653" s="247"/>
      <c r="H653" s="250">
        <v>6</v>
      </c>
      <c r="I653" s="251"/>
      <c r="J653" s="247"/>
      <c r="K653" s="247"/>
      <c r="L653" s="252"/>
      <c r="M653" s="253"/>
      <c r="N653" s="254"/>
      <c r="O653" s="254"/>
      <c r="P653" s="254"/>
      <c r="Q653" s="254"/>
      <c r="R653" s="254"/>
      <c r="S653" s="254"/>
      <c r="T653" s="255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6" t="s">
        <v>305</v>
      </c>
      <c r="AU653" s="256" t="s">
        <v>84</v>
      </c>
      <c r="AV653" s="14" t="s">
        <v>84</v>
      </c>
      <c r="AW653" s="14" t="s">
        <v>35</v>
      </c>
      <c r="AX653" s="14" t="s">
        <v>74</v>
      </c>
      <c r="AY653" s="256" t="s">
        <v>296</v>
      </c>
    </row>
    <row r="654" spans="1:51" s="15" customFormat="1" ht="12">
      <c r="A654" s="15"/>
      <c r="B654" s="257"/>
      <c r="C654" s="258"/>
      <c r="D654" s="237" t="s">
        <v>305</v>
      </c>
      <c r="E654" s="259" t="s">
        <v>28</v>
      </c>
      <c r="F654" s="260" t="s">
        <v>310</v>
      </c>
      <c r="G654" s="258"/>
      <c r="H654" s="261">
        <v>9</v>
      </c>
      <c r="I654" s="262"/>
      <c r="J654" s="258"/>
      <c r="K654" s="258"/>
      <c r="L654" s="263"/>
      <c r="M654" s="264"/>
      <c r="N654" s="265"/>
      <c r="O654" s="265"/>
      <c r="P654" s="265"/>
      <c r="Q654" s="265"/>
      <c r="R654" s="265"/>
      <c r="S654" s="265"/>
      <c r="T654" s="266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67" t="s">
        <v>305</v>
      </c>
      <c r="AU654" s="267" t="s">
        <v>84</v>
      </c>
      <c r="AV654" s="15" t="s">
        <v>303</v>
      </c>
      <c r="AW654" s="15" t="s">
        <v>35</v>
      </c>
      <c r="AX654" s="15" t="s">
        <v>82</v>
      </c>
      <c r="AY654" s="267" t="s">
        <v>296</v>
      </c>
    </row>
    <row r="655" spans="1:65" s="2" customFormat="1" ht="24" customHeight="1">
      <c r="A655" s="40"/>
      <c r="B655" s="41"/>
      <c r="C655" s="222" t="s">
        <v>1059</v>
      </c>
      <c r="D655" s="222" t="s">
        <v>298</v>
      </c>
      <c r="E655" s="223" t="s">
        <v>1065</v>
      </c>
      <c r="F655" s="224" t="s">
        <v>1066</v>
      </c>
      <c r="G655" s="225" t="s">
        <v>424</v>
      </c>
      <c r="H655" s="226">
        <v>0.4</v>
      </c>
      <c r="I655" s="227"/>
      <c r="J655" s="228">
        <f>ROUND(I655*H655,2)</f>
        <v>0</v>
      </c>
      <c r="K655" s="224" t="s">
        <v>302</v>
      </c>
      <c r="L655" s="46"/>
      <c r="M655" s="229" t="s">
        <v>28</v>
      </c>
      <c r="N655" s="230" t="s">
        <v>45</v>
      </c>
      <c r="O655" s="86"/>
      <c r="P655" s="231">
        <f>O655*H655</f>
        <v>0</v>
      </c>
      <c r="Q655" s="231">
        <v>0.00309</v>
      </c>
      <c r="R655" s="231">
        <f>Q655*H655</f>
        <v>0.0012360000000000001</v>
      </c>
      <c r="S655" s="231">
        <v>0.126</v>
      </c>
      <c r="T655" s="232">
        <f>S655*H655</f>
        <v>0.0504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33" t="s">
        <v>303</v>
      </c>
      <c r="AT655" s="233" t="s">
        <v>298</v>
      </c>
      <c r="AU655" s="233" t="s">
        <v>84</v>
      </c>
      <c r="AY655" s="19" t="s">
        <v>296</v>
      </c>
      <c r="BE655" s="234">
        <f>IF(N655="základní",J655,0)</f>
        <v>0</v>
      </c>
      <c r="BF655" s="234">
        <f>IF(N655="snížená",J655,0)</f>
        <v>0</v>
      </c>
      <c r="BG655" s="234">
        <f>IF(N655="zákl. přenesená",J655,0)</f>
        <v>0</v>
      </c>
      <c r="BH655" s="234">
        <f>IF(N655="sníž. přenesená",J655,0)</f>
        <v>0</v>
      </c>
      <c r="BI655" s="234">
        <f>IF(N655="nulová",J655,0)</f>
        <v>0</v>
      </c>
      <c r="BJ655" s="19" t="s">
        <v>82</v>
      </c>
      <c r="BK655" s="234">
        <f>ROUND(I655*H655,2)</f>
        <v>0</v>
      </c>
      <c r="BL655" s="19" t="s">
        <v>303</v>
      </c>
      <c r="BM655" s="233" t="s">
        <v>2206</v>
      </c>
    </row>
    <row r="656" spans="1:51" s="13" customFormat="1" ht="12">
      <c r="A656" s="13"/>
      <c r="B656" s="235"/>
      <c r="C656" s="236"/>
      <c r="D656" s="237" t="s">
        <v>305</v>
      </c>
      <c r="E656" s="238" t="s">
        <v>28</v>
      </c>
      <c r="F656" s="239" t="s">
        <v>2019</v>
      </c>
      <c r="G656" s="236"/>
      <c r="H656" s="238" t="s">
        <v>28</v>
      </c>
      <c r="I656" s="240"/>
      <c r="J656" s="236"/>
      <c r="K656" s="236"/>
      <c r="L656" s="241"/>
      <c r="M656" s="242"/>
      <c r="N656" s="243"/>
      <c r="O656" s="243"/>
      <c r="P656" s="243"/>
      <c r="Q656" s="243"/>
      <c r="R656" s="243"/>
      <c r="S656" s="243"/>
      <c r="T656" s="24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5" t="s">
        <v>305</v>
      </c>
      <c r="AU656" s="245" t="s">
        <v>84</v>
      </c>
      <c r="AV656" s="13" t="s">
        <v>82</v>
      </c>
      <c r="AW656" s="13" t="s">
        <v>35</v>
      </c>
      <c r="AX656" s="13" t="s">
        <v>74</v>
      </c>
      <c r="AY656" s="245" t="s">
        <v>296</v>
      </c>
    </row>
    <row r="657" spans="1:51" s="14" customFormat="1" ht="12">
      <c r="A657" s="14"/>
      <c r="B657" s="246"/>
      <c r="C657" s="247"/>
      <c r="D657" s="237" t="s">
        <v>305</v>
      </c>
      <c r="E657" s="248" t="s">
        <v>28</v>
      </c>
      <c r="F657" s="249" t="s">
        <v>1068</v>
      </c>
      <c r="G657" s="247"/>
      <c r="H657" s="250">
        <v>0.4</v>
      </c>
      <c r="I657" s="251"/>
      <c r="J657" s="247"/>
      <c r="K657" s="247"/>
      <c r="L657" s="252"/>
      <c r="M657" s="253"/>
      <c r="N657" s="254"/>
      <c r="O657" s="254"/>
      <c r="P657" s="254"/>
      <c r="Q657" s="254"/>
      <c r="R657" s="254"/>
      <c r="S657" s="254"/>
      <c r="T657" s="25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6" t="s">
        <v>305</v>
      </c>
      <c r="AU657" s="256" t="s">
        <v>84</v>
      </c>
      <c r="AV657" s="14" t="s">
        <v>84</v>
      </c>
      <c r="AW657" s="14" t="s">
        <v>35</v>
      </c>
      <c r="AX657" s="14" t="s">
        <v>82</v>
      </c>
      <c r="AY657" s="256" t="s">
        <v>296</v>
      </c>
    </row>
    <row r="658" spans="1:65" s="2" customFormat="1" ht="16.5" customHeight="1">
      <c r="A658" s="40"/>
      <c r="B658" s="41"/>
      <c r="C658" s="222" t="s">
        <v>1064</v>
      </c>
      <c r="D658" s="222" t="s">
        <v>298</v>
      </c>
      <c r="E658" s="223" t="s">
        <v>1070</v>
      </c>
      <c r="F658" s="224" t="s">
        <v>1071</v>
      </c>
      <c r="G658" s="225" t="s">
        <v>980</v>
      </c>
      <c r="H658" s="226">
        <v>11</v>
      </c>
      <c r="I658" s="227"/>
      <c r="J658" s="228">
        <f>ROUND(I658*H658,2)</f>
        <v>0</v>
      </c>
      <c r="K658" s="224" t="s">
        <v>28</v>
      </c>
      <c r="L658" s="46"/>
      <c r="M658" s="229" t="s">
        <v>28</v>
      </c>
      <c r="N658" s="230" t="s">
        <v>45</v>
      </c>
      <c r="O658" s="86"/>
      <c r="P658" s="231">
        <f>O658*H658</f>
        <v>0</v>
      </c>
      <c r="Q658" s="231">
        <v>0</v>
      </c>
      <c r="R658" s="231">
        <f>Q658*H658</f>
        <v>0</v>
      </c>
      <c r="S658" s="231">
        <v>0</v>
      </c>
      <c r="T658" s="232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33" t="s">
        <v>303</v>
      </c>
      <c r="AT658" s="233" t="s">
        <v>298</v>
      </c>
      <c r="AU658" s="233" t="s">
        <v>84</v>
      </c>
      <c r="AY658" s="19" t="s">
        <v>296</v>
      </c>
      <c r="BE658" s="234">
        <f>IF(N658="základní",J658,0)</f>
        <v>0</v>
      </c>
      <c r="BF658" s="234">
        <f>IF(N658="snížená",J658,0)</f>
        <v>0</v>
      </c>
      <c r="BG658" s="234">
        <f>IF(N658="zákl. přenesená",J658,0)</f>
        <v>0</v>
      </c>
      <c r="BH658" s="234">
        <f>IF(N658="sníž. přenesená",J658,0)</f>
        <v>0</v>
      </c>
      <c r="BI658" s="234">
        <f>IF(N658="nulová",J658,0)</f>
        <v>0</v>
      </c>
      <c r="BJ658" s="19" t="s">
        <v>82</v>
      </c>
      <c r="BK658" s="234">
        <f>ROUND(I658*H658,2)</f>
        <v>0</v>
      </c>
      <c r="BL658" s="19" t="s">
        <v>303</v>
      </c>
      <c r="BM658" s="233" t="s">
        <v>2207</v>
      </c>
    </row>
    <row r="659" spans="1:51" s="13" customFormat="1" ht="12">
      <c r="A659" s="13"/>
      <c r="B659" s="235"/>
      <c r="C659" s="236"/>
      <c r="D659" s="237" t="s">
        <v>305</v>
      </c>
      <c r="E659" s="238" t="s">
        <v>28</v>
      </c>
      <c r="F659" s="239" t="s">
        <v>1073</v>
      </c>
      <c r="G659" s="236"/>
      <c r="H659" s="238" t="s">
        <v>28</v>
      </c>
      <c r="I659" s="240"/>
      <c r="J659" s="236"/>
      <c r="K659" s="236"/>
      <c r="L659" s="241"/>
      <c r="M659" s="242"/>
      <c r="N659" s="243"/>
      <c r="O659" s="243"/>
      <c r="P659" s="243"/>
      <c r="Q659" s="243"/>
      <c r="R659" s="243"/>
      <c r="S659" s="243"/>
      <c r="T659" s="24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5" t="s">
        <v>305</v>
      </c>
      <c r="AU659" s="245" t="s">
        <v>84</v>
      </c>
      <c r="AV659" s="13" t="s">
        <v>82</v>
      </c>
      <c r="AW659" s="13" t="s">
        <v>35</v>
      </c>
      <c r="AX659" s="13" t="s">
        <v>74</v>
      </c>
      <c r="AY659" s="245" t="s">
        <v>296</v>
      </c>
    </row>
    <row r="660" spans="1:51" s="14" customFormat="1" ht="12">
      <c r="A660" s="14"/>
      <c r="B660" s="246"/>
      <c r="C660" s="247"/>
      <c r="D660" s="237" t="s">
        <v>305</v>
      </c>
      <c r="E660" s="248" t="s">
        <v>28</v>
      </c>
      <c r="F660" s="249" t="s">
        <v>351</v>
      </c>
      <c r="G660" s="247"/>
      <c r="H660" s="250">
        <v>11</v>
      </c>
      <c r="I660" s="251"/>
      <c r="J660" s="247"/>
      <c r="K660" s="247"/>
      <c r="L660" s="252"/>
      <c r="M660" s="253"/>
      <c r="N660" s="254"/>
      <c r="O660" s="254"/>
      <c r="P660" s="254"/>
      <c r="Q660" s="254"/>
      <c r="R660" s="254"/>
      <c r="S660" s="254"/>
      <c r="T660" s="25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6" t="s">
        <v>305</v>
      </c>
      <c r="AU660" s="256" t="s">
        <v>84</v>
      </c>
      <c r="AV660" s="14" t="s">
        <v>84</v>
      </c>
      <c r="AW660" s="14" t="s">
        <v>35</v>
      </c>
      <c r="AX660" s="14" t="s">
        <v>82</v>
      </c>
      <c r="AY660" s="256" t="s">
        <v>296</v>
      </c>
    </row>
    <row r="661" spans="1:65" s="2" customFormat="1" ht="16.5" customHeight="1">
      <c r="A661" s="40"/>
      <c r="B661" s="41"/>
      <c r="C661" s="222" t="s">
        <v>1069</v>
      </c>
      <c r="D661" s="222" t="s">
        <v>298</v>
      </c>
      <c r="E661" s="223" t="s">
        <v>1075</v>
      </c>
      <c r="F661" s="224" t="s">
        <v>1076</v>
      </c>
      <c r="G661" s="225" t="s">
        <v>980</v>
      </c>
      <c r="H661" s="226">
        <v>1</v>
      </c>
      <c r="I661" s="227"/>
      <c r="J661" s="228">
        <f>ROUND(I661*H661,2)</f>
        <v>0</v>
      </c>
      <c r="K661" s="224" t="s">
        <v>28</v>
      </c>
      <c r="L661" s="46"/>
      <c r="M661" s="229" t="s">
        <v>28</v>
      </c>
      <c r="N661" s="230" t="s">
        <v>45</v>
      </c>
      <c r="O661" s="86"/>
      <c r="P661" s="231">
        <f>O661*H661</f>
        <v>0</v>
      </c>
      <c r="Q661" s="231">
        <v>0</v>
      </c>
      <c r="R661" s="231">
        <f>Q661*H661</f>
        <v>0</v>
      </c>
      <c r="S661" s="231">
        <v>0</v>
      </c>
      <c r="T661" s="232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33" t="s">
        <v>303</v>
      </c>
      <c r="AT661" s="233" t="s">
        <v>298</v>
      </c>
      <c r="AU661" s="233" t="s">
        <v>84</v>
      </c>
      <c r="AY661" s="19" t="s">
        <v>296</v>
      </c>
      <c r="BE661" s="234">
        <f>IF(N661="základní",J661,0)</f>
        <v>0</v>
      </c>
      <c r="BF661" s="234">
        <f>IF(N661="snížená",J661,0)</f>
        <v>0</v>
      </c>
      <c r="BG661" s="234">
        <f>IF(N661="zákl. přenesená",J661,0)</f>
        <v>0</v>
      </c>
      <c r="BH661" s="234">
        <f>IF(N661="sníž. přenesená",J661,0)</f>
        <v>0</v>
      </c>
      <c r="BI661" s="234">
        <f>IF(N661="nulová",J661,0)</f>
        <v>0</v>
      </c>
      <c r="BJ661" s="19" t="s">
        <v>82</v>
      </c>
      <c r="BK661" s="234">
        <f>ROUND(I661*H661,2)</f>
        <v>0</v>
      </c>
      <c r="BL661" s="19" t="s">
        <v>303</v>
      </c>
      <c r="BM661" s="233" t="s">
        <v>2208</v>
      </c>
    </row>
    <row r="662" spans="1:51" s="13" customFormat="1" ht="12">
      <c r="A662" s="13"/>
      <c r="B662" s="235"/>
      <c r="C662" s="236"/>
      <c r="D662" s="237" t="s">
        <v>305</v>
      </c>
      <c r="E662" s="238" t="s">
        <v>28</v>
      </c>
      <c r="F662" s="239" t="s">
        <v>1073</v>
      </c>
      <c r="G662" s="236"/>
      <c r="H662" s="238" t="s">
        <v>28</v>
      </c>
      <c r="I662" s="240"/>
      <c r="J662" s="236"/>
      <c r="K662" s="236"/>
      <c r="L662" s="241"/>
      <c r="M662" s="242"/>
      <c r="N662" s="243"/>
      <c r="O662" s="243"/>
      <c r="P662" s="243"/>
      <c r="Q662" s="243"/>
      <c r="R662" s="243"/>
      <c r="S662" s="243"/>
      <c r="T662" s="244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5" t="s">
        <v>305</v>
      </c>
      <c r="AU662" s="245" t="s">
        <v>84</v>
      </c>
      <c r="AV662" s="13" t="s">
        <v>82</v>
      </c>
      <c r="AW662" s="13" t="s">
        <v>35</v>
      </c>
      <c r="AX662" s="13" t="s">
        <v>74</v>
      </c>
      <c r="AY662" s="245" t="s">
        <v>296</v>
      </c>
    </row>
    <row r="663" spans="1:51" s="14" customFormat="1" ht="12">
      <c r="A663" s="14"/>
      <c r="B663" s="246"/>
      <c r="C663" s="247"/>
      <c r="D663" s="237" t="s">
        <v>305</v>
      </c>
      <c r="E663" s="248" t="s">
        <v>28</v>
      </c>
      <c r="F663" s="249" t="s">
        <v>82</v>
      </c>
      <c r="G663" s="247"/>
      <c r="H663" s="250">
        <v>1</v>
      </c>
      <c r="I663" s="251"/>
      <c r="J663" s="247"/>
      <c r="K663" s="247"/>
      <c r="L663" s="252"/>
      <c r="M663" s="253"/>
      <c r="N663" s="254"/>
      <c r="O663" s="254"/>
      <c r="P663" s="254"/>
      <c r="Q663" s="254"/>
      <c r="R663" s="254"/>
      <c r="S663" s="254"/>
      <c r="T663" s="255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6" t="s">
        <v>305</v>
      </c>
      <c r="AU663" s="256" t="s">
        <v>84</v>
      </c>
      <c r="AV663" s="14" t="s">
        <v>84</v>
      </c>
      <c r="AW663" s="14" t="s">
        <v>35</v>
      </c>
      <c r="AX663" s="14" t="s">
        <v>82</v>
      </c>
      <c r="AY663" s="256" t="s">
        <v>296</v>
      </c>
    </row>
    <row r="664" spans="1:65" s="2" customFormat="1" ht="16.5" customHeight="1">
      <c r="A664" s="40"/>
      <c r="B664" s="41"/>
      <c r="C664" s="222" t="s">
        <v>1074</v>
      </c>
      <c r="D664" s="222" t="s">
        <v>298</v>
      </c>
      <c r="E664" s="223" t="s">
        <v>1079</v>
      </c>
      <c r="F664" s="224" t="s">
        <v>1080</v>
      </c>
      <c r="G664" s="225" t="s">
        <v>980</v>
      </c>
      <c r="H664" s="226">
        <v>3</v>
      </c>
      <c r="I664" s="227"/>
      <c r="J664" s="228">
        <f>ROUND(I664*H664,2)</f>
        <v>0</v>
      </c>
      <c r="K664" s="224" t="s">
        <v>28</v>
      </c>
      <c r="L664" s="46"/>
      <c r="M664" s="229" t="s">
        <v>28</v>
      </c>
      <c r="N664" s="230" t="s">
        <v>45</v>
      </c>
      <c r="O664" s="86"/>
      <c r="P664" s="231">
        <f>O664*H664</f>
        <v>0</v>
      </c>
      <c r="Q664" s="231">
        <v>0</v>
      </c>
      <c r="R664" s="231">
        <f>Q664*H664</f>
        <v>0</v>
      </c>
      <c r="S664" s="231">
        <v>0</v>
      </c>
      <c r="T664" s="232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33" t="s">
        <v>303</v>
      </c>
      <c r="AT664" s="233" t="s">
        <v>298</v>
      </c>
      <c r="AU664" s="233" t="s">
        <v>84</v>
      </c>
      <c r="AY664" s="19" t="s">
        <v>296</v>
      </c>
      <c r="BE664" s="234">
        <f>IF(N664="základní",J664,0)</f>
        <v>0</v>
      </c>
      <c r="BF664" s="234">
        <f>IF(N664="snížená",J664,0)</f>
        <v>0</v>
      </c>
      <c r="BG664" s="234">
        <f>IF(N664="zákl. přenesená",J664,0)</f>
        <v>0</v>
      </c>
      <c r="BH664" s="234">
        <f>IF(N664="sníž. přenesená",J664,0)</f>
        <v>0</v>
      </c>
      <c r="BI664" s="234">
        <f>IF(N664="nulová",J664,0)</f>
        <v>0</v>
      </c>
      <c r="BJ664" s="19" t="s">
        <v>82</v>
      </c>
      <c r="BK664" s="234">
        <f>ROUND(I664*H664,2)</f>
        <v>0</v>
      </c>
      <c r="BL664" s="19" t="s">
        <v>303</v>
      </c>
      <c r="BM664" s="233" t="s">
        <v>2209</v>
      </c>
    </row>
    <row r="665" spans="1:51" s="13" customFormat="1" ht="12">
      <c r="A665" s="13"/>
      <c r="B665" s="235"/>
      <c r="C665" s="236"/>
      <c r="D665" s="237" t="s">
        <v>305</v>
      </c>
      <c r="E665" s="238" t="s">
        <v>28</v>
      </c>
      <c r="F665" s="239" t="s">
        <v>1073</v>
      </c>
      <c r="G665" s="236"/>
      <c r="H665" s="238" t="s">
        <v>28</v>
      </c>
      <c r="I665" s="240"/>
      <c r="J665" s="236"/>
      <c r="K665" s="236"/>
      <c r="L665" s="241"/>
      <c r="M665" s="242"/>
      <c r="N665" s="243"/>
      <c r="O665" s="243"/>
      <c r="P665" s="243"/>
      <c r="Q665" s="243"/>
      <c r="R665" s="243"/>
      <c r="S665" s="243"/>
      <c r="T665" s="244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5" t="s">
        <v>305</v>
      </c>
      <c r="AU665" s="245" t="s">
        <v>84</v>
      </c>
      <c r="AV665" s="13" t="s">
        <v>82</v>
      </c>
      <c r="AW665" s="13" t="s">
        <v>35</v>
      </c>
      <c r="AX665" s="13" t="s">
        <v>74</v>
      </c>
      <c r="AY665" s="245" t="s">
        <v>296</v>
      </c>
    </row>
    <row r="666" spans="1:51" s="14" customFormat="1" ht="12">
      <c r="A666" s="14"/>
      <c r="B666" s="246"/>
      <c r="C666" s="247"/>
      <c r="D666" s="237" t="s">
        <v>305</v>
      </c>
      <c r="E666" s="248" t="s">
        <v>28</v>
      </c>
      <c r="F666" s="249" t="s">
        <v>314</v>
      </c>
      <c r="G666" s="247"/>
      <c r="H666" s="250">
        <v>3</v>
      </c>
      <c r="I666" s="251"/>
      <c r="J666" s="247"/>
      <c r="K666" s="247"/>
      <c r="L666" s="252"/>
      <c r="M666" s="253"/>
      <c r="N666" s="254"/>
      <c r="O666" s="254"/>
      <c r="P666" s="254"/>
      <c r="Q666" s="254"/>
      <c r="R666" s="254"/>
      <c r="S666" s="254"/>
      <c r="T666" s="255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6" t="s">
        <v>305</v>
      </c>
      <c r="AU666" s="256" t="s">
        <v>84</v>
      </c>
      <c r="AV666" s="14" t="s">
        <v>84</v>
      </c>
      <c r="AW666" s="14" t="s">
        <v>35</v>
      </c>
      <c r="AX666" s="14" t="s">
        <v>82</v>
      </c>
      <c r="AY666" s="256" t="s">
        <v>296</v>
      </c>
    </row>
    <row r="667" spans="1:65" s="2" customFormat="1" ht="16.5" customHeight="1">
      <c r="A667" s="40"/>
      <c r="B667" s="41"/>
      <c r="C667" s="222" t="s">
        <v>1078</v>
      </c>
      <c r="D667" s="222" t="s">
        <v>298</v>
      </c>
      <c r="E667" s="223" t="s">
        <v>1083</v>
      </c>
      <c r="F667" s="224" t="s">
        <v>1084</v>
      </c>
      <c r="G667" s="225" t="s">
        <v>980</v>
      </c>
      <c r="H667" s="226">
        <v>2</v>
      </c>
      <c r="I667" s="227"/>
      <c r="J667" s="228">
        <f>ROUND(I667*H667,2)</f>
        <v>0</v>
      </c>
      <c r="K667" s="224" t="s">
        <v>28</v>
      </c>
      <c r="L667" s="46"/>
      <c r="M667" s="229" t="s">
        <v>28</v>
      </c>
      <c r="N667" s="230" t="s">
        <v>45</v>
      </c>
      <c r="O667" s="86"/>
      <c r="P667" s="231">
        <f>O667*H667</f>
        <v>0</v>
      </c>
      <c r="Q667" s="231">
        <v>0</v>
      </c>
      <c r="R667" s="231">
        <f>Q667*H667</f>
        <v>0</v>
      </c>
      <c r="S667" s="231">
        <v>0</v>
      </c>
      <c r="T667" s="232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33" t="s">
        <v>303</v>
      </c>
      <c r="AT667" s="233" t="s">
        <v>298</v>
      </c>
      <c r="AU667" s="233" t="s">
        <v>84</v>
      </c>
      <c r="AY667" s="19" t="s">
        <v>296</v>
      </c>
      <c r="BE667" s="234">
        <f>IF(N667="základní",J667,0)</f>
        <v>0</v>
      </c>
      <c r="BF667" s="234">
        <f>IF(N667="snížená",J667,0)</f>
        <v>0</v>
      </c>
      <c r="BG667" s="234">
        <f>IF(N667="zákl. přenesená",J667,0)</f>
        <v>0</v>
      </c>
      <c r="BH667" s="234">
        <f>IF(N667="sníž. přenesená",J667,0)</f>
        <v>0</v>
      </c>
      <c r="BI667" s="234">
        <f>IF(N667="nulová",J667,0)</f>
        <v>0</v>
      </c>
      <c r="BJ667" s="19" t="s">
        <v>82</v>
      </c>
      <c r="BK667" s="234">
        <f>ROUND(I667*H667,2)</f>
        <v>0</v>
      </c>
      <c r="BL667" s="19" t="s">
        <v>303</v>
      </c>
      <c r="BM667" s="233" t="s">
        <v>2210</v>
      </c>
    </row>
    <row r="668" spans="1:51" s="13" customFormat="1" ht="12">
      <c r="A668" s="13"/>
      <c r="B668" s="235"/>
      <c r="C668" s="236"/>
      <c r="D668" s="237" t="s">
        <v>305</v>
      </c>
      <c r="E668" s="238" t="s">
        <v>28</v>
      </c>
      <c r="F668" s="239" t="s">
        <v>1073</v>
      </c>
      <c r="G668" s="236"/>
      <c r="H668" s="238" t="s">
        <v>28</v>
      </c>
      <c r="I668" s="240"/>
      <c r="J668" s="236"/>
      <c r="K668" s="236"/>
      <c r="L668" s="241"/>
      <c r="M668" s="242"/>
      <c r="N668" s="243"/>
      <c r="O668" s="243"/>
      <c r="P668" s="243"/>
      <c r="Q668" s="243"/>
      <c r="R668" s="243"/>
      <c r="S668" s="243"/>
      <c r="T668" s="244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5" t="s">
        <v>305</v>
      </c>
      <c r="AU668" s="245" t="s">
        <v>84</v>
      </c>
      <c r="AV668" s="13" t="s">
        <v>82</v>
      </c>
      <c r="AW668" s="13" t="s">
        <v>35</v>
      </c>
      <c r="AX668" s="13" t="s">
        <v>74</v>
      </c>
      <c r="AY668" s="245" t="s">
        <v>296</v>
      </c>
    </row>
    <row r="669" spans="1:51" s="14" customFormat="1" ht="12">
      <c r="A669" s="14"/>
      <c r="B669" s="246"/>
      <c r="C669" s="247"/>
      <c r="D669" s="237" t="s">
        <v>305</v>
      </c>
      <c r="E669" s="248" t="s">
        <v>28</v>
      </c>
      <c r="F669" s="249" t="s">
        <v>84</v>
      </c>
      <c r="G669" s="247"/>
      <c r="H669" s="250">
        <v>2</v>
      </c>
      <c r="I669" s="251"/>
      <c r="J669" s="247"/>
      <c r="K669" s="247"/>
      <c r="L669" s="252"/>
      <c r="M669" s="253"/>
      <c r="N669" s="254"/>
      <c r="O669" s="254"/>
      <c r="P669" s="254"/>
      <c r="Q669" s="254"/>
      <c r="R669" s="254"/>
      <c r="S669" s="254"/>
      <c r="T669" s="255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6" t="s">
        <v>305</v>
      </c>
      <c r="AU669" s="256" t="s">
        <v>84</v>
      </c>
      <c r="AV669" s="14" t="s">
        <v>84</v>
      </c>
      <c r="AW669" s="14" t="s">
        <v>35</v>
      </c>
      <c r="AX669" s="14" t="s">
        <v>82</v>
      </c>
      <c r="AY669" s="256" t="s">
        <v>296</v>
      </c>
    </row>
    <row r="670" spans="1:65" s="2" customFormat="1" ht="16.5" customHeight="1">
      <c r="A670" s="40"/>
      <c r="B670" s="41"/>
      <c r="C670" s="222" t="s">
        <v>1082</v>
      </c>
      <c r="D670" s="222" t="s">
        <v>298</v>
      </c>
      <c r="E670" s="223" t="s">
        <v>1087</v>
      </c>
      <c r="F670" s="224" t="s">
        <v>1088</v>
      </c>
      <c r="G670" s="225" t="s">
        <v>980</v>
      </c>
      <c r="H670" s="226">
        <v>1</v>
      </c>
      <c r="I670" s="227"/>
      <c r="J670" s="228">
        <f>ROUND(I670*H670,2)</f>
        <v>0</v>
      </c>
      <c r="K670" s="224" t="s">
        <v>28</v>
      </c>
      <c r="L670" s="46"/>
      <c r="M670" s="229" t="s">
        <v>28</v>
      </c>
      <c r="N670" s="230" t="s">
        <v>45</v>
      </c>
      <c r="O670" s="86"/>
      <c r="P670" s="231">
        <f>O670*H670</f>
        <v>0</v>
      </c>
      <c r="Q670" s="231">
        <v>0</v>
      </c>
      <c r="R670" s="231">
        <f>Q670*H670</f>
        <v>0</v>
      </c>
      <c r="S670" s="231">
        <v>0</v>
      </c>
      <c r="T670" s="232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33" t="s">
        <v>303</v>
      </c>
      <c r="AT670" s="233" t="s">
        <v>298</v>
      </c>
      <c r="AU670" s="233" t="s">
        <v>84</v>
      </c>
      <c r="AY670" s="19" t="s">
        <v>296</v>
      </c>
      <c r="BE670" s="234">
        <f>IF(N670="základní",J670,0)</f>
        <v>0</v>
      </c>
      <c r="BF670" s="234">
        <f>IF(N670="snížená",J670,0)</f>
        <v>0</v>
      </c>
      <c r="BG670" s="234">
        <f>IF(N670="zákl. přenesená",J670,0)</f>
        <v>0</v>
      </c>
      <c r="BH670" s="234">
        <f>IF(N670="sníž. přenesená",J670,0)</f>
        <v>0</v>
      </c>
      <c r="BI670" s="234">
        <f>IF(N670="nulová",J670,0)</f>
        <v>0</v>
      </c>
      <c r="BJ670" s="19" t="s">
        <v>82</v>
      </c>
      <c r="BK670" s="234">
        <f>ROUND(I670*H670,2)</f>
        <v>0</v>
      </c>
      <c r="BL670" s="19" t="s">
        <v>303</v>
      </c>
      <c r="BM670" s="233" t="s">
        <v>2211</v>
      </c>
    </row>
    <row r="671" spans="1:51" s="13" customFormat="1" ht="12">
      <c r="A671" s="13"/>
      <c r="B671" s="235"/>
      <c r="C671" s="236"/>
      <c r="D671" s="237" t="s">
        <v>305</v>
      </c>
      <c r="E671" s="238" t="s">
        <v>28</v>
      </c>
      <c r="F671" s="239" t="s">
        <v>1073</v>
      </c>
      <c r="G671" s="236"/>
      <c r="H671" s="238" t="s">
        <v>28</v>
      </c>
      <c r="I671" s="240"/>
      <c r="J671" s="236"/>
      <c r="K671" s="236"/>
      <c r="L671" s="241"/>
      <c r="M671" s="242"/>
      <c r="N671" s="243"/>
      <c r="O671" s="243"/>
      <c r="P671" s="243"/>
      <c r="Q671" s="243"/>
      <c r="R671" s="243"/>
      <c r="S671" s="243"/>
      <c r="T671" s="244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5" t="s">
        <v>305</v>
      </c>
      <c r="AU671" s="245" t="s">
        <v>84</v>
      </c>
      <c r="AV671" s="13" t="s">
        <v>82</v>
      </c>
      <c r="AW671" s="13" t="s">
        <v>35</v>
      </c>
      <c r="AX671" s="13" t="s">
        <v>74</v>
      </c>
      <c r="AY671" s="245" t="s">
        <v>296</v>
      </c>
    </row>
    <row r="672" spans="1:51" s="14" customFormat="1" ht="12">
      <c r="A672" s="14"/>
      <c r="B672" s="246"/>
      <c r="C672" s="247"/>
      <c r="D672" s="237" t="s">
        <v>305</v>
      </c>
      <c r="E672" s="248" t="s">
        <v>28</v>
      </c>
      <c r="F672" s="249" t="s">
        <v>82</v>
      </c>
      <c r="G672" s="247"/>
      <c r="H672" s="250">
        <v>1</v>
      </c>
      <c r="I672" s="251"/>
      <c r="J672" s="247"/>
      <c r="K672" s="247"/>
      <c r="L672" s="252"/>
      <c r="M672" s="253"/>
      <c r="N672" s="254"/>
      <c r="O672" s="254"/>
      <c r="P672" s="254"/>
      <c r="Q672" s="254"/>
      <c r="R672" s="254"/>
      <c r="S672" s="254"/>
      <c r="T672" s="255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6" t="s">
        <v>305</v>
      </c>
      <c r="AU672" s="256" t="s">
        <v>84</v>
      </c>
      <c r="AV672" s="14" t="s">
        <v>84</v>
      </c>
      <c r="AW672" s="14" t="s">
        <v>35</v>
      </c>
      <c r="AX672" s="14" t="s">
        <v>82</v>
      </c>
      <c r="AY672" s="256" t="s">
        <v>296</v>
      </c>
    </row>
    <row r="673" spans="1:65" s="2" customFormat="1" ht="16.5" customHeight="1">
      <c r="A673" s="40"/>
      <c r="B673" s="41"/>
      <c r="C673" s="222" t="s">
        <v>1086</v>
      </c>
      <c r="D673" s="222" t="s">
        <v>298</v>
      </c>
      <c r="E673" s="223" t="s">
        <v>1091</v>
      </c>
      <c r="F673" s="224" t="s">
        <v>1092</v>
      </c>
      <c r="G673" s="225" t="s">
        <v>980</v>
      </c>
      <c r="H673" s="226">
        <v>2</v>
      </c>
      <c r="I673" s="227"/>
      <c r="J673" s="228">
        <f>ROUND(I673*H673,2)</f>
        <v>0</v>
      </c>
      <c r="K673" s="224" t="s">
        <v>28</v>
      </c>
      <c r="L673" s="46"/>
      <c r="M673" s="229" t="s">
        <v>28</v>
      </c>
      <c r="N673" s="230" t="s">
        <v>45</v>
      </c>
      <c r="O673" s="86"/>
      <c r="P673" s="231">
        <f>O673*H673</f>
        <v>0</v>
      </c>
      <c r="Q673" s="231">
        <v>0</v>
      </c>
      <c r="R673" s="231">
        <f>Q673*H673</f>
        <v>0</v>
      </c>
      <c r="S673" s="231">
        <v>0</v>
      </c>
      <c r="T673" s="232">
        <f>S673*H673</f>
        <v>0</v>
      </c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R673" s="233" t="s">
        <v>303</v>
      </c>
      <c r="AT673" s="233" t="s">
        <v>298</v>
      </c>
      <c r="AU673" s="233" t="s">
        <v>84</v>
      </c>
      <c r="AY673" s="19" t="s">
        <v>296</v>
      </c>
      <c r="BE673" s="234">
        <f>IF(N673="základní",J673,0)</f>
        <v>0</v>
      </c>
      <c r="BF673" s="234">
        <f>IF(N673="snížená",J673,0)</f>
        <v>0</v>
      </c>
      <c r="BG673" s="234">
        <f>IF(N673="zákl. přenesená",J673,0)</f>
        <v>0</v>
      </c>
      <c r="BH673" s="234">
        <f>IF(N673="sníž. přenesená",J673,0)</f>
        <v>0</v>
      </c>
      <c r="BI673" s="234">
        <f>IF(N673="nulová",J673,0)</f>
        <v>0</v>
      </c>
      <c r="BJ673" s="19" t="s">
        <v>82</v>
      </c>
      <c r="BK673" s="234">
        <f>ROUND(I673*H673,2)</f>
        <v>0</v>
      </c>
      <c r="BL673" s="19" t="s">
        <v>303</v>
      </c>
      <c r="BM673" s="233" t="s">
        <v>2212</v>
      </c>
    </row>
    <row r="674" spans="1:51" s="13" customFormat="1" ht="12">
      <c r="A674" s="13"/>
      <c r="B674" s="235"/>
      <c r="C674" s="236"/>
      <c r="D674" s="237" t="s">
        <v>305</v>
      </c>
      <c r="E674" s="238" t="s">
        <v>28</v>
      </c>
      <c r="F674" s="239" t="s">
        <v>1073</v>
      </c>
      <c r="G674" s="236"/>
      <c r="H674" s="238" t="s">
        <v>28</v>
      </c>
      <c r="I674" s="240"/>
      <c r="J674" s="236"/>
      <c r="K674" s="236"/>
      <c r="L674" s="241"/>
      <c r="M674" s="242"/>
      <c r="N674" s="243"/>
      <c r="O674" s="243"/>
      <c r="P674" s="243"/>
      <c r="Q674" s="243"/>
      <c r="R674" s="243"/>
      <c r="S674" s="243"/>
      <c r="T674" s="24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5" t="s">
        <v>305</v>
      </c>
      <c r="AU674" s="245" t="s">
        <v>84</v>
      </c>
      <c r="AV674" s="13" t="s">
        <v>82</v>
      </c>
      <c r="AW674" s="13" t="s">
        <v>35</v>
      </c>
      <c r="AX674" s="13" t="s">
        <v>74</v>
      </c>
      <c r="AY674" s="245" t="s">
        <v>296</v>
      </c>
    </row>
    <row r="675" spans="1:51" s="14" customFormat="1" ht="12">
      <c r="A675" s="14"/>
      <c r="B675" s="246"/>
      <c r="C675" s="247"/>
      <c r="D675" s="237" t="s">
        <v>305</v>
      </c>
      <c r="E675" s="248" t="s">
        <v>28</v>
      </c>
      <c r="F675" s="249" t="s">
        <v>84</v>
      </c>
      <c r="G675" s="247"/>
      <c r="H675" s="250">
        <v>2</v>
      </c>
      <c r="I675" s="251"/>
      <c r="J675" s="247"/>
      <c r="K675" s="247"/>
      <c r="L675" s="252"/>
      <c r="M675" s="253"/>
      <c r="N675" s="254"/>
      <c r="O675" s="254"/>
      <c r="P675" s="254"/>
      <c r="Q675" s="254"/>
      <c r="R675" s="254"/>
      <c r="S675" s="254"/>
      <c r="T675" s="255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6" t="s">
        <v>305</v>
      </c>
      <c r="AU675" s="256" t="s">
        <v>84</v>
      </c>
      <c r="AV675" s="14" t="s">
        <v>84</v>
      </c>
      <c r="AW675" s="14" t="s">
        <v>35</v>
      </c>
      <c r="AX675" s="14" t="s">
        <v>82</v>
      </c>
      <c r="AY675" s="256" t="s">
        <v>296</v>
      </c>
    </row>
    <row r="676" spans="1:65" s="2" customFormat="1" ht="16.5" customHeight="1">
      <c r="A676" s="40"/>
      <c r="B676" s="41"/>
      <c r="C676" s="222" t="s">
        <v>1090</v>
      </c>
      <c r="D676" s="222" t="s">
        <v>298</v>
      </c>
      <c r="E676" s="223" t="s">
        <v>1095</v>
      </c>
      <c r="F676" s="224" t="s">
        <v>1096</v>
      </c>
      <c r="G676" s="225" t="s">
        <v>980</v>
      </c>
      <c r="H676" s="226">
        <v>1</v>
      </c>
      <c r="I676" s="227"/>
      <c r="J676" s="228">
        <f>ROUND(I676*H676,2)</f>
        <v>0</v>
      </c>
      <c r="K676" s="224" t="s">
        <v>28</v>
      </c>
      <c r="L676" s="46"/>
      <c r="M676" s="229" t="s">
        <v>28</v>
      </c>
      <c r="N676" s="230" t="s">
        <v>45</v>
      </c>
      <c r="O676" s="86"/>
      <c r="P676" s="231">
        <f>O676*H676</f>
        <v>0</v>
      </c>
      <c r="Q676" s="231">
        <v>0.01472</v>
      </c>
      <c r="R676" s="231">
        <f>Q676*H676</f>
        <v>0.01472</v>
      </c>
      <c r="S676" s="231">
        <v>0</v>
      </c>
      <c r="T676" s="232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33" t="s">
        <v>303</v>
      </c>
      <c r="AT676" s="233" t="s">
        <v>298</v>
      </c>
      <c r="AU676" s="233" t="s">
        <v>84</v>
      </c>
      <c r="AY676" s="19" t="s">
        <v>296</v>
      </c>
      <c r="BE676" s="234">
        <f>IF(N676="základní",J676,0)</f>
        <v>0</v>
      </c>
      <c r="BF676" s="234">
        <f>IF(N676="snížená",J676,0)</f>
        <v>0</v>
      </c>
      <c r="BG676" s="234">
        <f>IF(N676="zákl. přenesená",J676,0)</f>
        <v>0</v>
      </c>
      <c r="BH676" s="234">
        <f>IF(N676="sníž. přenesená",J676,0)</f>
        <v>0</v>
      </c>
      <c r="BI676" s="234">
        <f>IF(N676="nulová",J676,0)</f>
        <v>0</v>
      </c>
      <c r="BJ676" s="19" t="s">
        <v>82</v>
      </c>
      <c r="BK676" s="234">
        <f>ROUND(I676*H676,2)</f>
        <v>0</v>
      </c>
      <c r="BL676" s="19" t="s">
        <v>303</v>
      </c>
      <c r="BM676" s="233" t="s">
        <v>2213</v>
      </c>
    </row>
    <row r="677" spans="1:51" s="13" customFormat="1" ht="12">
      <c r="A677" s="13"/>
      <c r="B677" s="235"/>
      <c r="C677" s="236"/>
      <c r="D677" s="237" t="s">
        <v>305</v>
      </c>
      <c r="E677" s="238" t="s">
        <v>28</v>
      </c>
      <c r="F677" s="239" t="s">
        <v>1073</v>
      </c>
      <c r="G677" s="236"/>
      <c r="H677" s="238" t="s">
        <v>28</v>
      </c>
      <c r="I677" s="240"/>
      <c r="J677" s="236"/>
      <c r="K677" s="236"/>
      <c r="L677" s="241"/>
      <c r="M677" s="242"/>
      <c r="N677" s="243"/>
      <c r="O677" s="243"/>
      <c r="P677" s="243"/>
      <c r="Q677" s="243"/>
      <c r="R677" s="243"/>
      <c r="S677" s="243"/>
      <c r="T677" s="244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5" t="s">
        <v>305</v>
      </c>
      <c r="AU677" s="245" t="s">
        <v>84</v>
      </c>
      <c r="AV677" s="13" t="s">
        <v>82</v>
      </c>
      <c r="AW677" s="13" t="s">
        <v>35</v>
      </c>
      <c r="AX677" s="13" t="s">
        <v>74</v>
      </c>
      <c r="AY677" s="245" t="s">
        <v>296</v>
      </c>
    </row>
    <row r="678" spans="1:51" s="14" customFormat="1" ht="12">
      <c r="A678" s="14"/>
      <c r="B678" s="246"/>
      <c r="C678" s="247"/>
      <c r="D678" s="237" t="s">
        <v>305</v>
      </c>
      <c r="E678" s="248" t="s">
        <v>28</v>
      </c>
      <c r="F678" s="249" t="s">
        <v>82</v>
      </c>
      <c r="G678" s="247"/>
      <c r="H678" s="250">
        <v>1</v>
      </c>
      <c r="I678" s="251"/>
      <c r="J678" s="247"/>
      <c r="K678" s="247"/>
      <c r="L678" s="252"/>
      <c r="M678" s="253"/>
      <c r="N678" s="254"/>
      <c r="O678" s="254"/>
      <c r="P678" s="254"/>
      <c r="Q678" s="254"/>
      <c r="R678" s="254"/>
      <c r="S678" s="254"/>
      <c r="T678" s="255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6" t="s">
        <v>305</v>
      </c>
      <c r="AU678" s="256" t="s">
        <v>84</v>
      </c>
      <c r="AV678" s="14" t="s">
        <v>84</v>
      </c>
      <c r="AW678" s="14" t="s">
        <v>35</v>
      </c>
      <c r="AX678" s="14" t="s">
        <v>82</v>
      </c>
      <c r="AY678" s="256" t="s">
        <v>296</v>
      </c>
    </row>
    <row r="679" spans="1:65" s="2" customFormat="1" ht="16.5" customHeight="1">
      <c r="A679" s="40"/>
      <c r="B679" s="41"/>
      <c r="C679" s="222" t="s">
        <v>1094</v>
      </c>
      <c r="D679" s="222" t="s">
        <v>298</v>
      </c>
      <c r="E679" s="223" t="s">
        <v>1099</v>
      </c>
      <c r="F679" s="224" t="s">
        <v>1100</v>
      </c>
      <c r="G679" s="225" t="s">
        <v>980</v>
      </c>
      <c r="H679" s="226">
        <v>1</v>
      </c>
      <c r="I679" s="227"/>
      <c r="J679" s="228">
        <f>ROUND(I679*H679,2)</f>
        <v>0</v>
      </c>
      <c r="K679" s="224" t="s">
        <v>28</v>
      </c>
      <c r="L679" s="46"/>
      <c r="M679" s="229" t="s">
        <v>28</v>
      </c>
      <c r="N679" s="230" t="s">
        <v>45</v>
      </c>
      <c r="O679" s="86"/>
      <c r="P679" s="231">
        <f>O679*H679</f>
        <v>0</v>
      </c>
      <c r="Q679" s="231">
        <v>0.01472</v>
      </c>
      <c r="R679" s="231">
        <f>Q679*H679</f>
        <v>0.01472</v>
      </c>
      <c r="S679" s="231">
        <v>0</v>
      </c>
      <c r="T679" s="232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33" t="s">
        <v>303</v>
      </c>
      <c r="AT679" s="233" t="s">
        <v>298</v>
      </c>
      <c r="AU679" s="233" t="s">
        <v>84</v>
      </c>
      <c r="AY679" s="19" t="s">
        <v>296</v>
      </c>
      <c r="BE679" s="234">
        <f>IF(N679="základní",J679,0)</f>
        <v>0</v>
      </c>
      <c r="BF679" s="234">
        <f>IF(N679="snížená",J679,0)</f>
        <v>0</v>
      </c>
      <c r="BG679" s="234">
        <f>IF(N679="zákl. přenesená",J679,0)</f>
        <v>0</v>
      </c>
      <c r="BH679" s="234">
        <f>IF(N679="sníž. přenesená",J679,0)</f>
        <v>0</v>
      </c>
      <c r="BI679" s="234">
        <f>IF(N679="nulová",J679,0)</f>
        <v>0</v>
      </c>
      <c r="BJ679" s="19" t="s">
        <v>82</v>
      </c>
      <c r="BK679" s="234">
        <f>ROUND(I679*H679,2)</f>
        <v>0</v>
      </c>
      <c r="BL679" s="19" t="s">
        <v>303</v>
      </c>
      <c r="BM679" s="233" t="s">
        <v>2214</v>
      </c>
    </row>
    <row r="680" spans="1:51" s="13" customFormat="1" ht="12">
      <c r="A680" s="13"/>
      <c r="B680" s="235"/>
      <c r="C680" s="236"/>
      <c r="D680" s="237" t="s">
        <v>305</v>
      </c>
      <c r="E680" s="238" t="s">
        <v>28</v>
      </c>
      <c r="F680" s="239" t="s">
        <v>1073</v>
      </c>
      <c r="G680" s="236"/>
      <c r="H680" s="238" t="s">
        <v>28</v>
      </c>
      <c r="I680" s="240"/>
      <c r="J680" s="236"/>
      <c r="K680" s="236"/>
      <c r="L680" s="241"/>
      <c r="M680" s="242"/>
      <c r="N680" s="243"/>
      <c r="O680" s="243"/>
      <c r="P680" s="243"/>
      <c r="Q680" s="243"/>
      <c r="R680" s="243"/>
      <c r="S680" s="243"/>
      <c r="T680" s="24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5" t="s">
        <v>305</v>
      </c>
      <c r="AU680" s="245" t="s">
        <v>84</v>
      </c>
      <c r="AV680" s="13" t="s">
        <v>82</v>
      </c>
      <c r="AW680" s="13" t="s">
        <v>35</v>
      </c>
      <c r="AX680" s="13" t="s">
        <v>74</v>
      </c>
      <c r="AY680" s="245" t="s">
        <v>296</v>
      </c>
    </row>
    <row r="681" spans="1:51" s="14" customFormat="1" ht="12">
      <c r="A681" s="14"/>
      <c r="B681" s="246"/>
      <c r="C681" s="247"/>
      <c r="D681" s="237" t="s">
        <v>305</v>
      </c>
      <c r="E681" s="248" t="s">
        <v>28</v>
      </c>
      <c r="F681" s="249" t="s">
        <v>82</v>
      </c>
      <c r="G681" s="247"/>
      <c r="H681" s="250">
        <v>1</v>
      </c>
      <c r="I681" s="251"/>
      <c r="J681" s="247"/>
      <c r="K681" s="247"/>
      <c r="L681" s="252"/>
      <c r="M681" s="253"/>
      <c r="N681" s="254"/>
      <c r="O681" s="254"/>
      <c r="P681" s="254"/>
      <c r="Q681" s="254"/>
      <c r="R681" s="254"/>
      <c r="S681" s="254"/>
      <c r="T681" s="25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6" t="s">
        <v>305</v>
      </c>
      <c r="AU681" s="256" t="s">
        <v>84</v>
      </c>
      <c r="AV681" s="14" t="s">
        <v>84</v>
      </c>
      <c r="AW681" s="14" t="s">
        <v>35</v>
      </c>
      <c r="AX681" s="14" t="s">
        <v>82</v>
      </c>
      <c r="AY681" s="256" t="s">
        <v>296</v>
      </c>
    </row>
    <row r="682" spans="1:65" s="2" customFormat="1" ht="16.5" customHeight="1">
      <c r="A682" s="40"/>
      <c r="B682" s="41"/>
      <c r="C682" s="222" t="s">
        <v>1098</v>
      </c>
      <c r="D682" s="222" t="s">
        <v>298</v>
      </c>
      <c r="E682" s="223" t="s">
        <v>1103</v>
      </c>
      <c r="F682" s="224" t="s">
        <v>1104</v>
      </c>
      <c r="G682" s="225" t="s">
        <v>980</v>
      </c>
      <c r="H682" s="226">
        <v>1</v>
      </c>
      <c r="I682" s="227"/>
      <c r="J682" s="228">
        <f>ROUND(I682*H682,2)</f>
        <v>0</v>
      </c>
      <c r="K682" s="224" t="s">
        <v>28</v>
      </c>
      <c r="L682" s="46"/>
      <c r="M682" s="229" t="s">
        <v>28</v>
      </c>
      <c r="N682" s="230" t="s">
        <v>45</v>
      </c>
      <c r="O682" s="86"/>
      <c r="P682" s="231">
        <f>O682*H682</f>
        <v>0</v>
      </c>
      <c r="Q682" s="231">
        <v>0.01472</v>
      </c>
      <c r="R682" s="231">
        <f>Q682*H682</f>
        <v>0.01472</v>
      </c>
      <c r="S682" s="231">
        <v>0</v>
      </c>
      <c r="T682" s="232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33" t="s">
        <v>303</v>
      </c>
      <c r="AT682" s="233" t="s">
        <v>298</v>
      </c>
      <c r="AU682" s="233" t="s">
        <v>84</v>
      </c>
      <c r="AY682" s="19" t="s">
        <v>296</v>
      </c>
      <c r="BE682" s="234">
        <f>IF(N682="základní",J682,0)</f>
        <v>0</v>
      </c>
      <c r="BF682" s="234">
        <f>IF(N682="snížená",J682,0)</f>
        <v>0</v>
      </c>
      <c r="BG682" s="234">
        <f>IF(N682="zákl. přenesená",J682,0)</f>
        <v>0</v>
      </c>
      <c r="BH682" s="234">
        <f>IF(N682="sníž. přenesená",J682,0)</f>
        <v>0</v>
      </c>
      <c r="BI682" s="234">
        <f>IF(N682="nulová",J682,0)</f>
        <v>0</v>
      </c>
      <c r="BJ682" s="19" t="s">
        <v>82</v>
      </c>
      <c r="BK682" s="234">
        <f>ROUND(I682*H682,2)</f>
        <v>0</v>
      </c>
      <c r="BL682" s="19" t="s">
        <v>303</v>
      </c>
      <c r="BM682" s="233" t="s">
        <v>2215</v>
      </c>
    </row>
    <row r="683" spans="1:51" s="13" customFormat="1" ht="12">
      <c r="A683" s="13"/>
      <c r="B683" s="235"/>
      <c r="C683" s="236"/>
      <c r="D683" s="237" t="s">
        <v>305</v>
      </c>
      <c r="E683" s="238" t="s">
        <v>28</v>
      </c>
      <c r="F683" s="239" t="s">
        <v>1106</v>
      </c>
      <c r="G683" s="236"/>
      <c r="H683" s="238" t="s">
        <v>28</v>
      </c>
      <c r="I683" s="240"/>
      <c r="J683" s="236"/>
      <c r="K683" s="236"/>
      <c r="L683" s="241"/>
      <c r="M683" s="242"/>
      <c r="N683" s="243"/>
      <c r="O683" s="243"/>
      <c r="P683" s="243"/>
      <c r="Q683" s="243"/>
      <c r="R683" s="243"/>
      <c r="S683" s="243"/>
      <c r="T683" s="24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5" t="s">
        <v>305</v>
      </c>
      <c r="AU683" s="245" t="s">
        <v>84</v>
      </c>
      <c r="AV683" s="13" t="s">
        <v>82</v>
      </c>
      <c r="AW683" s="13" t="s">
        <v>35</v>
      </c>
      <c r="AX683" s="13" t="s">
        <v>74</v>
      </c>
      <c r="AY683" s="245" t="s">
        <v>296</v>
      </c>
    </row>
    <row r="684" spans="1:51" s="14" customFormat="1" ht="12">
      <c r="A684" s="14"/>
      <c r="B684" s="246"/>
      <c r="C684" s="247"/>
      <c r="D684" s="237" t="s">
        <v>305</v>
      </c>
      <c r="E684" s="248" t="s">
        <v>28</v>
      </c>
      <c r="F684" s="249" t="s">
        <v>82</v>
      </c>
      <c r="G684" s="247"/>
      <c r="H684" s="250">
        <v>1</v>
      </c>
      <c r="I684" s="251"/>
      <c r="J684" s="247"/>
      <c r="K684" s="247"/>
      <c r="L684" s="252"/>
      <c r="M684" s="253"/>
      <c r="N684" s="254"/>
      <c r="O684" s="254"/>
      <c r="P684" s="254"/>
      <c r="Q684" s="254"/>
      <c r="R684" s="254"/>
      <c r="S684" s="254"/>
      <c r="T684" s="255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6" t="s">
        <v>305</v>
      </c>
      <c r="AU684" s="256" t="s">
        <v>84</v>
      </c>
      <c r="AV684" s="14" t="s">
        <v>84</v>
      </c>
      <c r="AW684" s="14" t="s">
        <v>35</v>
      </c>
      <c r="AX684" s="14" t="s">
        <v>82</v>
      </c>
      <c r="AY684" s="256" t="s">
        <v>296</v>
      </c>
    </row>
    <row r="685" spans="1:65" s="2" customFormat="1" ht="16.5" customHeight="1">
      <c r="A685" s="40"/>
      <c r="B685" s="41"/>
      <c r="C685" s="222" t="s">
        <v>1102</v>
      </c>
      <c r="D685" s="222" t="s">
        <v>298</v>
      </c>
      <c r="E685" s="223" t="s">
        <v>1108</v>
      </c>
      <c r="F685" s="224" t="s">
        <v>1109</v>
      </c>
      <c r="G685" s="225" t="s">
        <v>980</v>
      </c>
      <c r="H685" s="226">
        <v>1</v>
      </c>
      <c r="I685" s="227"/>
      <c r="J685" s="228">
        <f>ROUND(I685*H685,2)</f>
        <v>0</v>
      </c>
      <c r="K685" s="224" t="s">
        <v>28</v>
      </c>
      <c r="L685" s="46"/>
      <c r="M685" s="229" t="s">
        <v>28</v>
      </c>
      <c r="N685" s="230" t="s">
        <v>45</v>
      </c>
      <c r="O685" s="86"/>
      <c r="P685" s="231">
        <f>O685*H685</f>
        <v>0</v>
      </c>
      <c r="Q685" s="231">
        <v>0.01472</v>
      </c>
      <c r="R685" s="231">
        <f>Q685*H685</f>
        <v>0.01472</v>
      </c>
      <c r="S685" s="231">
        <v>0</v>
      </c>
      <c r="T685" s="232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33" t="s">
        <v>303</v>
      </c>
      <c r="AT685" s="233" t="s">
        <v>298</v>
      </c>
      <c r="AU685" s="233" t="s">
        <v>84</v>
      </c>
      <c r="AY685" s="19" t="s">
        <v>296</v>
      </c>
      <c r="BE685" s="234">
        <f>IF(N685="základní",J685,0)</f>
        <v>0</v>
      </c>
      <c r="BF685" s="234">
        <f>IF(N685="snížená",J685,0)</f>
        <v>0</v>
      </c>
      <c r="BG685" s="234">
        <f>IF(N685="zákl. přenesená",J685,0)</f>
        <v>0</v>
      </c>
      <c r="BH685" s="234">
        <f>IF(N685="sníž. přenesená",J685,0)</f>
        <v>0</v>
      </c>
      <c r="BI685" s="234">
        <f>IF(N685="nulová",J685,0)</f>
        <v>0</v>
      </c>
      <c r="BJ685" s="19" t="s">
        <v>82</v>
      </c>
      <c r="BK685" s="234">
        <f>ROUND(I685*H685,2)</f>
        <v>0</v>
      </c>
      <c r="BL685" s="19" t="s">
        <v>303</v>
      </c>
      <c r="BM685" s="233" t="s">
        <v>2216</v>
      </c>
    </row>
    <row r="686" spans="1:51" s="13" customFormat="1" ht="12">
      <c r="A686" s="13"/>
      <c r="B686" s="235"/>
      <c r="C686" s="236"/>
      <c r="D686" s="237" t="s">
        <v>305</v>
      </c>
      <c r="E686" s="238" t="s">
        <v>28</v>
      </c>
      <c r="F686" s="239" t="s">
        <v>1106</v>
      </c>
      <c r="G686" s="236"/>
      <c r="H686" s="238" t="s">
        <v>28</v>
      </c>
      <c r="I686" s="240"/>
      <c r="J686" s="236"/>
      <c r="K686" s="236"/>
      <c r="L686" s="241"/>
      <c r="M686" s="242"/>
      <c r="N686" s="243"/>
      <c r="O686" s="243"/>
      <c r="P686" s="243"/>
      <c r="Q686" s="243"/>
      <c r="R686" s="243"/>
      <c r="S686" s="243"/>
      <c r="T686" s="244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5" t="s">
        <v>305</v>
      </c>
      <c r="AU686" s="245" t="s">
        <v>84</v>
      </c>
      <c r="AV686" s="13" t="s">
        <v>82</v>
      </c>
      <c r="AW686" s="13" t="s">
        <v>35</v>
      </c>
      <c r="AX686" s="13" t="s">
        <v>74</v>
      </c>
      <c r="AY686" s="245" t="s">
        <v>296</v>
      </c>
    </row>
    <row r="687" spans="1:51" s="14" customFormat="1" ht="12">
      <c r="A687" s="14"/>
      <c r="B687" s="246"/>
      <c r="C687" s="247"/>
      <c r="D687" s="237" t="s">
        <v>305</v>
      </c>
      <c r="E687" s="248" t="s">
        <v>28</v>
      </c>
      <c r="F687" s="249" t="s">
        <v>82</v>
      </c>
      <c r="G687" s="247"/>
      <c r="H687" s="250">
        <v>1</v>
      </c>
      <c r="I687" s="251"/>
      <c r="J687" s="247"/>
      <c r="K687" s="247"/>
      <c r="L687" s="252"/>
      <c r="M687" s="253"/>
      <c r="N687" s="254"/>
      <c r="O687" s="254"/>
      <c r="P687" s="254"/>
      <c r="Q687" s="254"/>
      <c r="R687" s="254"/>
      <c r="S687" s="254"/>
      <c r="T687" s="255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6" t="s">
        <v>305</v>
      </c>
      <c r="AU687" s="256" t="s">
        <v>84</v>
      </c>
      <c r="AV687" s="14" t="s">
        <v>84</v>
      </c>
      <c r="AW687" s="14" t="s">
        <v>35</v>
      </c>
      <c r="AX687" s="14" t="s">
        <v>82</v>
      </c>
      <c r="AY687" s="256" t="s">
        <v>296</v>
      </c>
    </row>
    <row r="688" spans="1:65" s="2" customFormat="1" ht="16.5" customHeight="1">
      <c r="A688" s="40"/>
      <c r="B688" s="41"/>
      <c r="C688" s="222" t="s">
        <v>1107</v>
      </c>
      <c r="D688" s="222" t="s">
        <v>298</v>
      </c>
      <c r="E688" s="223" t="s">
        <v>1112</v>
      </c>
      <c r="F688" s="224" t="s">
        <v>1113</v>
      </c>
      <c r="G688" s="225" t="s">
        <v>980</v>
      </c>
      <c r="H688" s="226">
        <v>2</v>
      </c>
      <c r="I688" s="227"/>
      <c r="J688" s="228">
        <f>ROUND(I688*H688,2)</f>
        <v>0</v>
      </c>
      <c r="K688" s="224" t="s">
        <v>28</v>
      </c>
      <c r="L688" s="46"/>
      <c r="M688" s="229" t="s">
        <v>28</v>
      </c>
      <c r="N688" s="230" t="s">
        <v>45</v>
      </c>
      <c r="O688" s="86"/>
      <c r="P688" s="231">
        <f>O688*H688</f>
        <v>0</v>
      </c>
      <c r="Q688" s="231">
        <v>0.01472</v>
      </c>
      <c r="R688" s="231">
        <f>Q688*H688</f>
        <v>0.02944</v>
      </c>
      <c r="S688" s="231">
        <v>0</v>
      </c>
      <c r="T688" s="232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33" t="s">
        <v>303</v>
      </c>
      <c r="AT688" s="233" t="s">
        <v>298</v>
      </c>
      <c r="AU688" s="233" t="s">
        <v>84</v>
      </c>
      <c r="AY688" s="19" t="s">
        <v>296</v>
      </c>
      <c r="BE688" s="234">
        <f>IF(N688="základní",J688,0)</f>
        <v>0</v>
      </c>
      <c r="BF688" s="234">
        <f>IF(N688="snížená",J688,0)</f>
        <v>0</v>
      </c>
      <c r="BG688" s="234">
        <f>IF(N688="zákl. přenesená",J688,0)</f>
        <v>0</v>
      </c>
      <c r="BH688" s="234">
        <f>IF(N688="sníž. přenesená",J688,0)</f>
        <v>0</v>
      </c>
      <c r="BI688" s="234">
        <f>IF(N688="nulová",J688,0)</f>
        <v>0</v>
      </c>
      <c r="BJ688" s="19" t="s">
        <v>82</v>
      </c>
      <c r="BK688" s="234">
        <f>ROUND(I688*H688,2)</f>
        <v>0</v>
      </c>
      <c r="BL688" s="19" t="s">
        <v>303</v>
      </c>
      <c r="BM688" s="233" t="s">
        <v>2217</v>
      </c>
    </row>
    <row r="689" spans="1:51" s="13" customFormat="1" ht="12">
      <c r="A689" s="13"/>
      <c r="B689" s="235"/>
      <c r="C689" s="236"/>
      <c r="D689" s="237" t="s">
        <v>305</v>
      </c>
      <c r="E689" s="238" t="s">
        <v>28</v>
      </c>
      <c r="F689" s="239" t="s">
        <v>1106</v>
      </c>
      <c r="G689" s="236"/>
      <c r="H689" s="238" t="s">
        <v>28</v>
      </c>
      <c r="I689" s="240"/>
      <c r="J689" s="236"/>
      <c r="K689" s="236"/>
      <c r="L689" s="241"/>
      <c r="M689" s="242"/>
      <c r="N689" s="243"/>
      <c r="O689" s="243"/>
      <c r="P689" s="243"/>
      <c r="Q689" s="243"/>
      <c r="R689" s="243"/>
      <c r="S689" s="243"/>
      <c r="T689" s="24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5" t="s">
        <v>305</v>
      </c>
      <c r="AU689" s="245" t="s">
        <v>84</v>
      </c>
      <c r="AV689" s="13" t="s">
        <v>82</v>
      </c>
      <c r="AW689" s="13" t="s">
        <v>35</v>
      </c>
      <c r="AX689" s="13" t="s">
        <v>74</v>
      </c>
      <c r="AY689" s="245" t="s">
        <v>296</v>
      </c>
    </row>
    <row r="690" spans="1:51" s="14" customFormat="1" ht="12">
      <c r="A690" s="14"/>
      <c r="B690" s="246"/>
      <c r="C690" s="247"/>
      <c r="D690" s="237" t="s">
        <v>305</v>
      </c>
      <c r="E690" s="248" t="s">
        <v>28</v>
      </c>
      <c r="F690" s="249" t="s">
        <v>84</v>
      </c>
      <c r="G690" s="247"/>
      <c r="H690" s="250">
        <v>2</v>
      </c>
      <c r="I690" s="251"/>
      <c r="J690" s="247"/>
      <c r="K690" s="247"/>
      <c r="L690" s="252"/>
      <c r="M690" s="253"/>
      <c r="N690" s="254"/>
      <c r="O690" s="254"/>
      <c r="P690" s="254"/>
      <c r="Q690" s="254"/>
      <c r="R690" s="254"/>
      <c r="S690" s="254"/>
      <c r="T690" s="255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6" t="s">
        <v>305</v>
      </c>
      <c r="AU690" s="256" t="s">
        <v>84</v>
      </c>
      <c r="AV690" s="14" t="s">
        <v>84</v>
      </c>
      <c r="AW690" s="14" t="s">
        <v>35</v>
      </c>
      <c r="AX690" s="14" t="s">
        <v>82</v>
      </c>
      <c r="AY690" s="256" t="s">
        <v>296</v>
      </c>
    </row>
    <row r="691" spans="1:63" s="12" customFormat="1" ht="22.8" customHeight="1">
      <c r="A691" s="12"/>
      <c r="B691" s="206"/>
      <c r="C691" s="207"/>
      <c r="D691" s="208" t="s">
        <v>73</v>
      </c>
      <c r="E691" s="220" t="s">
        <v>1115</v>
      </c>
      <c r="F691" s="220" t="s">
        <v>1116</v>
      </c>
      <c r="G691" s="207"/>
      <c r="H691" s="207"/>
      <c r="I691" s="210"/>
      <c r="J691" s="221">
        <f>BK691</f>
        <v>0</v>
      </c>
      <c r="K691" s="207"/>
      <c r="L691" s="212"/>
      <c r="M691" s="213"/>
      <c r="N691" s="214"/>
      <c r="O691" s="214"/>
      <c r="P691" s="215">
        <f>P692</f>
        <v>0</v>
      </c>
      <c r="Q691" s="214"/>
      <c r="R691" s="215">
        <f>R692</f>
        <v>0</v>
      </c>
      <c r="S691" s="214"/>
      <c r="T691" s="216">
        <f>T692</f>
        <v>0</v>
      </c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R691" s="217" t="s">
        <v>82</v>
      </c>
      <c r="AT691" s="218" t="s">
        <v>73</v>
      </c>
      <c r="AU691" s="218" t="s">
        <v>82</v>
      </c>
      <c r="AY691" s="217" t="s">
        <v>296</v>
      </c>
      <c r="BK691" s="219">
        <f>BK692</f>
        <v>0</v>
      </c>
    </row>
    <row r="692" spans="1:65" s="2" customFormat="1" ht="24" customHeight="1">
      <c r="A692" s="40"/>
      <c r="B692" s="41"/>
      <c r="C692" s="222" t="s">
        <v>1111</v>
      </c>
      <c r="D692" s="222" t="s">
        <v>298</v>
      </c>
      <c r="E692" s="223" t="s">
        <v>1118</v>
      </c>
      <c r="F692" s="224" t="s">
        <v>1119</v>
      </c>
      <c r="G692" s="225" t="s">
        <v>408</v>
      </c>
      <c r="H692" s="226">
        <v>922.593</v>
      </c>
      <c r="I692" s="227"/>
      <c r="J692" s="228">
        <f>ROUND(I692*H692,2)</f>
        <v>0</v>
      </c>
      <c r="K692" s="224" t="s">
        <v>302</v>
      </c>
      <c r="L692" s="46"/>
      <c r="M692" s="229" t="s">
        <v>28</v>
      </c>
      <c r="N692" s="230" t="s">
        <v>45</v>
      </c>
      <c r="O692" s="86"/>
      <c r="P692" s="231">
        <f>O692*H692</f>
        <v>0</v>
      </c>
      <c r="Q692" s="231">
        <v>0</v>
      </c>
      <c r="R692" s="231">
        <f>Q692*H692</f>
        <v>0</v>
      </c>
      <c r="S692" s="231">
        <v>0</v>
      </c>
      <c r="T692" s="232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33" t="s">
        <v>303</v>
      </c>
      <c r="AT692" s="233" t="s">
        <v>298</v>
      </c>
      <c r="AU692" s="233" t="s">
        <v>84</v>
      </c>
      <c r="AY692" s="19" t="s">
        <v>296</v>
      </c>
      <c r="BE692" s="234">
        <f>IF(N692="základní",J692,0)</f>
        <v>0</v>
      </c>
      <c r="BF692" s="234">
        <f>IF(N692="snížená",J692,0)</f>
        <v>0</v>
      </c>
      <c r="BG692" s="234">
        <f>IF(N692="zákl. přenesená",J692,0)</f>
        <v>0</v>
      </c>
      <c r="BH692" s="234">
        <f>IF(N692="sníž. přenesená",J692,0)</f>
        <v>0</v>
      </c>
      <c r="BI692" s="234">
        <f>IF(N692="nulová",J692,0)</f>
        <v>0</v>
      </c>
      <c r="BJ692" s="19" t="s">
        <v>82</v>
      </c>
      <c r="BK692" s="234">
        <f>ROUND(I692*H692,2)</f>
        <v>0</v>
      </c>
      <c r="BL692" s="19" t="s">
        <v>303</v>
      </c>
      <c r="BM692" s="233" t="s">
        <v>2218</v>
      </c>
    </row>
    <row r="693" spans="1:63" s="12" customFormat="1" ht="25.9" customHeight="1">
      <c r="A693" s="12"/>
      <c r="B693" s="206"/>
      <c r="C693" s="207"/>
      <c r="D693" s="208" t="s">
        <v>73</v>
      </c>
      <c r="E693" s="209" t="s">
        <v>1121</v>
      </c>
      <c r="F693" s="209" t="s">
        <v>1122</v>
      </c>
      <c r="G693" s="207"/>
      <c r="H693" s="207"/>
      <c r="I693" s="210"/>
      <c r="J693" s="211">
        <f>BK693</f>
        <v>0</v>
      </c>
      <c r="K693" s="207"/>
      <c r="L693" s="212"/>
      <c r="M693" s="213"/>
      <c r="N693" s="214"/>
      <c r="O693" s="214"/>
      <c r="P693" s="215">
        <f>P694+P730+P797+P802+P853+P906+P926+P1005+P1116+P1164+P1202+P1230+P1270+P1286</f>
        <v>0</v>
      </c>
      <c r="Q693" s="214"/>
      <c r="R693" s="215">
        <f>R694+R730+R797+R802+R853+R906+R926+R1005+R1116+R1164+R1202+R1230+R1270+R1286</f>
        <v>55.563057350000015</v>
      </c>
      <c r="S693" s="214"/>
      <c r="T693" s="216">
        <f>T694+T730+T797+T802+T853+T906+T926+T1005+T1116+T1164+T1202+T1230+T1270+T1286</f>
        <v>0.253</v>
      </c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R693" s="217" t="s">
        <v>84</v>
      </c>
      <c r="AT693" s="218" t="s">
        <v>73</v>
      </c>
      <c r="AU693" s="218" t="s">
        <v>74</v>
      </c>
      <c r="AY693" s="217" t="s">
        <v>296</v>
      </c>
      <c r="BK693" s="219">
        <f>BK694+BK730+BK797+BK802+BK853+BK906+BK926+BK1005+BK1116+BK1164+BK1202+BK1230+BK1270+BK1286</f>
        <v>0</v>
      </c>
    </row>
    <row r="694" spans="1:63" s="12" customFormat="1" ht="22.8" customHeight="1">
      <c r="A694" s="12"/>
      <c r="B694" s="206"/>
      <c r="C694" s="207"/>
      <c r="D694" s="208" t="s">
        <v>73</v>
      </c>
      <c r="E694" s="220" t="s">
        <v>1123</v>
      </c>
      <c r="F694" s="220" t="s">
        <v>1124</v>
      </c>
      <c r="G694" s="207"/>
      <c r="H694" s="207"/>
      <c r="I694" s="210"/>
      <c r="J694" s="221">
        <f>BK694</f>
        <v>0</v>
      </c>
      <c r="K694" s="207"/>
      <c r="L694" s="212"/>
      <c r="M694" s="213"/>
      <c r="N694" s="214"/>
      <c r="O694" s="214"/>
      <c r="P694" s="215">
        <f>SUM(P695:P729)</f>
        <v>0</v>
      </c>
      <c r="Q694" s="214"/>
      <c r="R694" s="215">
        <f>SUM(R695:R729)</f>
        <v>1.0550124</v>
      </c>
      <c r="S694" s="214"/>
      <c r="T694" s="216">
        <f>SUM(T695:T729)</f>
        <v>0</v>
      </c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R694" s="217" t="s">
        <v>84</v>
      </c>
      <c r="AT694" s="218" t="s">
        <v>73</v>
      </c>
      <c r="AU694" s="218" t="s">
        <v>82</v>
      </c>
      <c r="AY694" s="217" t="s">
        <v>296</v>
      </c>
      <c r="BK694" s="219">
        <f>SUM(BK695:BK729)</f>
        <v>0</v>
      </c>
    </row>
    <row r="695" spans="1:65" s="2" customFormat="1" ht="24" customHeight="1">
      <c r="A695" s="40"/>
      <c r="B695" s="41"/>
      <c r="C695" s="222" t="s">
        <v>1117</v>
      </c>
      <c r="D695" s="222" t="s">
        <v>298</v>
      </c>
      <c r="E695" s="223" t="s">
        <v>1126</v>
      </c>
      <c r="F695" s="224" t="s">
        <v>1127</v>
      </c>
      <c r="G695" s="225" t="s">
        <v>362</v>
      </c>
      <c r="H695" s="226">
        <v>314.701</v>
      </c>
      <c r="I695" s="227"/>
      <c r="J695" s="228">
        <f>ROUND(I695*H695,2)</f>
        <v>0</v>
      </c>
      <c r="K695" s="224" t="s">
        <v>302</v>
      </c>
      <c r="L695" s="46"/>
      <c r="M695" s="229" t="s">
        <v>28</v>
      </c>
      <c r="N695" s="230" t="s">
        <v>45</v>
      </c>
      <c r="O695" s="86"/>
      <c r="P695" s="231">
        <f>O695*H695</f>
        <v>0</v>
      </c>
      <c r="Q695" s="231">
        <v>0</v>
      </c>
      <c r="R695" s="231">
        <f>Q695*H695</f>
        <v>0</v>
      </c>
      <c r="S695" s="231">
        <v>0</v>
      </c>
      <c r="T695" s="232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33" t="s">
        <v>374</v>
      </c>
      <c r="AT695" s="233" t="s">
        <v>298</v>
      </c>
      <c r="AU695" s="233" t="s">
        <v>84</v>
      </c>
      <c r="AY695" s="19" t="s">
        <v>296</v>
      </c>
      <c r="BE695" s="234">
        <f>IF(N695="základní",J695,0)</f>
        <v>0</v>
      </c>
      <c r="BF695" s="234">
        <f>IF(N695="snížená",J695,0)</f>
        <v>0</v>
      </c>
      <c r="BG695" s="234">
        <f>IF(N695="zákl. přenesená",J695,0)</f>
        <v>0</v>
      </c>
      <c r="BH695" s="234">
        <f>IF(N695="sníž. přenesená",J695,0)</f>
        <v>0</v>
      </c>
      <c r="BI695" s="234">
        <f>IF(N695="nulová",J695,0)</f>
        <v>0</v>
      </c>
      <c r="BJ695" s="19" t="s">
        <v>82</v>
      </c>
      <c r="BK695" s="234">
        <f>ROUND(I695*H695,2)</f>
        <v>0</v>
      </c>
      <c r="BL695" s="19" t="s">
        <v>374</v>
      </c>
      <c r="BM695" s="233" t="s">
        <v>2219</v>
      </c>
    </row>
    <row r="696" spans="1:51" s="13" customFormat="1" ht="12">
      <c r="A696" s="13"/>
      <c r="B696" s="235"/>
      <c r="C696" s="236"/>
      <c r="D696" s="237" t="s">
        <v>305</v>
      </c>
      <c r="E696" s="238" t="s">
        <v>28</v>
      </c>
      <c r="F696" s="239" t="s">
        <v>2019</v>
      </c>
      <c r="G696" s="236"/>
      <c r="H696" s="238" t="s">
        <v>28</v>
      </c>
      <c r="I696" s="240"/>
      <c r="J696" s="236"/>
      <c r="K696" s="236"/>
      <c r="L696" s="241"/>
      <c r="M696" s="242"/>
      <c r="N696" s="243"/>
      <c r="O696" s="243"/>
      <c r="P696" s="243"/>
      <c r="Q696" s="243"/>
      <c r="R696" s="243"/>
      <c r="S696" s="243"/>
      <c r="T696" s="24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5" t="s">
        <v>305</v>
      </c>
      <c r="AU696" s="245" t="s">
        <v>84</v>
      </c>
      <c r="AV696" s="13" t="s">
        <v>82</v>
      </c>
      <c r="AW696" s="13" t="s">
        <v>35</v>
      </c>
      <c r="AX696" s="13" t="s">
        <v>74</v>
      </c>
      <c r="AY696" s="245" t="s">
        <v>296</v>
      </c>
    </row>
    <row r="697" spans="1:51" s="14" customFormat="1" ht="12">
      <c r="A697" s="14"/>
      <c r="B697" s="246"/>
      <c r="C697" s="247"/>
      <c r="D697" s="237" t="s">
        <v>305</v>
      </c>
      <c r="E697" s="248" t="s">
        <v>28</v>
      </c>
      <c r="F697" s="249" t="s">
        <v>930</v>
      </c>
      <c r="G697" s="247"/>
      <c r="H697" s="250">
        <v>79.074</v>
      </c>
      <c r="I697" s="251"/>
      <c r="J697" s="247"/>
      <c r="K697" s="247"/>
      <c r="L697" s="252"/>
      <c r="M697" s="253"/>
      <c r="N697" s="254"/>
      <c r="O697" s="254"/>
      <c r="P697" s="254"/>
      <c r="Q697" s="254"/>
      <c r="R697" s="254"/>
      <c r="S697" s="254"/>
      <c r="T697" s="255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6" t="s">
        <v>305</v>
      </c>
      <c r="AU697" s="256" t="s">
        <v>84</v>
      </c>
      <c r="AV697" s="14" t="s">
        <v>84</v>
      </c>
      <c r="AW697" s="14" t="s">
        <v>35</v>
      </c>
      <c r="AX697" s="14" t="s">
        <v>74</v>
      </c>
      <c r="AY697" s="256" t="s">
        <v>296</v>
      </c>
    </row>
    <row r="698" spans="1:51" s="14" customFormat="1" ht="12">
      <c r="A698" s="14"/>
      <c r="B698" s="246"/>
      <c r="C698" s="247"/>
      <c r="D698" s="237" t="s">
        <v>305</v>
      </c>
      <c r="E698" s="248" t="s">
        <v>28</v>
      </c>
      <c r="F698" s="249" t="s">
        <v>931</v>
      </c>
      <c r="G698" s="247"/>
      <c r="H698" s="250">
        <v>117.596</v>
      </c>
      <c r="I698" s="251"/>
      <c r="J698" s="247"/>
      <c r="K698" s="247"/>
      <c r="L698" s="252"/>
      <c r="M698" s="253"/>
      <c r="N698" s="254"/>
      <c r="O698" s="254"/>
      <c r="P698" s="254"/>
      <c r="Q698" s="254"/>
      <c r="R698" s="254"/>
      <c r="S698" s="254"/>
      <c r="T698" s="255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6" t="s">
        <v>305</v>
      </c>
      <c r="AU698" s="256" t="s">
        <v>84</v>
      </c>
      <c r="AV698" s="14" t="s">
        <v>84</v>
      </c>
      <c r="AW698" s="14" t="s">
        <v>35</v>
      </c>
      <c r="AX698" s="14" t="s">
        <v>74</v>
      </c>
      <c r="AY698" s="256" t="s">
        <v>296</v>
      </c>
    </row>
    <row r="699" spans="1:51" s="14" customFormat="1" ht="12">
      <c r="A699" s="14"/>
      <c r="B699" s="246"/>
      <c r="C699" s="247"/>
      <c r="D699" s="237" t="s">
        <v>305</v>
      </c>
      <c r="E699" s="248" t="s">
        <v>28</v>
      </c>
      <c r="F699" s="249" t="s">
        <v>932</v>
      </c>
      <c r="G699" s="247"/>
      <c r="H699" s="250">
        <v>24.665</v>
      </c>
      <c r="I699" s="251"/>
      <c r="J699" s="247"/>
      <c r="K699" s="247"/>
      <c r="L699" s="252"/>
      <c r="M699" s="253"/>
      <c r="N699" s="254"/>
      <c r="O699" s="254"/>
      <c r="P699" s="254"/>
      <c r="Q699" s="254"/>
      <c r="R699" s="254"/>
      <c r="S699" s="254"/>
      <c r="T699" s="25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6" t="s">
        <v>305</v>
      </c>
      <c r="AU699" s="256" t="s">
        <v>84</v>
      </c>
      <c r="AV699" s="14" t="s">
        <v>84</v>
      </c>
      <c r="AW699" s="14" t="s">
        <v>35</v>
      </c>
      <c r="AX699" s="14" t="s">
        <v>74</v>
      </c>
      <c r="AY699" s="256" t="s">
        <v>296</v>
      </c>
    </row>
    <row r="700" spans="1:51" s="14" customFormat="1" ht="12">
      <c r="A700" s="14"/>
      <c r="B700" s="246"/>
      <c r="C700" s="247"/>
      <c r="D700" s="237" t="s">
        <v>305</v>
      </c>
      <c r="E700" s="248" t="s">
        <v>28</v>
      </c>
      <c r="F700" s="249" t="s">
        <v>933</v>
      </c>
      <c r="G700" s="247"/>
      <c r="H700" s="250">
        <v>93.366</v>
      </c>
      <c r="I700" s="251"/>
      <c r="J700" s="247"/>
      <c r="K700" s="247"/>
      <c r="L700" s="252"/>
      <c r="M700" s="253"/>
      <c r="N700" s="254"/>
      <c r="O700" s="254"/>
      <c r="P700" s="254"/>
      <c r="Q700" s="254"/>
      <c r="R700" s="254"/>
      <c r="S700" s="254"/>
      <c r="T700" s="25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6" t="s">
        <v>305</v>
      </c>
      <c r="AU700" s="256" t="s">
        <v>84</v>
      </c>
      <c r="AV700" s="14" t="s">
        <v>84</v>
      </c>
      <c r="AW700" s="14" t="s">
        <v>35</v>
      </c>
      <c r="AX700" s="14" t="s">
        <v>74</v>
      </c>
      <c r="AY700" s="256" t="s">
        <v>296</v>
      </c>
    </row>
    <row r="701" spans="1:51" s="15" customFormat="1" ht="12">
      <c r="A701" s="15"/>
      <c r="B701" s="257"/>
      <c r="C701" s="258"/>
      <c r="D701" s="237" t="s">
        <v>305</v>
      </c>
      <c r="E701" s="259" t="s">
        <v>144</v>
      </c>
      <c r="F701" s="260" t="s">
        <v>310</v>
      </c>
      <c r="G701" s="258"/>
      <c r="H701" s="261">
        <v>314.701</v>
      </c>
      <c r="I701" s="262"/>
      <c r="J701" s="258"/>
      <c r="K701" s="258"/>
      <c r="L701" s="263"/>
      <c r="M701" s="264"/>
      <c r="N701" s="265"/>
      <c r="O701" s="265"/>
      <c r="P701" s="265"/>
      <c r="Q701" s="265"/>
      <c r="R701" s="265"/>
      <c r="S701" s="265"/>
      <c r="T701" s="266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67" t="s">
        <v>305</v>
      </c>
      <c r="AU701" s="267" t="s">
        <v>84</v>
      </c>
      <c r="AV701" s="15" t="s">
        <v>303</v>
      </c>
      <c r="AW701" s="15" t="s">
        <v>35</v>
      </c>
      <c r="AX701" s="15" t="s">
        <v>82</v>
      </c>
      <c r="AY701" s="267" t="s">
        <v>296</v>
      </c>
    </row>
    <row r="702" spans="1:65" s="2" customFormat="1" ht="16.5" customHeight="1">
      <c r="A702" s="40"/>
      <c r="B702" s="41"/>
      <c r="C702" s="222" t="s">
        <v>1125</v>
      </c>
      <c r="D702" s="222" t="s">
        <v>298</v>
      </c>
      <c r="E702" s="223" t="s">
        <v>1130</v>
      </c>
      <c r="F702" s="224" t="s">
        <v>1131</v>
      </c>
      <c r="G702" s="225" t="s">
        <v>362</v>
      </c>
      <c r="H702" s="226">
        <v>101.424</v>
      </c>
      <c r="I702" s="227"/>
      <c r="J702" s="228">
        <f>ROUND(I702*H702,2)</f>
        <v>0</v>
      </c>
      <c r="K702" s="224" t="s">
        <v>302</v>
      </c>
      <c r="L702" s="46"/>
      <c r="M702" s="229" t="s">
        <v>28</v>
      </c>
      <c r="N702" s="230" t="s">
        <v>45</v>
      </c>
      <c r="O702" s="86"/>
      <c r="P702" s="231">
        <f>O702*H702</f>
        <v>0</v>
      </c>
      <c r="Q702" s="231">
        <v>0</v>
      </c>
      <c r="R702" s="231">
        <f>Q702*H702</f>
        <v>0</v>
      </c>
      <c r="S702" s="231">
        <v>0</v>
      </c>
      <c r="T702" s="232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33" t="s">
        <v>374</v>
      </c>
      <c r="AT702" s="233" t="s">
        <v>298</v>
      </c>
      <c r="AU702" s="233" t="s">
        <v>84</v>
      </c>
      <c r="AY702" s="19" t="s">
        <v>296</v>
      </c>
      <c r="BE702" s="234">
        <f>IF(N702="základní",J702,0)</f>
        <v>0</v>
      </c>
      <c r="BF702" s="234">
        <f>IF(N702="snížená",J702,0)</f>
        <v>0</v>
      </c>
      <c r="BG702" s="234">
        <f>IF(N702="zákl. přenesená",J702,0)</f>
        <v>0</v>
      </c>
      <c r="BH702" s="234">
        <f>IF(N702="sníž. přenesená",J702,0)</f>
        <v>0</v>
      </c>
      <c r="BI702" s="234">
        <f>IF(N702="nulová",J702,0)</f>
        <v>0</v>
      </c>
      <c r="BJ702" s="19" t="s">
        <v>82</v>
      </c>
      <c r="BK702" s="234">
        <f>ROUND(I702*H702,2)</f>
        <v>0</v>
      </c>
      <c r="BL702" s="19" t="s">
        <v>374</v>
      </c>
      <c r="BM702" s="233" t="s">
        <v>2220</v>
      </c>
    </row>
    <row r="703" spans="1:51" s="13" customFormat="1" ht="12">
      <c r="A703" s="13"/>
      <c r="B703" s="235"/>
      <c r="C703" s="236"/>
      <c r="D703" s="237" t="s">
        <v>305</v>
      </c>
      <c r="E703" s="238" t="s">
        <v>28</v>
      </c>
      <c r="F703" s="239" t="s">
        <v>2019</v>
      </c>
      <c r="G703" s="236"/>
      <c r="H703" s="238" t="s">
        <v>28</v>
      </c>
      <c r="I703" s="240"/>
      <c r="J703" s="236"/>
      <c r="K703" s="236"/>
      <c r="L703" s="241"/>
      <c r="M703" s="242"/>
      <c r="N703" s="243"/>
      <c r="O703" s="243"/>
      <c r="P703" s="243"/>
      <c r="Q703" s="243"/>
      <c r="R703" s="243"/>
      <c r="S703" s="243"/>
      <c r="T703" s="24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5" t="s">
        <v>305</v>
      </c>
      <c r="AU703" s="245" t="s">
        <v>84</v>
      </c>
      <c r="AV703" s="13" t="s">
        <v>82</v>
      </c>
      <c r="AW703" s="13" t="s">
        <v>35</v>
      </c>
      <c r="AX703" s="13" t="s">
        <v>74</v>
      </c>
      <c r="AY703" s="245" t="s">
        <v>296</v>
      </c>
    </row>
    <row r="704" spans="1:51" s="14" customFormat="1" ht="12">
      <c r="A704" s="14"/>
      <c r="B704" s="246"/>
      <c r="C704" s="247"/>
      <c r="D704" s="237" t="s">
        <v>305</v>
      </c>
      <c r="E704" s="248" t="s">
        <v>146</v>
      </c>
      <c r="F704" s="249" t="s">
        <v>806</v>
      </c>
      <c r="G704" s="247"/>
      <c r="H704" s="250">
        <v>101.424</v>
      </c>
      <c r="I704" s="251"/>
      <c r="J704" s="247"/>
      <c r="K704" s="247"/>
      <c r="L704" s="252"/>
      <c r="M704" s="253"/>
      <c r="N704" s="254"/>
      <c r="O704" s="254"/>
      <c r="P704" s="254"/>
      <c r="Q704" s="254"/>
      <c r="R704" s="254"/>
      <c r="S704" s="254"/>
      <c r="T704" s="255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6" t="s">
        <v>305</v>
      </c>
      <c r="AU704" s="256" t="s">
        <v>84</v>
      </c>
      <c r="AV704" s="14" t="s">
        <v>84</v>
      </c>
      <c r="AW704" s="14" t="s">
        <v>35</v>
      </c>
      <c r="AX704" s="14" t="s">
        <v>82</v>
      </c>
      <c r="AY704" s="256" t="s">
        <v>296</v>
      </c>
    </row>
    <row r="705" spans="1:65" s="2" customFormat="1" ht="16.5" customHeight="1">
      <c r="A705" s="40"/>
      <c r="B705" s="41"/>
      <c r="C705" s="279" t="s">
        <v>1129</v>
      </c>
      <c r="D705" s="279" t="s">
        <v>405</v>
      </c>
      <c r="E705" s="280" t="s">
        <v>1134</v>
      </c>
      <c r="F705" s="281" t="s">
        <v>1135</v>
      </c>
      <c r="G705" s="282" t="s">
        <v>408</v>
      </c>
      <c r="H705" s="283">
        <v>0.129</v>
      </c>
      <c r="I705" s="284"/>
      <c r="J705" s="285">
        <f>ROUND(I705*H705,2)</f>
        <v>0</v>
      </c>
      <c r="K705" s="281" t="s">
        <v>302</v>
      </c>
      <c r="L705" s="286"/>
      <c r="M705" s="287" t="s">
        <v>28</v>
      </c>
      <c r="N705" s="288" t="s">
        <v>45</v>
      </c>
      <c r="O705" s="86"/>
      <c r="P705" s="231">
        <f>O705*H705</f>
        <v>0</v>
      </c>
      <c r="Q705" s="231">
        <v>1</v>
      </c>
      <c r="R705" s="231">
        <f>Q705*H705</f>
        <v>0.129</v>
      </c>
      <c r="S705" s="231">
        <v>0</v>
      </c>
      <c r="T705" s="232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33" t="s">
        <v>461</v>
      </c>
      <c r="AT705" s="233" t="s">
        <v>405</v>
      </c>
      <c r="AU705" s="233" t="s">
        <v>84</v>
      </c>
      <c r="AY705" s="19" t="s">
        <v>296</v>
      </c>
      <c r="BE705" s="234">
        <f>IF(N705="základní",J705,0)</f>
        <v>0</v>
      </c>
      <c r="BF705" s="234">
        <f>IF(N705="snížená",J705,0)</f>
        <v>0</v>
      </c>
      <c r="BG705" s="234">
        <f>IF(N705="zákl. přenesená",J705,0)</f>
        <v>0</v>
      </c>
      <c r="BH705" s="234">
        <f>IF(N705="sníž. přenesená",J705,0)</f>
        <v>0</v>
      </c>
      <c r="BI705" s="234">
        <f>IF(N705="nulová",J705,0)</f>
        <v>0</v>
      </c>
      <c r="BJ705" s="19" t="s">
        <v>82</v>
      </c>
      <c r="BK705" s="234">
        <f>ROUND(I705*H705,2)</f>
        <v>0</v>
      </c>
      <c r="BL705" s="19" t="s">
        <v>374</v>
      </c>
      <c r="BM705" s="233" t="s">
        <v>2221</v>
      </c>
    </row>
    <row r="706" spans="1:51" s="14" customFormat="1" ht="12">
      <c r="A706" s="14"/>
      <c r="B706" s="246"/>
      <c r="C706" s="247"/>
      <c r="D706" s="237" t="s">
        <v>305</v>
      </c>
      <c r="E706" s="248" t="s">
        <v>28</v>
      </c>
      <c r="F706" s="249" t="s">
        <v>1137</v>
      </c>
      <c r="G706" s="247"/>
      <c r="H706" s="250">
        <v>0.094</v>
      </c>
      <c r="I706" s="251"/>
      <c r="J706" s="247"/>
      <c r="K706" s="247"/>
      <c r="L706" s="252"/>
      <c r="M706" s="253"/>
      <c r="N706" s="254"/>
      <c r="O706" s="254"/>
      <c r="P706" s="254"/>
      <c r="Q706" s="254"/>
      <c r="R706" s="254"/>
      <c r="S706" s="254"/>
      <c r="T706" s="255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6" t="s">
        <v>305</v>
      </c>
      <c r="AU706" s="256" t="s">
        <v>84</v>
      </c>
      <c r="AV706" s="14" t="s">
        <v>84</v>
      </c>
      <c r="AW706" s="14" t="s">
        <v>35</v>
      </c>
      <c r="AX706" s="14" t="s">
        <v>74</v>
      </c>
      <c r="AY706" s="256" t="s">
        <v>296</v>
      </c>
    </row>
    <row r="707" spans="1:51" s="14" customFormat="1" ht="12">
      <c r="A707" s="14"/>
      <c r="B707" s="246"/>
      <c r="C707" s="247"/>
      <c r="D707" s="237" t="s">
        <v>305</v>
      </c>
      <c r="E707" s="248" t="s">
        <v>28</v>
      </c>
      <c r="F707" s="249" t="s">
        <v>1138</v>
      </c>
      <c r="G707" s="247"/>
      <c r="H707" s="250">
        <v>0.035</v>
      </c>
      <c r="I707" s="251"/>
      <c r="J707" s="247"/>
      <c r="K707" s="247"/>
      <c r="L707" s="252"/>
      <c r="M707" s="253"/>
      <c r="N707" s="254"/>
      <c r="O707" s="254"/>
      <c r="P707" s="254"/>
      <c r="Q707" s="254"/>
      <c r="R707" s="254"/>
      <c r="S707" s="254"/>
      <c r="T707" s="255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6" t="s">
        <v>305</v>
      </c>
      <c r="AU707" s="256" t="s">
        <v>84</v>
      </c>
      <c r="AV707" s="14" t="s">
        <v>84</v>
      </c>
      <c r="AW707" s="14" t="s">
        <v>35</v>
      </c>
      <c r="AX707" s="14" t="s">
        <v>74</v>
      </c>
      <c r="AY707" s="256" t="s">
        <v>296</v>
      </c>
    </row>
    <row r="708" spans="1:51" s="15" customFormat="1" ht="12">
      <c r="A708" s="15"/>
      <c r="B708" s="257"/>
      <c r="C708" s="258"/>
      <c r="D708" s="237" t="s">
        <v>305</v>
      </c>
      <c r="E708" s="259" t="s">
        <v>28</v>
      </c>
      <c r="F708" s="260" t="s">
        <v>310</v>
      </c>
      <c r="G708" s="258"/>
      <c r="H708" s="261">
        <v>0.129</v>
      </c>
      <c r="I708" s="262"/>
      <c r="J708" s="258"/>
      <c r="K708" s="258"/>
      <c r="L708" s="263"/>
      <c r="M708" s="264"/>
      <c r="N708" s="265"/>
      <c r="O708" s="265"/>
      <c r="P708" s="265"/>
      <c r="Q708" s="265"/>
      <c r="R708" s="265"/>
      <c r="S708" s="265"/>
      <c r="T708" s="266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67" t="s">
        <v>305</v>
      </c>
      <c r="AU708" s="267" t="s">
        <v>84</v>
      </c>
      <c r="AV708" s="15" t="s">
        <v>303</v>
      </c>
      <c r="AW708" s="15" t="s">
        <v>35</v>
      </c>
      <c r="AX708" s="15" t="s">
        <v>82</v>
      </c>
      <c r="AY708" s="267" t="s">
        <v>296</v>
      </c>
    </row>
    <row r="709" spans="1:65" s="2" customFormat="1" ht="16.5" customHeight="1">
      <c r="A709" s="40"/>
      <c r="B709" s="41"/>
      <c r="C709" s="222" t="s">
        <v>1133</v>
      </c>
      <c r="D709" s="222" t="s">
        <v>298</v>
      </c>
      <c r="E709" s="223" t="s">
        <v>1140</v>
      </c>
      <c r="F709" s="224" t="s">
        <v>1141</v>
      </c>
      <c r="G709" s="225" t="s">
        <v>362</v>
      </c>
      <c r="H709" s="226">
        <v>314.701</v>
      </c>
      <c r="I709" s="227"/>
      <c r="J709" s="228">
        <f>ROUND(I709*H709,2)</f>
        <v>0</v>
      </c>
      <c r="K709" s="224" t="s">
        <v>302</v>
      </c>
      <c r="L709" s="46"/>
      <c r="M709" s="229" t="s">
        <v>28</v>
      </c>
      <c r="N709" s="230" t="s">
        <v>45</v>
      </c>
      <c r="O709" s="86"/>
      <c r="P709" s="231">
        <f>O709*H709</f>
        <v>0</v>
      </c>
      <c r="Q709" s="231">
        <v>0.0004</v>
      </c>
      <c r="R709" s="231">
        <f>Q709*H709</f>
        <v>0.1258804</v>
      </c>
      <c r="S709" s="231">
        <v>0</v>
      </c>
      <c r="T709" s="232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33" t="s">
        <v>374</v>
      </c>
      <c r="AT709" s="233" t="s">
        <v>298</v>
      </c>
      <c r="AU709" s="233" t="s">
        <v>84</v>
      </c>
      <c r="AY709" s="19" t="s">
        <v>296</v>
      </c>
      <c r="BE709" s="234">
        <f>IF(N709="základní",J709,0)</f>
        <v>0</v>
      </c>
      <c r="BF709" s="234">
        <f>IF(N709="snížená",J709,0)</f>
        <v>0</v>
      </c>
      <c r="BG709" s="234">
        <f>IF(N709="zákl. přenesená",J709,0)</f>
        <v>0</v>
      </c>
      <c r="BH709" s="234">
        <f>IF(N709="sníž. přenesená",J709,0)</f>
        <v>0</v>
      </c>
      <c r="BI709" s="234">
        <f>IF(N709="nulová",J709,0)</f>
        <v>0</v>
      </c>
      <c r="BJ709" s="19" t="s">
        <v>82</v>
      </c>
      <c r="BK709" s="234">
        <f>ROUND(I709*H709,2)</f>
        <v>0</v>
      </c>
      <c r="BL709" s="19" t="s">
        <v>374</v>
      </c>
      <c r="BM709" s="233" t="s">
        <v>2222</v>
      </c>
    </row>
    <row r="710" spans="1:51" s="14" customFormat="1" ht="12">
      <c r="A710" s="14"/>
      <c r="B710" s="246"/>
      <c r="C710" s="247"/>
      <c r="D710" s="237" t="s">
        <v>305</v>
      </c>
      <c r="E710" s="248" t="s">
        <v>28</v>
      </c>
      <c r="F710" s="249" t="s">
        <v>144</v>
      </c>
      <c r="G710" s="247"/>
      <c r="H710" s="250">
        <v>314.701</v>
      </c>
      <c r="I710" s="251"/>
      <c r="J710" s="247"/>
      <c r="K710" s="247"/>
      <c r="L710" s="252"/>
      <c r="M710" s="253"/>
      <c r="N710" s="254"/>
      <c r="O710" s="254"/>
      <c r="P710" s="254"/>
      <c r="Q710" s="254"/>
      <c r="R710" s="254"/>
      <c r="S710" s="254"/>
      <c r="T710" s="255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6" t="s">
        <v>305</v>
      </c>
      <c r="AU710" s="256" t="s">
        <v>84</v>
      </c>
      <c r="AV710" s="14" t="s">
        <v>84</v>
      </c>
      <c r="AW710" s="14" t="s">
        <v>35</v>
      </c>
      <c r="AX710" s="14" t="s">
        <v>82</v>
      </c>
      <c r="AY710" s="256" t="s">
        <v>296</v>
      </c>
    </row>
    <row r="711" spans="1:65" s="2" customFormat="1" ht="16.5" customHeight="1">
      <c r="A711" s="40"/>
      <c r="B711" s="41"/>
      <c r="C711" s="222" t="s">
        <v>1139</v>
      </c>
      <c r="D711" s="222" t="s">
        <v>298</v>
      </c>
      <c r="E711" s="223" t="s">
        <v>1144</v>
      </c>
      <c r="F711" s="224" t="s">
        <v>1145</v>
      </c>
      <c r="G711" s="225" t="s">
        <v>362</v>
      </c>
      <c r="H711" s="226">
        <v>101.424</v>
      </c>
      <c r="I711" s="227"/>
      <c r="J711" s="228">
        <f>ROUND(I711*H711,2)</f>
        <v>0</v>
      </c>
      <c r="K711" s="224" t="s">
        <v>302</v>
      </c>
      <c r="L711" s="46"/>
      <c r="M711" s="229" t="s">
        <v>28</v>
      </c>
      <c r="N711" s="230" t="s">
        <v>45</v>
      </c>
      <c r="O711" s="86"/>
      <c r="P711" s="231">
        <f>O711*H711</f>
        <v>0</v>
      </c>
      <c r="Q711" s="231">
        <v>0.0004</v>
      </c>
      <c r="R711" s="231">
        <f>Q711*H711</f>
        <v>0.040569600000000004</v>
      </c>
      <c r="S711" s="231">
        <v>0</v>
      </c>
      <c r="T711" s="232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33" t="s">
        <v>374</v>
      </c>
      <c r="AT711" s="233" t="s">
        <v>298</v>
      </c>
      <c r="AU711" s="233" t="s">
        <v>84</v>
      </c>
      <c r="AY711" s="19" t="s">
        <v>296</v>
      </c>
      <c r="BE711" s="234">
        <f>IF(N711="základní",J711,0)</f>
        <v>0</v>
      </c>
      <c r="BF711" s="234">
        <f>IF(N711="snížená",J711,0)</f>
        <v>0</v>
      </c>
      <c r="BG711" s="234">
        <f>IF(N711="zákl. přenesená",J711,0)</f>
        <v>0</v>
      </c>
      <c r="BH711" s="234">
        <f>IF(N711="sníž. přenesená",J711,0)</f>
        <v>0</v>
      </c>
      <c r="BI711" s="234">
        <f>IF(N711="nulová",J711,0)</f>
        <v>0</v>
      </c>
      <c r="BJ711" s="19" t="s">
        <v>82</v>
      </c>
      <c r="BK711" s="234">
        <f>ROUND(I711*H711,2)</f>
        <v>0</v>
      </c>
      <c r="BL711" s="19" t="s">
        <v>374</v>
      </c>
      <c r="BM711" s="233" t="s">
        <v>2223</v>
      </c>
    </row>
    <row r="712" spans="1:51" s="14" customFormat="1" ht="12">
      <c r="A712" s="14"/>
      <c r="B712" s="246"/>
      <c r="C712" s="247"/>
      <c r="D712" s="237" t="s">
        <v>305</v>
      </c>
      <c r="E712" s="248" t="s">
        <v>28</v>
      </c>
      <c r="F712" s="249" t="s">
        <v>146</v>
      </c>
      <c r="G712" s="247"/>
      <c r="H712" s="250">
        <v>101.424</v>
      </c>
      <c r="I712" s="251"/>
      <c r="J712" s="247"/>
      <c r="K712" s="247"/>
      <c r="L712" s="252"/>
      <c r="M712" s="253"/>
      <c r="N712" s="254"/>
      <c r="O712" s="254"/>
      <c r="P712" s="254"/>
      <c r="Q712" s="254"/>
      <c r="R712" s="254"/>
      <c r="S712" s="254"/>
      <c r="T712" s="255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6" t="s">
        <v>305</v>
      </c>
      <c r="AU712" s="256" t="s">
        <v>84</v>
      </c>
      <c r="AV712" s="14" t="s">
        <v>84</v>
      </c>
      <c r="AW712" s="14" t="s">
        <v>35</v>
      </c>
      <c r="AX712" s="14" t="s">
        <v>82</v>
      </c>
      <c r="AY712" s="256" t="s">
        <v>296</v>
      </c>
    </row>
    <row r="713" spans="1:65" s="2" customFormat="1" ht="24" customHeight="1">
      <c r="A713" s="40"/>
      <c r="B713" s="41"/>
      <c r="C713" s="279" t="s">
        <v>1143</v>
      </c>
      <c r="D713" s="279" t="s">
        <v>405</v>
      </c>
      <c r="E713" s="280" t="s">
        <v>1148</v>
      </c>
      <c r="F713" s="281" t="s">
        <v>1149</v>
      </c>
      <c r="G713" s="282" t="s">
        <v>362</v>
      </c>
      <c r="H713" s="283">
        <v>504.421</v>
      </c>
      <c r="I713" s="284"/>
      <c r="J713" s="285">
        <f>ROUND(I713*H713,2)</f>
        <v>0</v>
      </c>
      <c r="K713" s="281" t="s">
        <v>28</v>
      </c>
      <c r="L713" s="286"/>
      <c r="M713" s="287" t="s">
        <v>28</v>
      </c>
      <c r="N713" s="288" t="s">
        <v>45</v>
      </c>
      <c r="O713" s="86"/>
      <c r="P713" s="231">
        <f>O713*H713</f>
        <v>0</v>
      </c>
      <c r="Q713" s="231">
        <v>0.001</v>
      </c>
      <c r="R713" s="231">
        <f>Q713*H713</f>
        <v>0.504421</v>
      </c>
      <c r="S713" s="231">
        <v>0</v>
      </c>
      <c r="T713" s="232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33" t="s">
        <v>461</v>
      </c>
      <c r="AT713" s="233" t="s">
        <v>405</v>
      </c>
      <c r="AU713" s="233" t="s">
        <v>84</v>
      </c>
      <c r="AY713" s="19" t="s">
        <v>296</v>
      </c>
      <c r="BE713" s="234">
        <f>IF(N713="základní",J713,0)</f>
        <v>0</v>
      </c>
      <c r="BF713" s="234">
        <f>IF(N713="snížená",J713,0)</f>
        <v>0</v>
      </c>
      <c r="BG713" s="234">
        <f>IF(N713="zákl. přenesená",J713,0)</f>
        <v>0</v>
      </c>
      <c r="BH713" s="234">
        <f>IF(N713="sníž. přenesená",J713,0)</f>
        <v>0</v>
      </c>
      <c r="BI713" s="234">
        <f>IF(N713="nulová",J713,0)</f>
        <v>0</v>
      </c>
      <c r="BJ713" s="19" t="s">
        <v>82</v>
      </c>
      <c r="BK713" s="234">
        <f>ROUND(I713*H713,2)</f>
        <v>0</v>
      </c>
      <c r="BL713" s="19" t="s">
        <v>374</v>
      </c>
      <c r="BM713" s="233" t="s">
        <v>2224</v>
      </c>
    </row>
    <row r="714" spans="1:51" s="14" customFormat="1" ht="12">
      <c r="A714" s="14"/>
      <c r="B714" s="246"/>
      <c r="C714" s="247"/>
      <c r="D714" s="237" t="s">
        <v>305</v>
      </c>
      <c r="E714" s="248" t="s">
        <v>28</v>
      </c>
      <c r="F714" s="249" t="s">
        <v>1151</v>
      </c>
      <c r="G714" s="247"/>
      <c r="H714" s="250">
        <v>377.641</v>
      </c>
      <c r="I714" s="251"/>
      <c r="J714" s="247"/>
      <c r="K714" s="247"/>
      <c r="L714" s="252"/>
      <c r="M714" s="253"/>
      <c r="N714" s="254"/>
      <c r="O714" s="254"/>
      <c r="P714" s="254"/>
      <c r="Q714" s="254"/>
      <c r="R714" s="254"/>
      <c r="S714" s="254"/>
      <c r="T714" s="255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6" t="s">
        <v>305</v>
      </c>
      <c r="AU714" s="256" t="s">
        <v>84</v>
      </c>
      <c r="AV714" s="14" t="s">
        <v>84</v>
      </c>
      <c r="AW714" s="14" t="s">
        <v>35</v>
      </c>
      <c r="AX714" s="14" t="s">
        <v>74</v>
      </c>
      <c r="AY714" s="256" t="s">
        <v>296</v>
      </c>
    </row>
    <row r="715" spans="1:51" s="14" customFormat="1" ht="12">
      <c r="A715" s="14"/>
      <c r="B715" s="246"/>
      <c r="C715" s="247"/>
      <c r="D715" s="237" t="s">
        <v>305</v>
      </c>
      <c r="E715" s="248" t="s">
        <v>28</v>
      </c>
      <c r="F715" s="249" t="s">
        <v>1152</v>
      </c>
      <c r="G715" s="247"/>
      <c r="H715" s="250">
        <v>126.78</v>
      </c>
      <c r="I715" s="251"/>
      <c r="J715" s="247"/>
      <c r="K715" s="247"/>
      <c r="L715" s="252"/>
      <c r="M715" s="253"/>
      <c r="N715" s="254"/>
      <c r="O715" s="254"/>
      <c r="P715" s="254"/>
      <c r="Q715" s="254"/>
      <c r="R715" s="254"/>
      <c r="S715" s="254"/>
      <c r="T715" s="255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6" t="s">
        <v>305</v>
      </c>
      <c r="AU715" s="256" t="s">
        <v>84</v>
      </c>
      <c r="AV715" s="14" t="s">
        <v>84</v>
      </c>
      <c r="AW715" s="14" t="s">
        <v>35</v>
      </c>
      <c r="AX715" s="14" t="s">
        <v>74</v>
      </c>
      <c r="AY715" s="256" t="s">
        <v>296</v>
      </c>
    </row>
    <row r="716" spans="1:51" s="15" customFormat="1" ht="12">
      <c r="A716" s="15"/>
      <c r="B716" s="257"/>
      <c r="C716" s="258"/>
      <c r="D716" s="237" t="s">
        <v>305</v>
      </c>
      <c r="E716" s="259" t="s">
        <v>28</v>
      </c>
      <c r="F716" s="260" t="s">
        <v>310</v>
      </c>
      <c r="G716" s="258"/>
      <c r="H716" s="261">
        <v>504.421</v>
      </c>
      <c r="I716" s="262"/>
      <c r="J716" s="258"/>
      <c r="K716" s="258"/>
      <c r="L716" s="263"/>
      <c r="M716" s="264"/>
      <c r="N716" s="265"/>
      <c r="O716" s="265"/>
      <c r="P716" s="265"/>
      <c r="Q716" s="265"/>
      <c r="R716" s="265"/>
      <c r="S716" s="265"/>
      <c r="T716" s="266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67" t="s">
        <v>305</v>
      </c>
      <c r="AU716" s="267" t="s">
        <v>84</v>
      </c>
      <c r="AV716" s="15" t="s">
        <v>303</v>
      </c>
      <c r="AW716" s="15" t="s">
        <v>35</v>
      </c>
      <c r="AX716" s="15" t="s">
        <v>82</v>
      </c>
      <c r="AY716" s="267" t="s">
        <v>296</v>
      </c>
    </row>
    <row r="717" spans="1:65" s="2" customFormat="1" ht="24" customHeight="1">
      <c r="A717" s="40"/>
      <c r="B717" s="41"/>
      <c r="C717" s="222" t="s">
        <v>1147</v>
      </c>
      <c r="D717" s="222" t="s">
        <v>298</v>
      </c>
      <c r="E717" s="223" t="s">
        <v>1154</v>
      </c>
      <c r="F717" s="224" t="s">
        <v>1155</v>
      </c>
      <c r="G717" s="225" t="s">
        <v>362</v>
      </c>
      <c r="H717" s="226">
        <v>101.424</v>
      </c>
      <c r="I717" s="227"/>
      <c r="J717" s="228">
        <f>ROUND(I717*H717,2)</f>
        <v>0</v>
      </c>
      <c r="K717" s="224" t="s">
        <v>302</v>
      </c>
      <c r="L717" s="46"/>
      <c r="M717" s="229" t="s">
        <v>28</v>
      </c>
      <c r="N717" s="230" t="s">
        <v>45</v>
      </c>
      <c r="O717" s="86"/>
      <c r="P717" s="231">
        <f>O717*H717</f>
        <v>0</v>
      </c>
      <c r="Q717" s="231">
        <v>0.0012</v>
      </c>
      <c r="R717" s="231">
        <f>Q717*H717</f>
        <v>0.12170879999999999</v>
      </c>
      <c r="S717" s="231">
        <v>0</v>
      </c>
      <c r="T717" s="232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33" t="s">
        <v>374</v>
      </c>
      <c r="AT717" s="233" t="s">
        <v>298</v>
      </c>
      <c r="AU717" s="233" t="s">
        <v>84</v>
      </c>
      <c r="AY717" s="19" t="s">
        <v>296</v>
      </c>
      <c r="BE717" s="234">
        <f>IF(N717="základní",J717,0)</f>
        <v>0</v>
      </c>
      <c r="BF717" s="234">
        <f>IF(N717="snížená",J717,0)</f>
        <v>0</v>
      </c>
      <c r="BG717" s="234">
        <f>IF(N717="zákl. přenesená",J717,0)</f>
        <v>0</v>
      </c>
      <c r="BH717" s="234">
        <f>IF(N717="sníž. přenesená",J717,0)</f>
        <v>0</v>
      </c>
      <c r="BI717" s="234">
        <f>IF(N717="nulová",J717,0)</f>
        <v>0</v>
      </c>
      <c r="BJ717" s="19" t="s">
        <v>82</v>
      </c>
      <c r="BK717" s="234">
        <f>ROUND(I717*H717,2)</f>
        <v>0</v>
      </c>
      <c r="BL717" s="19" t="s">
        <v>374</v>
      </c>
      <c r="BM717" s="233" t="s">
        <v>2225</v>
      </c>
    </row>
    <row r="718" spans="1:51" s="14" customFormat="1" ht="12">
      <c r="A718" s="14"/>
      <c r="B718" s="246"/>
      <c r="C718" s="247"/>
      <c r="D718" s="237" t="s">
        <v>305</v>
      </c>
      <c r="E718" s="248" t="s">
        <v>28</v>
      </c>
      <c r="F718" s="249" t="s">
        <v>146</v>
      </c>
      <c r="G718" s="247"/>
      <c r="H718" s="250">
        <v>101.424</v>
      </c>
      <c r="I718" s="251"/>
      <c r="J718" s="247"/>
      <c r="K718" s="247"/>
      <c r="L718" s="252"/>
      <c r="M718" s="253"/>
      <c r="N718" s="254"/>
      <c r="O718" s="254"/>
      <c r="P718" s="254"/>
      <c r="Q718" s="254"/>
      <c r="R718" s="254"/>
      <c r="S718" s="254"/>
      <c r="T718" s="255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6" t="s">
        <v>305</v>
      </c>
      <c r="AU718" s="256" t="s">
        <v>84</v>
      </c>
      <c r="AV718" s="14" t="s">
        <v>84</v>
      </c>
      <c r="AW718" s="14" t="s">
        <v>35</v>
      </c>
      <c r="AX718" s="14" t="s">
        <v>82</v>
      </c>
      <c r="AY718" s="256" t="s">
        <v>296</v>
      </c>
    </row>
    <row r="719" spans="1:65" s="2" customFormat="1" ht="16.5" customHeight="1">
      <c r="A719" s="40"/>
      <c r="B719" s="41"/>
      <c r="C719" s="222" t="s">
        <v>1153</v>
      </c>
      <c r="D719" s="222" t="s">
        <v>298</v>
      </c>
      <c r="E719" s="223" t="s">
        <v>1158</v>
      </c>
      <c r="F719" s="224" t="s">
        <v>1159</v>
      </c>
      <c r="G719" s="225" t="s">
        <v>424</v>
      </c>
      <c r="H719" s="226">
        <v>84.52</v>
      </c>
      <c r="I719" s="227"/>
      <c r="J719" s="228">
        <f>ROUND(I719*H719,2)</f>
        <v>0</v>
      </c>
      <c r="K719" s="224" t="s">
        <v>302</v>
      </c>
      <c r="L719" s="46"/>
      <c r="M719" s="229" t="s">
        <v>28</v>
      </c>
      <c r="N719" s="230" t="s">
        <v>45</v>
      </c>
      <c r="O719" s="86"/>
      <c r="P719" s="231">
        <f>O719*H719</f>
        <v>0</v>
      </c>
      <c r="Q719" s="231">
        <v>0.00029</v>
      </c>
      <c r="R719" s="231">
        <f>Q719*H719</f>
        <v>0.0245108</v>
      </c>
      <c r="S719" s="231">
        <v>0</v>
      </c>
      <c r="T719" s="232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33" t="s">
        <v>374</v>
      </c>
      <c r="AT719" s="233" t="s">
        <v>298</v>
      </c>
      <c r="AU719" s="233" t="s">
        <v>84</v>
      </c>
      <c r="AY719" s="19" t="s">
        <v>296</v>
      </c>
      <c r="BE719" s="234">
        <f>IF(N719="základní",J719,0)</f>
        <v>0</v>
      </c>
      <c r="BF719" s="234">
        <f>IF(N719="snížená",J719,0)</f>
        <v>0</v>
      </c>
      <c r="BG719" s="234">
        <f>IF(N719="zákl. přenesená",J719,0)</f>
        <v>0</v>
      </c>
      <c r="BH719" s="234">
        <f>IF(N719="sníž. přenesená",J719,0)</f>
        <v>0</v>
      </c>
      <c r="BI719" s="234">
        <f>IF(N719="nulová",J719,0)</f>
        <v>0</v>
      </c>
      <c r="BJ719" s="19" t="s">
        <v>82</v>
      </c>
      <c r="BK719" s="234">
        <f>ROUND(I719*H719,2)</f>
        <v>0</v>
      </c>
      <c r="BL719" s="19" t="s">
        <v>374</v>
      </c>
      <c r="BM719" s="233" t="s">
        <v>2226</v>
      </c>
    </row>
    <row r="720" spans="1:51" s="13" customFormat="1" ht="12">
      <c r="A720" s="13"/>
      <c r="B720" s="235"/>
      <c r="C720" s="236"/>
      <c r="D720" s="237" t="s">
        <v>305</v>
      </c>
      <c r="E720" s="238" t="s">
        <v>28</v>
      </c>
      <c r="F720" s="239" t="s">
        <v>2019</v>
      </c>
      <c r="G720" s="236"/>
      <c r="H720" s="238" t="s">
        <v>28</v>
      </c>
      <c r="I720" s="240"/>
      <c r="J720" s="236"/>
      <c r="K720" s="236"/>
      <c r="L720" s="241"/>
      <c r="M720" s="242"/>
      <c r="N720" s="243"/>
      <c r="O720" s="243"/>
      <c r="P720" s="243"/>
      <c r="Q720" s="243"/>
      <c r="R720" s="243"/>
      <c r="S720" s="243"/>
      <c r="T720" s="244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5" t="s">
        <v>305</v>
      </c>
      <c r="AU720" s="245" t="s">
        <v>84</v>
      </c>
      <c r="AV720" s="13" t="s">
        <v>82</v>
      </c>
      <c r="AW720" s="13" t="s">
        <v>35</v>
      </c>
      <c r="AX720" s="13" t="s">
        <v>74</v>
      </c>
      <c r="AY720" s="245" t="s">
        <v>296</v>
      </c>
    </row>
    <row r="721" spans="1:51" s="14" customFormat="1" ht="12">
      <c r="A721" s="14"/>
      <c r="B721" s="246"/>
      <c r="C721" s="247"/>
      <c r="D721" s="237" t="s">
        <v>305</v>
      </c>
      <c r="E721" s="248" t="s">
        <v>28</v>
      </c>
      <c r="F721" s="249" t="s">
        <v>1161</v>
      </c>
      <c r="G721" s="247"/>
      <c r="H721" s="250">
        <v>84.52</v>
      </c>
      <c r="I721" s="251"/>
      <c r="J721" s="247"/>
      <c r="K721" s="247"/>
      <c r="L721" s="252"/>
      <c r="M721" s="253"/>
      <c r="N721" s="254"/>
      <c r="O721" s="254"/>
      <c r="P721" s="254"/>
      <c r="Q721" s="254"/>
      <c r="R721" s="254"/>
      <c r="S721" s="254"/>
      <c r="T721" s="255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6" t="s">
        <v>305</v>
      </c>
      <c r="AU721" s="256" t="s">
        <v>84</v>
      </c>
      <c r="AV721" s="14" t="s">
        <v>84</v>
      </c>
      <c r="AW721" s="14" t="s">
        <v>35</v>
      </c>
      <c r="AX721" s="14" t="s">
        <v>82</v>
      </c>
      <c r="AY721" s="256" t="s">
        <v>296</v>
      </c>
    </row>
    <row r="722" spans="1:65" s="2" customFormat="1" ht="24" customHeight="1">
      <c r="A722" s="40"/>
      <c r="B722" s="41"/>
      <c r="C722" s="222" t="s">
        <v>1157</v>
      </c>
      <c r="D722" s="222" t="s">
        <v>298</v>
      </c>
      <c r="E722" s="223" t="s">
        <v>1163</v>
      </c>
      <c r="F722" s="224" t="s">
        <v>1164</v>
      </c>
      <c r="G722" s="225" t="s">
        <v>362</v>
      </c>
      <c r="H722" s="226">
        <v>300.672</v>
      </c>
      <c r="I722" s="227"/>
      <c r="J722" s="228">
        <f>ROUND(I722*H722,2)</f>
        <v>0</v>
      </c>
      <c r="K722" s="224" t="s">
        <v>302</v>
      </c>
      <c r="L722" s="46"/>
      <c r="M722" s="229" t="s">
        <v>28</v>
      </c>
      <c r="N722" s="230" t="s">
        <v>45</v>
      </c>
      <c r="O722" s="86"/>
      <c r="P722" s="231">
        <f>O722*H722</f>
        <v>0</v>
      </c>
      <c r="Q722" s="231">
        <v>0</v>
      </c>
      <c r="R722" s="231">
        <f>Q722*H722</f>
        <v>0</v>
      </c>
      <c r="S722" s="231">
        <v>0</v>
      </c>
      <c r="T722" s="232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33" t="s">
        <v>374</v>
      </c>
      <c r="AT722" s="233" t="s">
        <v>298</v>
      </c>
      <c r="AU722" s="233" t="s">
        <v>84</v>
      </c>
      <c r="AY722" s="19" t="s">
        <v>296</v>
      </c>
      <c r="BE722" s="234">
        <f>IF(N722="základní",J722,0)</f>
        <v>0</v>
      </c>
      <c r="BF722" s="234">
        <f>IF(N722="snížená",J722,0)</f>
        <v>0</v>
      </c>
      <c r="BG722" s="234">
        <f>IF(N722="zákl. přenesená",J722,0)</f>
        <v>0</v>
      </c>
      <c r="BH722" s="234">
        <f>IF(N722="sníž. přenesená",J722,0)</f>
        <v>0</v>
      </c>
      <c r="BI722" s="234">
        <f>IF(N722="nulová",J722,0)</f>
        <v>0</v>
      </c>
      <c r="BJ722" s="19" t="s">
        <v>82</v>
      </c>
      <c r="BK722" s="234">
        <f>ROUND(I722*H722,2)</f>
        <v>0</v>
      </c>
      <c r="BL722" s="19" t="s">
        <v>374</v>
      </c>
      <c r="BM722" s="233" t="s">
        <v>2227</v>
      </c>
    </row>
    <row r="723" spans="1:51" s="14" customFormat="1" ht="12">
      <c r="A723" s="14"/>
      <c r="B723" s="246"/>
      <c r="C723" s="247"/>
      <c r="D723" s="237" t="s">
        <v>305</v>
      </c>
      <c r="E723" s="248" t="s">
        <v>28</v>
      </c>
      <c r="F723" s="249" t="s">
        <v>200</v>
      </c>
      <c r="G723" s="247"/>
      <c r="H723" s="250">
        <v>300.672</v>
      </c>
      <c r="I723" s="251"/>
      <c r="J723" s="247"/>
      <c r="K723" s="247"/>
      <c r="L723" s="252"/>
      <c r="M723" s="253"/>
      <c r="N723" s="254"/>
      <c r="O723" s="254"/>
      <c r="P723" s="254"/>
      <c r="Q723" s="254"/>
      <c r="R723" s="254"/>
      <c r="S723" s="254"/>
      <c r="T723" s="255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6" t="s">
        <v>305</v>
      </c>
      <c r="AU723" s="256" t="s">
        <v>84</v>
      </c>
      <c r="AV723" s="14" t="s">
        <v>84</v>
      </c>
      <c r="AW723" s="14" t="s">
        <v>35</v>
      </c>
      <c r="AX723" s="14" t="s">
        <v>82</v>
      </c>
      <c r="AY723" s="256" t="s">
        <v>296</v>
      </c>
    </row>
    <row r="724" spans="1:65" s="2" customFormat="1" ht="16.5" customHeight="1">
      <c r="A724" s="40"/>
      <c r="B724" s="41"/>
      <c r="C724" s="279" t="s">
        <v>1162</v>
      </c>
      <c r="D724" s="279" t="s">
        <v>405</v>
      </c>
      <c r="E724" s="280" t="s">
        <v>1167</v>
      </c>
      <c r="F724" s="281" t="s">
        <v>1168</v>
      </c>
      <c r="G724" s="282" t="s">
        <v>362</v>
      </c>
      <c r="H724" s="283">
        <v>360.806</v>
      </c>
      <c r="I724" s="284"/>
      <c r="J724" s="285">
        <f>ROUND(I724*H724,2)</f>
        <v>0</v>
      </c>
      <c r="K724" s="281" t="s">
        <v>302</v>
      </c>
      <c r="L724" s="286"/>
      <c r="M724" s="287" t="s">
        <v>28</v>
      </c>
      <c r="N724" s="288" t="s">
        <v>45</v>
      </c>
      <c r="O724" s="86"/>
      <c r="P724" s="231">
        <f>O724*H724</f>
        <v>0</v>
      </c>
      <c r="Q724" s="231">
        <v>0.0003</v>
      </c>
      <c r="R724" s="231">
        <f>Q724*H724</f>
        <v>0.10824179999999999</v>
      </c>
      <c r="S724" s="231">
        <v>0</v>
      </c>
      <c r="T724" s="232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33" t="s">
        <v>461</v>
      </c>
      <c r="AT724" s="233" t="s">
        <v>405</v>
      </c>
      <c r="AU724" s="233" t="s">
        <v>84</v>
      </c>
      <c r="AY724" s="19" t="s">
        <v>296</v>
      </c>
      <c r="BE724" s="234">
        <f>IF(N724="základní",J724,0)</f>
        <v>0</v>
      </c>
      <c r="BF724" s="234">
        <f>IF(N724="snížená",J724,0)</f>
        <v>0</v>
      </c>
      <c r="BG724" s="234">
        <f>IF(N724="zákl. přenesená",J724,0)</f>
        <v>0</v>
      </c>
      <c r="BH724" s="234">
        <f>IF(N724="sníž. přenesená",J724,0)</f>
        <v>0</v>
      </c>
      <c r="BI724" s="234">
        <f>IF(N724="nulová",J724,0)</f>
        <v>0</v>
      </c>
      <c r="BJ724" s="19" t="s">
        <v>82</v>
      </c>
      <c r="BK724" s="234">
        <f>ROUND(I724*H724,2)</f>
        <v>0</v>
      </c>
      <c r="BL724" s="19" t="s">
        <v>374</v>
      </c>
      <c r="BM724" s="233" t="s">
        <v>2228</v>
      </c>
    </row>
    <row r="725" spans="1:51" s="14" customFormat="1" ht="12">
      <c r="A725" s="14"/>
      <c r="B725" s="246"/>
      <c r="C725" s="247"/>
      <c r="D725" s="237" t="s">
        <v>305</v>
      </c>
      <c r="E725" s="248" t="s">
        <v>28</v>
      </c>
      <c r="F725" s="249" t="s">
        <v>2229</v>
      </c>
      <c r="G725" s="247"/>
      <c r="H725" s="250">
        <v>360.806</v>
      </c>
      <c r="I725" s="251"/>
      <c r="J725" s="247"/>
      <c r="K725" s="247"/>
      <c r="L725" s="252"/>
      <c r="M725" s="253"/>
      <c r="N725" s="254"/>
      <c r="O725" s="254"/>
      <c r="P725" s="254"/>
      <c r="Q725" s="254"/>
      <c r="R725" s="254"/>
      <c r="S725" s="254"/>
      <c r="T725" s="255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6" t="s">
        <v>305</v>
      </c>
      <c r="AU725" s="256" t="s">
        <v>84</v>
      </c>
      <c r="AV725" s="14" t="s">
        <v>84</v>
      </c>
      <c r="AW725" s="14" t="s">
        <v>35</v>
      </c>
      <c r="AX725" s="14" t="s">
        <v>82</v>
      </c>
      <c r="AY725" s="256" t="s">
        <v>296</v>
      </c>
    </row>
    <row r="726" spans="1:65" s="2" customFormat="1" ht="24" customHeight="1">
      <c r="A726" s="40"/>
      <c r="B726" s="41"/>
      <c r="C726" s="222" t="s">
        <v>1166</v>
      </c>
      <c r="D726" s="222" t="s">
        <v>298</v>
      </c>
      <c r="E726" s="223" t="s">
        <v>1171</v>
      </c>
      <c r="F726" s="224" t="s">
        <v>1172</v>
      </c>
      <c r="G726" s="225" t="s">
        <v>491</v>
      </c>
      <c r="H726" s="226">
        <v>4</v>
      </c>
      <c r="I726" s="227"/>
      <c r="J726" s="228">
        <f>ROUND(I726*H726,2)</f>
        <v>0</v>
      </c>
      <c r="K726" s="224" t="s">
        <v>28</v>
      </c>
      <c r="L726" s="46"/>
      <c r="M726" s="229" t="s">
        <v>28</v>
      </c>
      <c r="N726" s="230" t="s">
        <v>45</v>
      </c>
      <c r="O726" s="86"/>
      <c r="P726" s="231">
        <f>O726*H726</f>
        <v>0</v>
      </c>
      <c r="Q726" s="231">
        <v>0.00017</v>
      </c>
      <c r="R726" s="231">
        <f>Q726*H726</f>
        <v>0.00068</v>
      </c>
      <c r="S726" s="231">
        <v>0</v>
      </c>
      <c r="T726" s="232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33" t="s">
        <v>374</v>
      </c>
      <c r="AT726" s="233" t="s">
        <v>298</v>
      </c>
      <c r="AU726" s="233" t="s">
        <v>84</v>
      </c>
      <c r="AY726" s="19" t="s">
        <v>296</v>
      </c>
      <c r="BE726" s="234">
        <f>IF(N726="základní",J726,0)</f>
        <v>0</v>
      </c>
      <c r="BF726" s="234">
        <f>IF(N726="snížená",J726,0)</f>
        <v>0</v>
      </c>
      <c r="BG726" s="234">
        <f>IF(N726="zákl. přenesená",J726,0)</f>
        <v>0</v>
      </c>
      <c r="BH726" s="234">
        <f>IF(N726="sníž. přenesená",J726,0)</f>
        <v>0</v>
      </c>
      <c r="BI726" s="234">
        <f>IF(N726="nulová",J726,0)</f>
        <v>0</v>
      </c>
      <c r="BJ726" s="19" t="s">
        <v>82</v>
      </c>
      <c r="BK726" s="234">
        <f>ROUND(I726*H726,2)</f>
        <v>0</v>
      </c>
      <c r="BL726" s="19" t="s">
        <v>374</v>
      </c>
      <c r="BM726" s="233" t="s">
        <v>2230</v>
      </c>
    </row>
    <row r="727" spans="1:51" s="13" customFormat="1" ht="12">
      <c r="A727" s="13"/>
      <c r="B727" s="235"/>
      <c r="C727" s="236"/>
      <c r="D727" s="237" t="s">
        <v>305</v>
      </c>
      <c r="E727" s="238" t="s">
        <v>28</v>
      </c>
      <c r="F727" s="239" t="s">
        <v>2019</v>
      </c>
      <c r="G727" s="236"/>
      <c r="H727" s="238" t="s">
        <v>28</v>
      </c>
      <c r="I727" s="240"/>
      <c r="J727" s="236"/>
      <c r="K727" s="236"/>
      <c r="L727" s="241"/>
      <c r="M727" s="242"/>
      <c r="N727" s="243"/>
      <c r="O727" s="243"/>
      <c r="P727" s="243"/>
      <c r="Q727" s="243"/>
      <c r="R727" s="243"/>
      <c r="S727" s="243"/>
      <c r="T727" s="244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5" t="s">
        <v>305</v>
      </c>
      <c r="AU727" s="245" t="s">
        <v>84</v>
      </c>
      <c r="AV727" s="13" t="s">
        <v>82</v>
      </c>
      <c r="AW727" s="13" t="s">
        <v>35</v>
      </c>
      <c r="AX727" s="13" t="s">
        <v>74</v>
      </c>
      <c r="AY727" s="245" t="s">
        <v>296</v>
      </c>
    </row>
    <row r="728" spans="1:51" s="14" customFormat="1" ht="12">
      <c r="A728" s="14"/>
      <c r="B728" s="246"/>
      <c r="C728" s="247"/>
      <c r="D728" s="237" t="s">
        <v>305</v>
      </c>
      <c r="E728" s="248" t="s">
        <v>28</v>
      </c>
      <c r="F728" s="249" t="s">
        <v>303</v>
      </c>
      <c r="G728" s="247"/>
      <c r="H728" s="250">
        <v>4</v>
      </c>
      <c r="I728" s="251"/>
      <c r="J728" s="247"/>
      <c r="K728" s="247"/>
      <c r="L728" s="252"/>
      <c r="M728" s="253"/>
      <c r="N728" s="254"/>
      <c r="O728" s="254"/>
      <c r="P728" s="254"/>
      <c r="Q728" s="254"/>
      <c r="R728" s="254"/>
      <c r="S728" s="254"/>
      <c r="T728" s="255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6" t="s">
        <v>305</v>
      </c>
      <c r="AU728" s="256" t="s">
        <v>84</v>
      </c>
      <c r="AV728" s="14" t="s">
        <v>84</v>
      </c>
      <c r="AW728" s="14" t="s">
        <v>35</v>
      </c>
      <c r="AX728" s="14" t="s">
        <v>82</v>
      </c>
      <c r="AY728" s="256" t="s">
        <v>296</v>
      </c>
    </row>
    <row r="729" spans="1:65" s="2" customFormat="1" ht="24" customHeight="1">
      <c r="A729" s="40"/>
      <c r="B729" s="41"/>
      <c r="C729" s="222" t="s">
        <v>1170</v>
      </c>
      <c r="D729" s="222" t="s">
        <v>298</v>
      </c>
      <c r="E729" s="223" t="s">
        <v>1175</v>
      </c>
      <c r="F729" s="224" t="s">
        <v>1176</v>
      </c>
      <c r="G729" s="225" t="s">
        <v>408</v>
      </c>
      <c r="H729" s="226">
        <v>1.055</v>
      </c>
      <c r="I729" s="227"/>
      <c r="J729" s="228">
        <f>ROUND(I729*H729,2)</f>
        <v>0</v>
      </c>
      <c r="K729" s="224" t="s">
        <v>302</v>
      </c>
      <c r="L729" s="46"/>
      <c r="M729" s="229" t="s">
        <v>28</v>
      </c>
      <c r="N729" s="230" t="s">
        <v>45</v>
      </c>
      <c r="O729" s="86"/>
      <c r="P729" s="231">
        <f>O729*H729</f>
        <v>0</v>
      </c>
      <c r="Q729" s="231">
        <v>0</v>
      </c>
      <c r="R729" s="231">
        <f>Q729*H729</f>
        <v>0</v>
      </c>
      <c r="S729" s="231">
        <v>0</v>
      </c>
      <c r="T729" s="232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33" t="s">
        <v>374</v>
      </c>
      <c r="AT729" s="233" t="s">
        <v>298</v>
      </c>
      <c r="AU729" s="233" t="s">
        <v>84</v>
      </c>
      <c r="AY729" s="19" t="s">
        <v>296</v>
      </c>
      <c r="BE729" s="234">
        <f>IF(N729="základní",J729,0)</f>
        <v>0</v>
      </c>
      <c r="BF729" s="234">
        <f>IF(N729="snížená",J729,0)</f>
        <v>0</v>
      </c>
      <c r="BG729" s="234">
        <f>IF(N729="zákl. přenesená",J729,0)</f>
        <v>0</v>
      </c>
      <c r="BH729" s="234">
        <f>IF(N729="sníž. přenesená",J729,0)</f>
        <v>0</v>
      </c>
      <c r="BI729" s="234">
        <f>IF(N729="nulová",J729,0)</f>
        <v>0</v>
      </c>
      <c r="BJ729" s="19" t="s">
        <v>82</v>
      </c>
      <c r="BK729" s="234">
        <f>ROUND(I729*H729,2)</f>
        <v>0</v>
      </c>
      <c r="BL729" s="19" t="s">
        <v>374</v>
      </c>
      <c r="BM729" s="233" t="s">
        <v>2231</v>
      </c>
    </row>
    <row r="730" spans="1:63" s="12" customFormat="1" ht="22.8" customHeight="1">
      <c r="A730" s="12"/>
      <c r="B730" s="206"/>
      <c r="C730" s="207"/>
      <c r="D730" s="208" t="s">
        <v>73</v>
      </c>
      <c r="E730" s="220" t="s">
        <v>1178</v>
      </c>
      <c r="F730" s="220" t="s">
        <v>1179</v>
      </c>
      <c r="G730" s="207"/>
      <c r="H730" s="207"/>
      <c r="I730" s="210"/>
      <c r="J730" s="221">
        <f>BK730</f>
        <v>0</v>
      </c>
      <c r="K730" s="207"/>
      <c r="L730" s="212"/>
      <c r="M730" s="213"/>
      <c r="N730" s="214"/>
      <c r="O730" s="214"/>
      <c r="P730" s="215">
        <f>SUM(P731:P796)</f>
        <v>0</v>
      </c>
      <c r="Q730" s="214"/>
      <c r="R730" s="215">
        <f>SUM(R731:R796)</f>
        <v>3.7442992800000003</v>
      </c>
      <c r="S730" s="214"/>
      <c r="T730" s="216">
        <f>SUM(T731:T796)</f>
        <v>0</v>
      </c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R730" s="217" t="s">
        <v>84</v>
      </c>
      <c r="AT730" s="218" t="s">
        <v>73</v>
      </c>
      <c r="AU730" s="218" t="s">
        <v>82</v>
      </c>
      <c r="AY730" s="217" t="s">
        <v>296</v>
      </c>
      <c r="BK730" s="219">
        <f>SUM(BK731:BK796)</f>
        <v>0</v>
      </c>
    </row>
    <row r="731" spans="1:65" s="2" customFormat="1" ht="24" customHeight="1">
      <c r="A731" s="40"/>
      <c r="B731" s="41"/>
      <c r="C731" s="222" t="s">
        <v>1174</v>
      </c>
      <c r="D731" s="222" t="s">
        <v>298</v>
      </c>
      <c r="E731" s="223" t="s">
        <v>1181</v>
      </c>
      <c r="F731" s="224" t="s">
        <v>1182</v>
      </c>
      <c r="G731" s="225" t="s">
        <v>362</v>
      </c>
      <c r="H731" s="226">
        <v>2.683</v>
      </c>
      <c r="I731" s="227"/>
      <c r="J731" s="228">
        <f>ROUND(I731*H731,2)</f>
        <v>0</v>
      </c>
      <c r="K731" s="224" t="s">
        <v>302</v>
      </c>
      <c r="L731" s="46"/>
      <c r="M731" s="229" t="s">
        <v>28</v>
      </c>
      <c r="N731" s="230" t="s">
        <v>45</v>
      </c>
      <c r="O731" s="86"/>
      <c r="P731" s="231">
        <f>O731*H731</f>
        <v>0</v>
      </c>
      <c r="Q731" s="231">
        <v>0.00603</v>
      </c>
      <c r="R731" s="231">
        <f>Q731*H731</f>
        <v>0.016178489999999997</v>
      </c>
      <c r="S731" s="231">
        <v>0</v>
      </c>
      <c r="T731" s="232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33" t="s">
        <v>374</v>
      </c>
      <c r="AT731" s="233" t="s">
        <v>298</v>
      </c>
      <c r="AU731" s="233" t="s">
        <v>84</v>
      </c>
      <c r="AY731" s="19" t="s">
        <v>296</v>
      </c>
      <c r="BE731" s="234">
        <f>IF(N731="základní",J731,0)</f>
        <v>0</v>
      </c>
      <c r="BF731" s="234">
        <f>IF(N731="snížená",J731,0)</f>
        <v>0</v>
      </c>
      <c r="BG731" s="234">
        <f>IF(N731="zákl. přenesená",J731,0)</f>
        <v>0</v>
      </c>
      <c r="BH731" s="234">
        <f>IF(N731="sníž. přenesená",J731,0)</f>
        <v>0</v>
      </c>
      <c r="BI731" s="234">
        <f>IF(N731="nulová",J731,0)</f>
        <v>0</v>
      </c>
      <c r="BJ731" s="19" t="s">
        <v>82</v>
      </c>
      <c r="BK731" s="234">
        <f>ROUND(I731*H731,2)</f>
        <v>0</v>
      </c>
      <c r="BL731" s="19" t="s">
        <v>374</v>
      </c>
      <c r="BM731" s="233" t="s">
        <v>2232</v>
      </c>
    </row>
    <row r="732" spans="1:51" s="13" customFormat="1" ht="12">
      <c r="A732" s="13"/>
      <c r="B732" s="235"/>
      <c r="C732" s="236"/>
      <c r="D732" s="237" t="s">
        <v>305</v>
      </c>
      <c r="E732" s="238" t="s">
        <v>28</v>
      </c>
      <c r="F732" s="239" t="s">
        <v>1809</v>
      </c>
      <c r="G732" s="236"/>
      <c r="H732" s="238" t="s">
        <v>28</v>
      </c>
      <c r="I732" s="240"/>
      <c r="J732" s="236"/>
      <c r="K732" s="236"/>
      <c r="L732" s="241"/>
      <c r="M732" s="242"/>
      <c r="N732" s="243"/>
      <c r="O732" s="243"/>
      <c r="P732" s="243"/>
      <c r="Q732" s="243"/>
      <c r="R732" s="243"/>
      <c r="S732" s="243"/>
      <c r="T732" s="244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5" t="s">
        <v>305</v>
      </c>
      <c r="AU732" s="245" t="s">
        <v>84</v>
      </c>
      <c r="AV732" s="13" t="s">
        <v>82</v>
      </c>
      <c r="AW732" s="13" t="s">
        <v>35</v>
      </c>
      <c r="AX732" s="13" t="s">
        <v>74</v>
      </c>
      <c r="AY732" s="245" t="s">
        <v>296</v>
      </c>
    </row>
    <row r="733" spans="1:51" s="13" customFormat="1" ht="12">
      <c r="A733" s="13"/>
      <c r="B733" s="235"/>
      <c r="C733" s="236"/>
      <c r="D733" s="237" t="s">
        <v>305</v>
      </c>
      <c r="E733" s="238" t="s">
        <v>28</v>
      </c>
      <c r="F733" s="239" t="s">
        <v>657</v>
      </c>
      <c r="G733" s="236"/>
      <c r="H733" s="238" t="s">
        <v>28</v>
      </c>
      <c r="I733" s="240"/>
      <c r="J733" s="236"/>
      <c r="K733" s="236"/>
      <c r="L733" s="241"/>
      <c r="M733" s="242"/>
      <c r="N733" s="243"/>
      <c r="O733" s="243"/>
      <c r="P733" s="243"/>
      <c r="Q733" s="243"/>
      <c r="R733" s="243"/>
      <c r="S733" s="243"/>
      <c r="T733" s="244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5" t="s">
        <v>305</v>
      </c>
      <c r="AU733" s="245" t="s">
        <v>84</v>
      </c>
      <c r="AV733" s="13" t="s">
        <v>82</v>
      </c>
      <c r="AW733" s="13" t="s">
        <v>35</v>
      </c>
      <c r="AX733" s="13" t="s">
        <v>74</v>
      </c>
      <c r="AY733" s="245" t="s">
        <v>296</v>
      </c>
    </row>
    <row r="734" spans="1:51" s="14" customFormat="1" ht="12">
      <c r="A734" s="14"/>
      <c r="B734" s="246"/>
      <c r="C734" s="247"/>
      <c r="D734" s="237" t="s">
        <v>305</v>
      </c>
      <c r="E734" s="248" t="s">
        <v>28</v>
      </c>
      <c r="F734" s="249" t="s">
        <v>1184</v>
      </c>
      <c r="G734" s="247"/>
      <c r="H734" s="250">
        <v>2.683</v>
      </c>
      <c r="I734" s="251"/>
      <c r="J734" s="247"/>
      <c r="K734" s="247"/>
      <c r="L734" s="252"/>
      <c r="M734" s="253"/>
      <c r="N734" s="254"/>
      <c r="O734" s="254"/>
      <c r="P734" s="254"/>
      <c r="Q734" s="254"/>
      <c r="R734" s="254"/>
      <c r="S734" s="254"/>
      <c r="T734" s="255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6" t="s">
        <v>305</v>
      </c>
      <c r="AU734" s="256" t="s">
        <v>84</v>
      </c>
      <c r="AV734" s="14" t="s">
        <v>84</v>
      </c>
      <c r="AW734" s="14" t="s">
        <v>35</v>
      </c>
      <c r="AX734" s="14" t="s">
        <v>82</v>
      </c>
      <c r="AY734" s="256" t="s">
        <v>296</v>
      </c>
    </row>
    <row r="735" spans="1:65" s="2" customFormat="1" ht="16.5" customHeight="1">
      <c r="A735" s="40"/>
      <c r="B735" s="41"/>
      <c r="C735" s="279" t="s">
        <v>1180</v>
      </c>
      <c r="D735" s="279" t="s">
        <v>405</v>
      </c>
      <c r="E735" s="280" t="s">
        <v>1186</v>
      </c>
      <c r="F735" s="281" t="s">
        <v>1187</v>
      </c>
      <c r="G735" s="282" t="s">
        <v>362</v>
      </c>
      <c r="H735" s="283">
        <v>2.951</v>
      </c>
      <c r="I735" s="284"/>
      <c r="J735" s="285">
        <f>ROUND(I735*H735,2)</f>
        <v>0</v>
      </c>
      <c r="K735" s="281" t="s">
        <v>302</v>
      </c>
      <c r="L735" s="286"/>
      <c r="M735" s="287" t="s">
        <v>28</v>
      </c>
      <c r="N735" s="288" t="s">
        <v>45</v>
      </c>
      <c r="O735" s="86"/>
      <c r="P735" s="231">
        <f>O735*H735</f>
        <v>0</v>
      </c>
      <c r="Q735" s="231">
        <v>0.0009</v>
      </c>
      <c r="R735" s="231">
        <f>Q735*H735</f>
        <v>0.0026559</v>
      </c>
      <c r="S735" s="231">
        <v>0</v>
      </c>
      <c r="T735" s="232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33" t="s">
        <v>461</v>
      </c>
      <c r="AT735" s="233" t="s">
        <v>405</v>
      </c>
      <c r="AU735" s="233" t="s">
        <v>84</v>
      </c>
      <c r="AY735" s="19" t="s">
        <v>296</v>
      </c>
      <c r="BE735" s="234">
        <f>IF(N735="základní",J735,0)</f>
        <v>0</v>
      </c>
      <c r="BF735" s="234">
        <f>IF(N735="snížená",J735,0)</f>
        <v>0</v>
      </c>
      <c r="BG735" s="234">
        <f>IF(N735="zákl. přenesená",J735,0)</f>
        <v>0</v>
      </c>
      <c r="BH735" s="234">
        <f>IF(N735="sníž. přenesená",J735,0)</f>
        <v>0</v>
      </c>
      <c r="BI735" s="234">
        <f>IF(N735="nulová",J735,0)</f>
        <v>0</v>
      </c>
      <c r="BJ735" s="19" t="s">
        <v>82</v>
      </c>
      <c r="BK735" s="234">
        <f>ROUND(I735*H735,2)</f>
        <v>0</v>
      </c>
      <c r="BL735" s="19" t="s">
        <v>374</v>
      </c>
      <c r="BM735" s="233" t="s">
        <v>2233</v>
      </c>
    </row>
    <row r="736" spans="1:51" s="13" customFormat="1" ht="12">
      <c r="A736" s="13"/>
      <c r="B736" s="235"/>
      <c r="C736" s="236"/>
      <c r="D736" s="237" t="s">
        <v>305</v>
      </c>
      <c r="E736" s="238" t="s">
        <v>28</v>
      </c>
      <c r="F736" s="239" t="s">
        <v>1809</v>
      </c>
      <c r="G736" s="236"/>
      <c r="H736" s="238" t="s">
        <v>28</v>
      </c>
      <c r="I736" s="240"/>
      <c r="J736" s="236"/>
      <c r="K736" s="236"/>
      <c r="L736" s="241"/>
      <c r="M736" s="242"/>
      <c r="N736" s="243"/>
      <c r="O736" s="243"/>
      <c r="P736" s="243"/>
      <c r="Q736" s="243"/>
      <c r="R736" s="243"/>
      <c r="S736" s="243"/>
      <c r="T736" s="244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5" t="s">
        <v>305</v>
      </c>
      <c r="AU736" s="245" t="s">
        <v>84</v>
      </c>
      <c r="AV736" s="13" t="s">
        <v>82</v>
      </c>
      <c r="AW736" s="13" t="s">
        <v>35</v>
      </c>
      <c r="AX736" s="13" t="s">
        <v>74</v>
      </c>
      <c r="AY736" s="245" t="s">
        <v>296</v>
      </c>
    </row>
    <row r="737" spans="1:51" s="13" customFormat="1" ht="12">
      <c r="A737" s="13"/>
      <c r="B737" s="235"/>
      <c r="C737" s="236"/>
      <c r="D737" s="237" t="s">
        <v>305</v>
      </c>
      <c r="E737" s="238" t="s">
        <v>28</v>
      </c>
      <c r="F737" s="239" t="s">
        <v>657</v>
      </c>
      <c r="G737" s="236"/>
      <c r="H737" s="238" t="s">
        <v>28</v>
      </c>
      <c r="I737" s="240"/>
      <c r="J737" s="236"/>
      <c r="K737" s="236"/>
      <c r="L737" s="241"/>
      <c r="M737" s="242"/>
      <c r="N737" s="243"/>
      <c r="O737" s="243"/>
      <c r="P737" s="243"/>
      <c r="Q737" s="243"/>
      <c r="R737" s="243"/>
      <c r="S737" s="243"/>
      <c r="T737" s="244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5" t="s">
        <v>305</v>
      </c>
      <c r="AU737" s="245" t="s">
        <v>84</v>
      </c>
      <c r="AV737" s="13" t="s">
        <v>82</v>
      </c>
      <c r="AW737" s="13" t="s">
        <v>35</v>
      </c>
      <c r="AX737" s="13" t="s">
        <v>74</v>
      </c>
      <c r="AY737" s="245" t="s">
        <v>296</v>
      </c>
    </row>
    <row r="738" spans="1:51" s="14" customFormat="1" ht="12">
      <c r="A738" s="14"/>
      <c r="B738" s="246"/>
      <c r="C738" s="247"/>
      <c r="D738" s="237" t="s">
        <v>305</v>
      </c>
      <c r="E738" s="248" t="s">
        <v>28</v>
      </c>
      <c r="F738" s="249" t="s">
        <v>1189</v>
      </c>
      <c r="G738" s="247"/>
      <c r="H738" s="250">
        <v>2.951</v>
      </c>
      <c r="I738" s="251"/>
      <c r="J738" s="247"/>
      <c r="K738" s="247"/>
      <c r="L738" s="252"/>
      <c r="M738" s="253"/>
      <c r="N738" s="254"/>
      <c r="O738" s="254"/>
      <c r="P738" s="254"/>
      <c r="Q738" s="254"/>
      <c r="R738" s="254"/>
      <c r="S738" s="254"/>
      <c r="T738" s="255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6" t="s">
        <v>305</v>
      </c>
      <c r="AU738" s="256" t="s">
        <v>84</v>
      </c>
      <c r="AV738" s="14" t="s">
        <v>84</v>
      </c>
      <c r="AW738" s="14" t="s">
        <v>35</v>
      </c>
      <c r="AX738" s="14" t="s">
        <v>82</v>
      </c>
      <c r="AY738" s="256" t="s">
        <v>296</v>
      </c>
    </row>
    <row r="739" spans="1:65" s="2" customFormat="1" ht="24" customHeight="1">
      <c r="A739" s="40"/>
      <c r="B739" s="41"/>
      <c r="C739" s="222" t="s">
        <v>1185</v>
      </c>
      <c r="D739" s="222" t="s">
        <v>298</v>
      </c>
      <c r="E739" s="223" t="s">
        <v>1191</v>
      </c>
      <c r="F739" s="224" t="s">
        <v>1192</v>
      </c>
      <c r="G739" s="225" t="s">
        <v>362</v>
      </c>
      <c r="H739" s="226">
        <v>262.93</v>
      </c>
      <c r="I739" s="227"/>
      <c r="J739" s="228">
        <f>ROUND(I739*H739,2)</f>
        <v>0</v>
      </c>
      <c r="K739" s="224" t="s">
        <v>302</v>
      </c>
      <c r="L739" s="46"/>
      <c r="M739" s="229" t="s">
        <v>28</v>
      </c>
      <c r="N739" s="230" t="s">
        <v>45</v>
      </c>
      <c r="O739" s="86"/>
      <c r="P739" s="231">
        <f>O739*H739</f>
        <v>0</v>
      </c>
      <c r="Q739" s="231">
        <v>0</v>
      </c>
      <c r="R739" s="231">
        <f>Q739*H739</f>
        <v>0</v>
      </c>
      <c r="S739" s="231">
        <v>0</v>
      </c>
      <c r="T739" s="232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33" t="s">
        <v>374</v>
      </c>
      <c r="AT739" s="233" t="s">
        <v>298</v>
      </c>
      <c r="AU739" s="233" t="s">
        <v>84</v>
      </c>
      <c r="AY739" s="19" t="s">
        <v>296</v>
      </c>
      <c r="BE739" s="234">
        <f>IF(N739="základní",J739,0)</f>
        <v>0</v>
      </c>
      <c r="BF739" s="234">
        <f>IF(N739="snížená",J739,0)</f>
        <v>0</v>
      </c>
      <c r="BG739" s="234">
        <f>IF(N739="zákl. přenesená",J739,0)</f>
        <v>0</v>
      </c>
      <c r="BH739" s="234">
        <f>IF(N739="sníž. přenesená",J739,0)</f>
        <v>0</v>
      </c>
      <c r="BI739" s="234">
        <f>IF(N739="nulová",J739,0)</f>
        <v>0</v>
      </c>
      <c r="BJ739" s="19" t="s">
        <v>82</v>
      </c>
      <c r="BK739" s="234">
        <f>ROUND(I739*H739,2)</f>
        <v>0</v>
      </c>
      <c r="BL739" s="19" t="s">
        <v>374</v>
      </c>
      <c r="BM739" s="233" t="s">
        <v>2234</v>
      </c>
    </row>
    <row r="740" spans="1:51" s="14" customFormat="1" ht="12">
      <c r="A740" s="14"/>
      <c r="B740" s="246"/>
      <c r="C740" s="247"/>
      <c r="D740" s="237" t="s">
        <v>305</v>
      </c>
      <c r="E740" s="248" t="s">
        <v>28</v>
      </c>
      <c r="F740" s="249" t="s">
        <v>1995</v>
      </c>
      <c r="G740" s="247"/>
      <c r="H740" s="250">
        <v>53.77</v>
      </c>
      <c r="I740" s="251"/>
      <c r="J740" s="247"/>
      <c r="K740" s="247"/>
      <c r="L740" s="252"/>
      <c r="M740" s="253"/>
      <c r="N740" s="254"/>
      <c r="O740" s="254"/>
      <c r="P740" s="254"/>
      <c r="Q740" s="254"/>
      <c r="R740" s="254"/>
      <c r="S740" s="254"/>
      <c r="T740" s="255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6" t="s">
        <v>305</v>
      </c>
      <c r="AU740" s="256" t="s">
        <v>84</v>
      </c>
      <c r="AV740" s="14" t="s">
        <v>84</v>
      </c>
      <c r="AW740" s="14" t="s">
        <v>35</v>
      </c>
      <c r="AX740" s="14" t="s">
        <v>74</v>
      </c>
      <c r="AY740" s="256" t="s">
        <v>296</v>
      </c>
    </row>
    <row r="741" spans="1:51" s="14" customFormat="1" ht="12">
      <c r="A741" s="14"/>
      <c r="B741" s="246"/>
      <c r="C741" s="247"/>
      <c r="D741" s="237" t="s">
        <v>305</v>
      </c>
      <c r="E741" s="248" t="s">
        <v>28</v>
      </c>
      <c r="F741" s="249" t="s">
        <v>206</v>
      </c>
      <c r="G741" s="247"/>
      <c r="H741" s="250">
        <v>209.16</v>
      </c>
      <c r="I741" s="251"/>
      <c r="J741" s="247"/>
      <c r="K741" s="247"/>
      <c r="L741" s="252"/>
      <c r="M741" s="253"/>
      <c r="N741" s="254"/>
      <c r="O741" s="254"/>
      <c r="P741" s="254"/>
      <c r="Q741" s="254"/>
      <c r="R741" s="254"/>
      <c r="S741" s="254"/>
      <c r="T741" s="255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6" t="s">
        <v>305</v>
      </c>
      <c r="AU741" s="256" t="s">
        <v>84</v>
      </c>
      <c r="AV741" s="14" t="s">
        <v>84</v>
      </c>
      <c r="AW741" s="14" t="s">
        <v>35</v>
      </c>
      <c r="AX741" s="14" t="s">
        <v>74</v>
      </c>
      <c r="AY741" s="256" t="s">
        <v>296</v>
      </c>
    </row>
    <row r="742" spans="1:51" s="15" customFormat="1" ht="12">
      <c r="A742" s="15"/>
      <c r="B742" s="257"/>
      <c r="C742" s="258"/>
      <c r="D742" s="237" t="s">
        <v>305</v>
      </c>
      <c r="E742" s="259" t="s">
        <v>245</v>
      </c>
      <c r="F742" s="260" t="s">
        <v>310</v>
      </c>
      <c r="G742" s="258"/>
      <c r="H742" s="261">
        <v>262.93</v>
      </c>
      <c r="I742" s="262"/>
      <c r="J742" s="258"/>
      <c r="K742" s="258"/>
      <c r="L742" s="263"/>
      <c r="M742" s="264"/>
      <c r="N742" s="265"/>
      <c r="O742" s="265"/>
      <c r="P742" s="265"/>
      <c r="Q742" s="265"/>
      <c r="R742" s="265"/>
      <c r="S742" s="265"/>
      <c r="T742" s="266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67" t="s">
        <v>305</v>
      </c>
      <c r="AU742" s="267" t="s">
        <v>84</v>
      </c>
      <c r="AV742" s="15" t="s">
        <v>303</v>
      </c>
      <c r="AW742" s="15" t="s">
        <v>35</v>
      </c>
      <c r="AX742" s="15" t="s">
        <v>82</v>
      </c>
      <c r="AY742" s="267" t="s">
        <v>296</v>
      </c>
    </row>
    <row r="743" spans="1:65" s="2" customFormat="1" ht="16.5" customHeight="1">
      <c r="A743" s="40"/>
      <c r="B743" s="41"/>
      <c r="C743" s="279" t="s">
        <v>1190</v>
      </c>
      <c r="D743" s="279" t="s">
        <v>405</v>
      </c>
      <c r="E743" s="280" t="s">
        <v>1195</v>
      </c>
      <c r="F743" s="281" t="s">
        <v>1196</v>
      </c>
      <c r="G743" s="282" t="s">
        <v>362</v>
      </c>
      <c r="H743" s="283">
        <v>101.041</v>
      </c>
      <c r="I743" s="284"/>
      <c r="J743" s="285">
        <f>ROUND(I743*H743,2)</f>
        <v>0</v>
      </c>
      <c r="K743" s="281" t="s">
        <v>302</v>
      </c>
      <c r="L743" s="286"/>
      <c r="M743" s="287" t="s">
        <v>28</v>
      </c>
      <c r="N743" s="288" t="s">
        <v>45</v>
      </c>
      <c r="O743" s="86"/>
      <c r="P743" s="231">
        <f>O743*H743</f>
        <v>0</v>
      </c>
      <c r="Q743" s="231">
        <v>0.0028</v>
      </c>
      <c r="R743" s="231">
        <f>Q743*H743</f>
        <v>0.28291479999999997</v>
      </c>
      <c r="S743" s="231">
        <v>0</v>
      </c>
      <c r="T743" s="232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33" t="s">
        <v>461</v>
      </c>
      <c r="AT743" s="233" t="s">
        <v>405</v>
      </c>
      <c r="AU743" s="233" t="s">
        <v>84</v>
      </c>
      <c r="AY743" s="19" t="s">
        <v>296</v>
      </c>
      <c r="BE743" s="234">
        <f>IF(N743="základní",J743,0)</f>
        <v>0</v>
      </c>
      <c r="BF743" s="234">
        <f>IF(N743="snížená",J743,0)</f>
        <v>0</v>
      </c>
      <c r="BG743" s="234">
        <f>IF(N743="zákl. přenesená",J743,0)</f>
        <v>0</v>
      </c>
      <c r="BH743" s="234">
        <f>IF(N743="sníž. přenesená",J743,0)</f>
        <v>0</v>
      </c>
      <c r="BI743" s="234">
        <f>IF(N743="nulová",J743,0)</f>
        <v>0</v>
      </c>
      <c r="BJ743" s="19" t="s">
        <v>82</v>
      </c>
      <c r="BK743" s="234">
        <f>ROUND(I743*H743,2)</f>
        <v>0</v>
      </c>
      <c r="BL743" s="19" t="s">
        <v>374</v>
      </c>
      <c r="BM743" s="233" t="s">
        <v>2235</v>
      </c>
    </row>
    <row r="744" spans="1:51" s="14" customFormat="1" ht="12">
      <c r="A744" s="14"/>
      <c r="B744" s="246"/>
      <c r="C744" s="247"/>
      <c r="D744" s="237" t="s">
        <v>305</v>
      </c>
      <c r="E744" s="248" t="s">
        <v>28</v>
      </c>
      <c r="F744" s="249" t="s">
        <v>1198</v>
      </c>
      <c r="G744" s="247"/>
      <c r="H744" s="250">
        <v>101.041</v>
      </c>
      <c r="I744" s="251"/>
      <c r="J744" s="247"/>
      <c r="K744" s="247"/>
      <c r="L744" s="252"/>
      <c r="M744" s="253"/>
      <c r="N744" s="254"/>
      <c r="O744" s="254"/>
      <c r="P744" s="254"/>
      <c r="Q744" s="254"/>
      <c r="R744" s="254"/>
      <c r="S744" s="254"/>
      <c r="T744" s="255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6" t="s">
        <v>305</v>
      </c>
      <c r="AU744" s="256" t="s">
        <v>84</v>
      </c>
      <c r="AV744" s="14" t="s">
        <v>84</v>
      </c>
      <c r="AW744" s="14" t="s">
        <v>35</v>
      </c>
      <c r="AX744" s="14" t="s">
        <v>74</v>
      </c>
      <c r="AY744" s="256" t="s">
        <v>296</v>
      </c>
    </row>
    <row r="745" spans="1:51" s="15" customFormat="1" ht="12">
      <c r="A745" s="15"/>
      <c r="B745" s="257"/>
      <c r="C745" s="258"/>
      <c r="D745" s="237" t="s">
        <v>305</v>
      </c>
      <c r="E745" s="259" t="s">
        <v>28</v>
      </c>
      <c r="F745" s="260" t="s">
        <v>310</v>
      </c>
      <c r="G745" s="258"/>
      <c r="H745" s="261">
        <v>101.041</v>
      </c>
      <c r="I745" s="262"/>
      <c r="J745" s="258"/>
      <c r="K745" s="258"/>
      <c r="L745" s="263"/>
      <c r="M745" s="264"/>
      <c r="N745" s="265"/>
      <c r="O745" s="265"/>
      <c r="P745" s="265"/>
      <c r="Q745" s="265"/>
      <c r="R745" s="265"/>
      <c r="S745" s="265"/>
      <c r="T745" s="266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67" t="s">
        <v>305</v>
      </c>
      <c r="AU745" s="267" t="s">
        <v>84</v>
      </c>
      <c r="AV745" s="15" t="s">
        <v>303</v>
      </c>
      <c r="AW745" s="15" t="s">
        <v>35</v>
      </c>
      <c r="AX745" s="15" t="s">
        <v>82</v>
      </c>
      <c r="AY745" s="267" t="s">
        <v>296</v>
      </c>
    </row>
    <row r="746" spans="1:65" s="2" customFormat="1" ht="16.5" customHeight="1">
      <c r="A746" s="40"/>
      <c r="B746" s="41"/>
      <c r="C746" s="279" t="s">
        <v>1194</v>
      </c>
      <c r="D746" s="279" t="s">
        <v>405</v>
      </c>
      <c r="E746" s="280" t="s">
        <v>1200</v>
      </c>
      <c r="F746" s="281" t="s">
        <v>1201</v>
      </c>
      <c r="G746" s="282" t="s">
        <v>362</v>
      </c>
      <c r="H746" s="283">
        <v>101.041</v>
      </c>
      <c r="I746" s="284"/>
      <c r="J746" s="285">
        <f>ROUND(I746*H746,2)</f>
        <v>0</v>
      </c>
      <c r="K746" s="281" t="s">
        <v>302</v>
      </c>
      <c r="L746" s="286"/>
      <c r="M746" s="287" t="s">
        <v>28</v>
      </c>
      <c r="N746" s="288" t="s">
        <v>45</v>
      </c>
      <c r="O746" s="86"/>
      <c r="P746" s="231">
        <f>O746*H746</f>
        <v>0</v>
      </c>
      <c r="Q746" s="231">
        <v>0.0035</v>
      </c>
      <c r="R746" s="231">
        <f>Q746*H746</f>
        <v>0.3536435</v>
      </c>
      <c r="S746" s="231">
        <v>0</v>
      </c>
      <c r="T746" s="232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33" t="s">
        <v>461</v>
      </c>
      <c r="AT746" s="233" t="s">
        <v>405</v>
      </c>
      <c r="AU746" s="233" t="s">
        <v>84</v>
      </c>
      <c r="AY746" s="19" t="s">
        <v>296</v>
      </c>
      <c r="BE746" s="234">
        <f>IF(N746="základní",J746,0)</f>
        <v>0</v>
      </c>
      <c r="BF746" s="234">
        <f>IF(N746="snížená",J746,0)</f>
        <v>0</v>
      </c>
      <c r="BG746" s="234">
        <f>IF(N746="zákl. přenesená",J746,0)</f>
        <v>0</v>
      </c>
      <c r="BH746" s="234">
        <f>IF(N746="sníž. přenesená",J746,0)</f>
        <v>0</v>
      </c>
      <c r="BI746" s="234">
        <f>IF(N746="nulová",J746,0)</f>
        <v>0</v>
      </c>
      <c r="BJ746" s="19" t="s">
        <v>82</v>
      </c>
      <c r="BK746" s="234">
        <f>ROUND(I746*H746,2)</f>
        <v>0</v>
      </c>
      <c r="BL746" s="19" t="s">
        <v>374</v>
      </c>
      <c r="BM746" s="233" t="s">
        <v>2236</v>
      </c>
    </row>
    <row r="747" spans="1:51" s="14" customFormat="1" ht="12">
      <c r="A747" s="14"/>
      <c r="B747" s="246"/>
      <c r="C747" s="247"/>
      <c r="D747" s="237" t="s">
        <v>305</v>
      </c>
      <c r="E747" s="248" t="s">
        <v>28</v>
      </c>
      <c r="F747" s="249" t="s">
        <v>1198</v>
      </c>
      <c r="G747" s="247"/>
      <c r="H747" s="250">
        <v>101.041</v>
      </c>
      <c r="I747" s="251"/>
      <c r="J747" s="247"/>
      <c r="K747" s="247"/>
      <c r="L747" s="252"/>
      <c r="M747" s="253"/>
      <c r="N747" s="254"/>
      <c r="O747" s="254"/>
      <c r="P747" s="254"/>
      <c r="Q747" s="254"/>
      <c r="R747" s="254"/>
      <c r="S747" s="254"/>
      <c r="T747" s="255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6" t="s">
        <v>305</v>
      </c>
      <c r="AU747" s="256" t="s">
        <v>84</v>
      </c>
      <c r="AV747" s="14" t="s">
        <v>84</v>
      </c>
      <c r="AW747" s="14" t="s">
        <v>35</v>
      </c>
      <c r="AX747" s="14" t="s">
        <v>74</v>
      </c>
      <c r="AY747" s="256" t="s">
        <v>296</v>
      </c>
    </row>
    <row r="748" spans="1:51" s="15" customFormat="1" ht="12">
      <c r="A748" s="15"/>
      <c r="B748" s="257"/>
      <c r="C748" s="258"/>
      <c r="D748" s="237" t="s">
        <v>305</v>
      </c>
      <c r="E748" s="259" t="s">
        <v>28</v>
      </c>
      <c r="F748" s="260" t="s">
        <v>310</v>
      </c>
      <c r="G748" s="258"/>
      <c r="H748" s="261">
        <v>101.041</v>
      </c>
      <c r="I748" s="262"/>
      <c r="J748" s="258"/>
      <c r="K748" s="258"/>
      <c r="L748" s="263"/>
      <c r="M748" s="264"/>
      <c r="N748" s="265"/>
      <c r="O748" s="265"/>
      <c r="P748" s="265"/>
      <c r="Q748" s="265"/>
      <c r="R748" s="265"/>
      <c r="S748" s="265"/>
      <c r="T748" s="266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T748" s="267" t="s">
        <v>305</v>
      </c>
      <c r="AU748" s="267" t="s">
        <v>84</v>
      </c>
      <c r="AV748" s="15" t="s">
        <v>303</v>
      </c>
      <c r="AW748" s="15" t="s">
        <v>35</v>
      </c>
      <c r="AX748" s="15" t="s">
        <v>82</v>
      </c>
      <c r="AY748" s="267" t="s">
        <v>296</v>
      </c>
    </row>
    <row r="749" spans="1:65" s="2" customFormat="1" ht="16.5" customHeight="1">
      <c r="A749" s="40"/>
      <c r="B749" s="41"/>
      <c r="C749" s="279" t="s">
        <v>1199</v>
      </c>
      <c r="D749" s="279" t="s">
        <v>405</v>
      </c>
      <c r="E749" s="280" t="s">
        <v>1204</v>
      </c>
      <c r="F749" s="281" t="s">
        <v>1205</v>
      </c>
      <c r="G749" s="282" t="s">
        <v>362</v>
      </c>
      <c r="H749" s="283">
        <v>167.147</v>
      </c>
      <c r="I749" s="284"/>
      <c r="J749" s="285">
        <f>ROUND(I749*H749,2)</f>
        <v>0</v>
      </c>
      <c r="K749" s="281" t="s">
        <v>302</v>
      </c>
      <c r="L749" s="286"/>
      <c r="M749" s="287" t="s">
        <v>28</v>
      </c>
      <c r="N749" s="288" t="s">
        <v>45</v>
      </c>
      <c r="O749" s="86"/>
      <c r="P749" s="231">
        <f>O749*H749</f>
        <v>0</v>
      </c>
      <c r="Q749" s="231">
        <v>0.00525</v>
      </c>
      <c r="R749" s="231">
        <f>Q749*H749</f>
        <v>0.87752175</v>
      </c>
      <c r="S749" s="231">
        <v>0</v>
      </c>
      <c r="T749" s="232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33" t="s">
        <v>461</v>
      </c>
      <c r="AT749" s="233" t="s">
        <v>405</v>
      </c>
      <c r="AU749" s="233" t="s">
        <v>84</v>
      </c>
      <c r="AY749" s="19" t="s">
        <v>296</v>
      </c>
      <c r="BE749" s="234">
        <f>IF(N749="základní",J749,0)</f>
        <v>0</v>
      </c>
      <c r="BF749" s="234">
        <f>IF(N749="snížená",J749,0)</f>
        <v>0</v>
      </c>
      <c r="BG749" s="234">
        <f>IF(N749="zákl. přenesená",J749,0)</f>
        <v>0</v>
      </c>
      <c r="BH749" s="234">
        <f>IF(N749="sníž. přenesená",J749,0)</f>
        <v>0</v>
      </c>
      <c r="BI749" s="234">
        <f>IF(N749="nulová",J749,0)</f>
        <v>0</v>
      </c>
      <c r="BJ749" s="19" t="s">
        <v>82</v>
      </c>
      <c r="BK749" s="234">
        <f>ROUND(I749*H749,2)</f>
        <v>0</v>
      </c>
      <c r="BL749" s="19" t="s">
        <v>374</v>
      </c>
      <c r="BM749" s="233" t="s">
        <v>2237</v>
      </c>
    </row>
    <row r="750" spans="1:51" s="14" customFormat="1" ht="12">
      <c r="A750" s="14"/>
      <c r="B750" s="246"/>
      <c r="C750" s="247"/>
      <c r="D750" s="237" t="s">
        <v>305</v>
      </c>
      <c r="E750" s="248" t="s">
        <v>28</v>
      </c>
      <c r="F750" s="249" t="s">
        <v>2238</v>
      </c>
      <c r="G750" s="247"/>
      <c r="H750" s="250">
        <v>54.845</v>
      </c>
      <c r="I750" s="251"/>
      <c r="J750" s="247"/>
      <c r="K750" s="247"/>
      <c r="L750" s="252"/>
      <c r="M750" s="253"/>
      <c r="N750" s="254"/>
      <c r="O750" s="254"/>
      <c r="P750" s="254"/>
      <c r="Q750" s="254"/>
      <c r="R750" s="254"/>
      <c r="S750" s="254"/>
      <c r="T750" s="255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6" t="s">
        <v>305</v>
      </c>
      <c r="AU750" s="256" t="s">
        <v>84</v>
      </c>
      <c r="AV750" s="14" t="s">
        <v>84</v>
      </c>
      <c r="AW750" s="14" t="s">
        <v>35</v>
      </c>
      <c r="AX750" s="14" t="s">
        <v>74</v>
      </c>
      <c r="AY750" s="256" t="s">
        <v>296</v>
      </c>
    </row>
    <row r="751" spans="1:51" s="14" customFormat="1" ht="12">
      <c r="A751" s="14"/>
      <c r="B751" s="246"/>
      <c r="C751" s="247"/>
      <c r="D751" s="237" t="s">
        <v>305</v>
      </c>
      <c r="E751" s="248" t="s">
        <v>28</v>
      </c>
      <c r="F751" s="249" t="s">
        <v>1212</v>
      </c>
      <c r="G751" s="247"/>
      <c r="H751" s="250">
        <v>112.302</v>
      </c>
      <c r="I751" s="251"/>
      <c r="J751" s="247"/>
      <c r="K751" s="247"/>
      <c r="L751" s="252"/>
      <c r="M751" s="253"/>
      <c r="N751" s="254"/>
      <c r="O751" s="254"/>
      <c r="P751" s="254"/>
      <c r="Q751" s="254"/>
      <c r="R751" s="254"/>
      <c r="S751" s="254"/>
      <c r="T751" s="255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6" t="s">
        <v>305</v>
      </c>
      <c r="AU751" s="256" t="s">
        <v>84</v>
      </c>
      <c r="AV751" s="14" t="s">
        <v>84</v>
      </c>
      <c r="AW751" s="14" t="s">
        <v>35</v>
      </c>
      <c r="AX751" s="14" t="s">
        <v>74</v>
      </c>
      <c r="AY751" s="256" t="s">
        <v>296</v>
      </c>
    </row>
    <row r="752" spans="1:51" s="15" customFormat="1" ht="12">
      <c r="A752" s="15"/>
      <c r="B752" s="257"/>
      <c r="C752" s="258"/>
      <c r="D752" s="237" t="s">
        <v>305</v>
      </c>
      <c r="E752" s="259" t="s">
        <v>28</v>
      </c>
      <c r="F752" s="260" t="s">
        <v>310</v>
      </c>
      <c r="G752" s="258"/>
      <c r="H752" s="261">
        <v>167.147</v>
      </c>
      <c r="I752" s="262"/>
      <c r="J752" s="258"/>
      <c r="K752" s="258"/>
      <c r="L752" s="263"/>
      <c r="M752" s="264"/>
      <c r="N752" s="265"/>
      <c r="O752" s="265"/>
      <c r="P752" s="265"/>
      <c r="Q752" s="265"/>
      <c r="R752" s="265"/>
      <c r="S752" s="265"/>
      <c r="T752" s="266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67" t="s">
        <v>305</v>
      </c>
      <c r="AU752" s="267" t="s">
        <v>84</v>
      </c>
      <c r="AV752" s="15" t="s">
        <v>303</v>
      </c>
      <c r="AW752" s="15" t="s">
        <v>35</v>
      </c>
      <c r="AX752" s="15" t="s">
        <v>82</v>
      </c>
      <c r="AY752" s="267" t="s">
        <v>296</v>
      </c>
    </row>
    <row r="753" spans="1:65" s="2" customFormat="1" ht="16.5" customHeight="1">
      <c r="A753" s="40"/>
      <c r="B753" s="41"/>
      <c r="C753" s="279" t="s">
        <v>1203</v>
      </c>
      <c r="D753" s="279" t="s">
        <v>405</v>
      </c>
      <c r="E753" s="280" t="s">
        <v>1208</v>
      </c>
      <c r="F753" s="281" t="s">
        <v>1209</v>
      </c>
      <c r="G753" s="282" t="s">
        <v>362</v>
      </c>
      <c r="H753" s="283">
        <v>167.147</v>
      </c>
      <c r="I753" s="284"/>
      <c r="J753" s="285">
        <f>ROUND(I753*H753,2)</f>
        <v>0</v>
      </c>
      <c r="K753" s="281" t="s">
        <v>302</v>
      </c>
      <c r="L753" s="286"/>
      <c r="M753" s="287" t="s">
        <v>28</v>
      </c>
      <c r="N753" s="288" t="s">
        <v>45</v>
      </c>
      <c r="O753" s="86"/>
      <c r="P753" s="231">
        <f>O753*H753</f>
        <v>0</v>
      </c>
      <c r="Q753" s="231">
        <v>0.00158</v>
      </c>
      <c r="R753" s="231">
        <f>Q753*H753</f>
        <v>0.26409225999999997</v>
      </c>
      <c r="S753" s="231">
        <v>0</v>
      </c>
      <c r="T753" s="232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33" t="s">
        <v>337</v>
      </c>
      <c r="AT753" s="233" t="s">
        <v>405</v>
      </c>
      <c r="AU753" s="233" t="s">
        <v>84</v>
      </c>
      <c r="AY753" s="19" t="s">
        <v>296</v>
      </c>
      <c r="BE753" s="234">
        <f>IF(N753="základní",J753,0)</f>
        <v>0</v>
      </c>
      <c r="BF753" s="234">
        <f>IF(N753="snížená",J753,0)</f>
        <v>0</v>
      </c>
      <c r="BG753" s="234">
        <f>IF(N753="zákl. přenesená",J753,0)</f>
        <v>0</v>
      </c>
      <c r="BH753" s="234">
        <f>IF(N753="sníž. přenesená",J753,0)</f>
        <v>0</v>
      </c>
      <c r="BI753" s="234">
        <f>IF(N753="nulová",J753,0)</f>
        <v>0</v>
      </c>
      <c r="BJ753" s="19" t="s">
        <v>82</v>
      </c>
      <c r="BK753" s="234">
        <f>ROUND(I753*H753,2)</f>
        <v>0</v>
      </c>
      <c r="BL753" s="19" t="s">
        <v>303</v>
      </c>
      <c r="BM753" s="233" t="s">
        <v>2239</v>
      </c>
    </row>
    <row r="754" spans="1:51" s="14" customFormat="1" ht="12">
      <c r="A754" s="14"/>
      <c r="B754" s="246"/>
      <c r="C754" s="247"/>
      <c r="D754" s="237" t="s">
        <v>305</v>
      </c>
      <c r="E754" s="248" t="s">
        <v>28</v>
      </c>
      <c r="F754" s="249" t="s">
        <v>2238</v>
      </c>
      <c r="G754" s="247"/>
      <c r="H754" s="250">
        <v>54.845</v>
      </c>
      <c r="I754" s="251"/>
      <c r="J754" s="247"/>
      <c r="K754" s="247"/>
      <c r="L754" s="252"/>
      <c r="M754" s="253"/>
      <c r="N754" s="254"/>
      <c r="O754" s="254"/>
      <c r="P754" s="254"/>
      <c r="Q754" s="254"/>
      <c r="R754" s="254"/>
      <c r="S754" s="254"/>
      <c r="T754" s="255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6" t="s">
        <v>305</v>
      </c>
      <c r="AU754" s="256" t="s">
        <v>84</v>
      </c>
      <c r="AV754" s="14" t="s">
        <v>84</v>
      </c>
      <c r="AW754" s="14" t="s">
        <v>35</v>
      </c>
      <c r="AX754" s="14" t="s">
        <v>74</v>
      </c>
      <c r="AY754" s="256" t="s">
        <v>296</v>
      </c>
    </row>
    <row r="755" spans="1:51" s="14" customFormat="1" ht="12">
      <c r="A755" s="14"/>
      <c r="B755" s="246"/>
      <c r="C755" s="247"/>
      <c r="D755" s="237" t="s">
        <v>305</v>
      </c>
      <c r="E755" s="248" t="s">
        <v>28</v>
      </c>
      <c r="F755" s="249" t="s">
        <v>1212</v>
      </c>
      <c r="G755" s="247"/>
      <c r="H755" s="250">
        <v>112.302</v>
      </c>
      <c r="I755" s="251"/>
      <c r="J755" s="247"/>
      <c r="K755" s="247"/>
      <c r="L755" s="252"/>
      <c r="M755" s="253"/>
      <c r="N755" s="254"/>
      <c r="O755" s="254"/>
      <c r="P755" s="254"/>
      <c r="Q755" s="254"/>
      <c r="R755" s="254"/>
      <c r="S755" s="254"/>
      <c r="T755" s="255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6" t="s">
        <v>305</v>
      </c>
      <c r="AU755" s="256" t="s">
        <v>84</v>
      </c>
      <c r="AV755" s="14" t="s">
        <v>84</v>
      </c>
      <c r="AW755" s="14" t="s">
        <v>35</v>
      </c>
      <c r="AX755" s="14" t="s">
        <v>74</v>
      </c>
      <c r="AY755" s="256" t="s">
        <v>296</v>
      </c>
    </row>
    <row r="756" spans="1:51" s="15" customFormat="1" ht="12">
      <c r="A756" s="15"/>
      <c r="B756" s="257"/>
      <c r="C756" s="258"/>
      <c r="D756" s="237" t="s">
        <v>305</v>
      </c>
      <c r="E756" s="259" t="s">
        <v>28</v>
      </c>
      <c r="F756" s="260" t="s">
        <v>310</v>
      </c>
      <c r="G756" s="258"/>
      <c r="H756" s="261">
        <v>167.147</v>
      </c>
      <c r="I756" s="262"/>
      <c r="J756" s="258"/>
      <c r="K756" s="258"/>
      <c r="L756" s="263"/>
      <c r="M756" s="264"/>
      <c r="N756" s="265"/>
      <c r="O756" s="265"/>
      <c r="P756" s="265"/>
      <c r="Q756" s="265"/>
      <c r="R756" s="265"/>
      <c r="S756" s="265"/>
      <c r="T756" s="266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T756" s="267" t="s">
        <v>305</v>
      </c>
      <c r="AU756" s="267" t="s">
        <v>84</v>
      </c>
      <c r="AV756" s="15" t="s">
        <v>303</v>
      </c>
      <c r="AW756" s="15" t="s">
        <v>35</v>
      </c>
      <c r="AX756" s="15" t="s">
        <v>82</v>
      </c>
      <c r="AY756" s="267" t="s">
        <v>296</v>
      </c>
    </row>
    <row r="757" spans="1:65" s="2" customFormat="1" ht="16.5" customHeight="1">
      <c r="A757" s="40"/>
      <c r="B757" s="41"/>
      <c r="C757" s="222" t="s">
        <v>1207</v>
      </c>
      <c r="D757" s="222" t="s">
        <v>298</v>
      </c>
      <c r="E757" s="223" t="s">
        <v>1214</v>
      </c>
      <c r="F757" s="224" t="s">
        <v>1215</v>
      </c>
      <c r="G757" s="225" t="s">
        <v>424</v>
      </c>
      <c r="H757" s="226">
        <v>264.453</v>
      </c>
      <c r="I757" s="227"/>
      <c r="J757" s="228">
        <f>ROUND(I757*H757,2)</f>
        <v>0</v>
      </c>
      <c r="K757" s="224" t="s">
        <v>302</v>
      </c>
      <c r="L757" s="46"/>
      <c r="M757" s="229" t="s">
        <v>28</v>
      </c>
      <c r="N757" s="230" t="s">
        <v>45</v>
      </c>
      <c r="O757" s="86"/>
      <c r="P757" s="231">
        <f>O757*H757</f>
        <v>0</v>
      </c>
      <c r="Q757" s="231">
        <v>0</v>
      </c>
      <c r="R757" s="231">
        <f>Q757*H757</f>
        <v>0</v>
      </c>
      <c r="S757" s="231">
        <v>0</v>
      </c>
      <c r="T757" s="232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33" t="s">
        <v>374</v>
      </c>
      <c r="AT757" s="233" t="s">
        <v>298</v>
      </c>
      <c r="AU757" s="233" t="s">
        <v>84</v>
      </c>
      <c r="AY757" s="19" t="s">
        <v>296</v>
      </c>
      <c r="BE757" s="234">
        <f>IF(N757="základní",J757,0)</f>
        <v>0</v>
      </c>
      <c r="BF757" s="234">
        <f>IF(N757="snížená",J757,0)</f>
        <v>0</v>
      </c>
      <c r="BG757" s="234">
        <f>IF(N757="zákl. přenesená",J757,0)</f>
        <v>0</v>
      </c>
      <c r="BH757" s="234">
        <f>IF(N757="sníž. přenesená",J757,0)</f>
        <v>0</v>
      </c>
      <c r="BI757" s="234">
        <f>IF(N757="nulová",J757,0)</f>
        <v>0</v>
      </c>
      <c r="BJ757" s="19" t="s">
        <v>82</v>
      </c>
      <c r="BK757" s="234">
        <f>ROUND(I757*H757,2)</f>
        <v>0</v>
      </c>
      <c r="BL757" s="19" t="s">
        <v>374</v>
      </c>
      <c r="BM757" s="233" t="s">
        <v>2240</v>
      </c>
    </row>
    <row r="758" spans="1:51" s="13" customFormat="1" ht="12">
      <c r="A758" s="13"/>
      <c r="B758" s="235"/>
      <c r="C758" s="236"/>
      <c r="D758" s="237" t="s">
        <v>305</v>
      </c>
      <c r="E758" s="238" t="s">
        <v>28</v>
      </c>
      <c r="F758" s="239" t="s">
        <v>1809</v>
      </c>
      <c r="G758" s="236"/>
      <c r="H758" s="238" t="s">
        <v>28</v>
      </c>
      <c r="I758" s="240"/>
      <c r="J758" s="236"/>
      <c r="K758" s="236"/>
      <c r="L758" s="241"/>
      <c r="M758" s="242"/>
      <c r="N758" s="243"/>
      <c r="O758" s="243"/>
      <c r="P758" s="243"/>
      <c r="Q758" s="243"/>
      <c r="R758" s="243"/>
      <c r="S758" s="243"/>
      <c r="T758" s="244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5" t="s">
        <v>305</v>
      </c>
      <c r="AU758" s="245" t="s">
        <v>84</v>
      </c>
      <c r="AV758" s="13" t="s">
        <v>82</v>
      </c>
      <c r="AW758" s="13" t="s">
        <v>35</v>
      </c>
      <c r="AX758" s="13" t="s">
        <v>74</v>
      </c>
      <c r="AY758" s="245" t="s">
        <v>296</v>
      </c>
    </row>
    <row r="759" spans="1:51" s="14" customFormat="1" ht="12">
      <c r="A759" s="14"/>
      <c r="B759" s="246"/>
      <c r="C759" s="247"/>
      <c r="D759" s="237" t="s">
        <v>305</v>
      </c>
      <c r="E759" s="248" t="s">
        <v>28</v>
      </c>
      <c r="F759" s="249" t="s">
        <v>1217</v>
      </c>
      <c r="G759" s="247"/>
      <c r="H759" s="250">
        <v>56.93</v>
      </c>
      <c r="I759" s="251"/>
      <c r="J759" s="247"/>
      <c r="K759" s="247"/>
      <c r="L759" s="252"/>
      <c r="M759" s="253"/>
      <c r="N759" s="254"/>
      <c r="O759" s="254"/>
      <c r="P759" s="254"/>
      <c r="Q759" s="254"/>
      <c r="R759" s="254"/>
      <c r="S759" s="254"/>
      <c r="T759" s="255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6" t="s">
        <v>305</v>
      </c>
      <c r="AU759" s="256" t="s">
        <v>84</v>
      </c>
      <c r="AV759" s="14" t="s">
        <v>84</v>
      </c>
      <c r="AW759" s="14" t="s">
        <v>35</v>
      </c>
      <c r="AX759" s="14" t="s">
        <v>74</v>
      </c>
      <c r="AY759" s="256" t="s">
        <v>296</v>
      </c>
    </row>
    <row r="760" spans="1:51" s="14" customFormat="1" ht="12">
      <c r="A760" s="14"/>
      <c r="B760" s="246"/>
      <c r="C760" s="247"/>
      <c r="D760" s="237" t="s">
        <v>305</v>
      </c>
      <c r="E760" s="248" t="s">
        <v>28</v>
      </c>
      <c r="F760" s="249" t="s">
        <v>1218</v>
      </c>
      <c r="G760" s="247"/>
      <c r="H760" s="250">
        <v>36.665</v>
      </c>
      <c r="I760" s="251"/>
      <c r="J760" s="247"/>
      <c r="K760" s="247"/>
      <c r="L760" s="252"/>
      <c r="M760" s="253"/>
      <c r="N760" s="254"/>
      <c r="O760" s="254"/>
      <c r="P760" s="254"/>
      <c r="Q760" s="254"/>
      <c r="R760" s="254"/>
      <c r="S760" s="254"/>
      <c r="T760" s="255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6" t="s">
        <v>305</v>
      </c>
      <c r="AU760" s="256" t="s">
        <v>84</v>
      </c>
      <c r="AV760" s="14" t="s">
        <v>84</v>
      </c>
      <c r="AW760" s="14" t="s">
        <v>35</v>
      </c>
      <c r="AX760" s="14" t="s">
        <v>74</v>
      </c>
      <c r="AY760" s="256" t="s">
        <v>296</v>
      </c>
    </row>
    <row r="761" spans="1:51" s="14" customFormat="1" ht="12">
      <c r="A761" s="14"/>
      <c r="B761" s="246"/>
      <c r="C761" s="247"/>
      <c r="D761" s="237" t="s">
        <v>305</v>
      </c>
      <c r="E761" s="248" t="s">
        <v>28</v>
      </c>
      <c r="F761" s="249" t="s">
        <v>1219</v>
      </c>
      <c r="G761" s="247"/>
      <c r="H761" s="250">
        <v>87.118</v>
      </c>
      <c r="I761" s="251"/>
      <c r="J761" s="247"/>
      <c r="K761" s="247"/>
      <c r="L761" s="252"/>
      <c r="M761" s="253"/>
      <c r="N761" s="254"/>
      <c r="O761" s="254"/>
      <c r="P761" s="254"/>
      <c r="Q761" s="254"/>
      <c r="R761" s="254"/>
      <c r="S761" s="254"/>
      <c r="T761" s="255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56" t="s">
        <v>305</v>
      </c>
      <c r="AU761" s="256" t="s">
        <v>84</v>
      </c>
      <c r="AV761" s="14" t="s">
        <v>84</v>
      </c>
      <c r="AW761" s="14" t="s">
        <v>35</v>
      </c>
      <c r="AX761" s="14" t="s">
        <v>74</v>
      </c>
      <c r="AY761" s="256" t="s">
        <v>296</v>
      </c>
    </row>
    <row r="762" spans="1:51" s="14" customFormat="1" ht="12">
      <c r="A762" s="14"/>
      <c r="B762" s="246"/>
      <c r="C762" s="247"/>
      <c r="D762" s="237" t="s">
        <v>305</v>
      </c>
      <c r="E762" s="248" t="s">
        <v>28</v>
      </c>
      <c r="F762" s="249" t="s">
        <v>1220</v>
      </c>
      <c r="G762" s="247"/>
      <c r="H762" s="250">
        <v>53.12</v>
      </c>
      <c r="I762" s="251"/>
      <c r="J762" s="247"/>
      <c r="K762" s="247"/>
      <c r="L762" s="252"/>
      <c r="M762" s="253"/>
      <c r="N762" s="254"/>
      <c r="O762" s="254"/>
      <c r="P762" s="254"/>
      <c r="Q762" s="254"/>
      <c r="R762" s="254"/>
      <c r="S762" s="254"/>
      <c r="T762" s="255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6" t="s">
        <v>305</v>
      </c>
      <c r="AU762" s="256" t="s">
        <v>84</v>
      </c>
      <c r="AV762" s="14" t="s">
        <v>84</v>
      </c>
      <c r="AW762" s="14" t="s">
        <v>35</v>
      </c>
      <c r="AX762" s="14" t="s">
        <v>74</v>
      </c>
      <c r="AY762" s="256" t="s">
        <v>296</v>
      </c>
    </row>
    <row r="763" spans="1:51" s="14" customFormat="1" ht="12">
      <c r="A763" s="14"/>
      <c r="B763" s="246"/>
      <c r="C763" s="247"/>
      <c r="D763" s="237" t="s">
        <v>305</v>
      </c>
      <c r="E763" s="248" t="s">
        <v>28</v>
      </c>
      <c r="F763" s="249" t="s">
        <v>1221</v>
      </c>
      <c r="G763" s="247"/>
      <c r="H763" s="250">
        <v>30.62</v>
      </c>
      <c r="I763" s="251"/>
      <c r="J763" s="247"/>
      <c r="K763" s="247"/>
      <c r="L763" s="252"/>
      <c r="M763" s="253"/>
      <c r="N763" s="254"/>
      <c r="O763" s="254"/>
      <c r="P763" s="254"/>
      <c r="Q763" s="254"/>
      <c r="R763" s="254"/>
      <c r="S763" s="254"/>
      <c r="T763" s="255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6" t="s">
        <v>305</v>
      </c>
      <c r="AU763" s="256" t="s">
        <v>84</v>
      </c>
      <c r="AV763" s="14" t="s">
        <v>84</v>
      </c>
      <c r="AW763" s="14" t="s">
        <v>35</v>
      </c>
      <c r="AX763" s="14" t="s">
        <v>74</v>
      </c>
      <c r="AY763" s="256" t="s">
        <v>296</v>
      </c>
    </row>
    <row r="764" spans="1:51" s="15" customFormat="1" ht="12">
      <c r="A764" s="15"/>
      <c r="B764" s="257"/>
      <c r="C764" s="258"/>
      <c r="D764" s="237" t="s">
        <v>305</v>
      </c>
      <c r="E764" s="259" t="s">
        <v>194</v>
      </c>
      <c r="F764" s="260" t="s">
        <v>310</v>
      </c>
      <c r="G764" s="258"/>
      <c r="H764" s="261">
        <v>264.453</v>
      </c>
      <c r="I764" s="262"/>
      <c r="J764" s="258"/>
      <c r="K764" s="258"/>
      <c r="L764" s="263"/>
      <c r="M764" s="264"/>
      <c r="N764" s="265"/>
      <c r="O764" s="265"/>
      <c r="P764" s="265"/>
      <c r="Q764" s="265"/>
      <c r="R764" s="265"/>
      <c r="S764" s="265"/>
      <c r="T764" s="266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T764" s="267" t="s">
        <v>305</v>
      </c>
      <c r="AU764" s="267" t="s">
        <v>84</v>
      </c>
      <c r="AV764" s="15" t="s">
        <v>303</v>
      </c>
      <c r="AW764" s="15" t="s">
        <v>35</v>
      </c>
      <c r="AX764" s="15" t="s">
        <v>82</v>
      </c>
      <c r="AY764" s="267" t="s">
        <v>296</v>
      </c>
    </row>
    <row r="765" spans="1:65" s="2" customFormat="1" ht="16.5" customHeight="1">
      <c r="A765" s="40"/>
      <c r="B765" s="41"/>
      <c r="C765" s="279" t="s">
        <v>1213</v>
      </c>
      <c r="D765" s="279" t="s">
        <v>405</v>
      </c>
      <c r="E765" s="280" t="s">
        <v>1223</v>
      </c>
      <c r="F765" s="281" t="s">
        <v>1224</v>
      </c>
      <c r="G765" s="282" t="s">
        <v>424</v>
      </c>
      <c r="H765" s="283">
        <v>290.898</v>
      </c>
      <c r="I765" s="284"/>
      <c r="J765" s="285">
        <f>ROUND(I765*H765,2)</f>
        <v>0</v>
      </c>
      <c r="K765" s="281" t="s">
        <v>302</v>
      </c>
      <c r="L765" s="286"/>
      <c r="M765" s="287" t="s">
        <v>28</v>
      </c>
      <c r="N765" s="288" t="s">
        <v>45</v>
      </c>
      <c r="O765" s="86"/>
      <c r="P765" s="231">
        <f>O765*H765</f>
        <v>0</v>
      </c>
      <c r="Q765" s="231">
        <v>5E-05</v>
      </c>
      <c r="R765" s="231">
        <f>Q765*H765</f>
        <v>0.014544900000000001</v>
      </c>
      <c r="S765" s="231">
        <v>0</v>
      </c>
      <c r="T765" s="232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33" t="s">
        <v>461</v>
      </c>
      <c r="AT765" s="233" t="s">
        <v>405</v>
      </c>
      <c r="AU765" s="233" t="s">
        <v>84</v>
      </c>
      <c r="AY765" s="19" t="s">
        <v>296</v>
      </c>
      <c r="BE765" s="234">
        <f>IF(N765="základní",J765,0)</f>
        <v>0</v>
      </c>
      <c r="BF765" s="234">
        <f>IF(N765="snížená",J765,0)</f>
        <v>0</v>
      </c>
      <c r="BG765" s="234">
        <f>IF(N765="zákl. přenesená",J765,0)</f>
        <v>0</v>
      </c>
      <c r="BH765" s="234">
        <f>IF(N765="sníž. přenesená",J765,0)</f>
        <v>0</v>
      </c>
      <c r="BI765" s="234">
        <f>IF(N765="nulová",J765,0)</f>
        <v>0</v>
      </c>
      <c r="BJ765" s="19" t="s">
        <v>82</v>
      </c>
      <c r="BK765" s="234">
        <f>ROUND(I765*H765,2)</f>
        <v>0</v>
      </c>
      <c r="BL765" s="19" t="s">
        <v>374</v>
      </c>
      <c r="BM765" s="233" t="s">
        <v>2241</v>
      </c>
    </row>
    <row r="766" spans="1:51" s="14" customFormat="1" ht="12">
      <c r="A766" s="14"/>
      <c r="B766" s="246"/>
      <c r="C766" s="247"/>
      <c r="D766" s="237" t="s">
        <v>305</v>
      </c>
      <c r="E766" s="248" t="s">
        <v>28</v>
      </c>
      <c r="F766" s="249" t="s">
        <v>1226</v>
      </c>
      <c r="G766" s="247"/>
      <c r="H766" s="250">
        <v>290.898</v>
      </c>
      <c r="I766" s="251"/>
      <c r="J766" s="247"/>
      <c r="K766" s="247"/>
      <c r="L766" s="252"/>
      <c r="M766" s="253"/>
      <c r="N766" s="254"/>
      <c r="O766" s="254"/>
      <c r="P766" s="254"/>
      <c r="Q766" s="254"/>
      <c r="R766" s="254"/>
      <c r="S766" s="254"/>
      <c r="T766" s="255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6" t="s">
        <v>305</v>
      </c>
      <c r="AU766" s="256" t="s">
        <v>84</v>
      </c>
      <c r="AV766" s="14" t="s">
        <v>84</v>
      </c>
      <c r="AW766" s="14" t="s">
        <v>35</v>
      </c>
      <c r="AX766" s="14" t="s">
        <v>82</v>
      </c>
      <c r="AY766" s="256" t="s">
        <v>296</v>
      </c>
    </row>
    <row r="767" spans="1:65" s="2" customFormat="1" ht="24" customHeight="1">
      <c r="A767" s="40"/>
      <c r="B767" s="41"/>
      <c r="C767" s="222" t="s">
        <v>1222</v>
      </c>
      <c r="D767" s="222" t="s">
        <v>298</v>
      </c>
      <c r="E767" s="223" t="s">
        <v>1228</v>
      </c>
      <c r="F767" s="224" t="s">
        <v>1229</v>
      </c>
      <c r="G767" s="225" t="s">
        <v>362</v>
      </c>
      <c r="H767" s="226">
        <v>29.625</v>
      </c>
      <c r="I767" s="227"/>
      <c r="J767" s="228">
        <f>ROUND(I767*H767,2)</f>
        <v>0</v>
      </c>
      <c r="K767" s="224" t="s">
        <v>302</v>
      </c>
      <c r="L767" s="46"/>
      <c r="M767" s="229" t="s">
        <v>28</v>
      </c>
      <c r="N767" s="230" t="s">
        <v>45</v>
      </c>
      <c r="O767" s="86"/>
      <c r="P767" s="231">
        <f>O767*H767</f>
        <v>0</v>
      </c>
      <c r="Q767" s="231">
        <v>0.006</v>
      </c>
      <c r="R767" s="231">
        <f>Q767*H767</f>
        <v>0.17775</v>
      </c>
      <c r="S767" s="231">
        <v>0</v>
      </c>
      <c r="T767" s="232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33" t="s">
        <v>374</v>
      </c>
      <c r="AT767" s="233" t="s">
        <v>298</v>
      </c>
      <c r="AU767" s="233" t="s">
        <v>84</v>
      </c>
      <c r="AY767" s="19" t="s">
        <v>296</v>
      </c>
      <c r="BE767" s="234">
        <f>IF(N767="základní",J767,0)</f>
        <v>0</v>
      </c>
      <c r="BF767" s="234">
        <f>IF(N767="snížená",J767,0)</f>
        <v>0</v>
      </c>
      <c r="BG767" s="234">
        <f>IF(N767="zákl. přenesená",J767,0)</f>
        <v>0</v>
      </c>
      <c r="BH767" s="234">
        <f>IF(N767="sníž. přenesená",J767,0)</f>
        <v>0</v>
      </c>
      <c r="BI767" s="234">
        <f>IF(N767="nulová",J767,0)</f>
        <v>0</v>
      </c>
      <c r="BJ767" s="19" t="s">
        <v>82</v>
      </c>
      <c r="BK767" s="234">
        <f>ROUND(I767*H767,2)</f>
        <v>0</v>
      </c>
      <c r="BL767" s="19" t="s">
        <v>374</v>
      </c>
      <c r="BM767" s="233" t="s">
        <v>2242</v>
      </c>
    </row>
    <row r="768" spans="1:51" s="13" customFormat="1" ht="12">
      <c r="A768" s="13"/>
      <c r="B768" s="235"/>
      <c r="C768" s="236"/>
      <c r="D768" s="237" t="s">
        <v>305</v>
      </c>
      <c r="E768" s="238" t="s">
        <v>28</v>
      </c>
      <c r="F768" s="239" t="s">
        <v>681</v>
      </c>
      <c r="G768" s="236"/>
      <c r="H768" s="238" t="s">
        <v>28</v>
      </c>
      <c r="I768" s="240"/>
      <c r="J768" s="236"/>
      <c r="K768" s="236"/>
      <c r="L768" s="241"/>
      <c r="M768" s="242"/>
      <c r="N768" s="243"/>
      <c r="O768" s="243"/>
      <c r="P768" s="243"/>
      <c r="Q768" s="243"/>
      <c r="R768" s="243"/>
      <c r="S768" s="243"/>
      <c r="T768" s="244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5" t="s">
        <v>305</v>
      </c>
      <c r="AU768" s="245" t="s">
        <v>84</v>
      </c>
      <c r="AV768" s="13" t="s">
        <v>82</v>
      </c>
      <c r="AW768" s="13" t="s">
        <v>35</v>
      </c>
      <c r="AX768" s="13" t="s">
        <v>74</v>
      </c>
      <c r="AY768" s="245" t="s">
        <v>296</v>
      </c>
    </row>
    <row r="769" spans="1:51" s="14" customFormat="1" ht="12">
      <c r="A769" s="14"/>
      <c r="B769" s="246"/>
      <c r="C769" s="247"/>
      <c r="D769" s="237" t="s">
        <v>305</v>
      </c>
      <c r="E769" s="248" t="s">
        <v>241</v>
      </c>
      <c r="F769" s="249" t="s">
        <v>1231</v>
      </c>
      <c r="G769" s="247"/>
      <c r="H769" s="250">
        <v>25</v>
      </c>
      <c r="I769" s="251"/>
      <c r="J769" s="247"/>
      <c r="K769" s="247"/>
      <c r="L769" s="252"/>
      <c r="M769" s="253"/>
      <c r="N769" s="254"/>
      <c r="O769" s="254"/>
      <c r="P769" s="254"/>
      <c r="Q769" s="254"/>
      <c r="R769" s="254"/>
      <c r="S769" s="254"/>
      <c r="T769" s="255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6" t="s">
        <v>305</v>
      </c>
      <c r="AU769" s="256" t="s">
        <v>84</v>
      </c>
      <c r="AV769" s="14" t="s">
        <v>84</v>
      </c>
      <c r="AW769" s="14" t="s">
        <v>35</v>
      </c>
      <c r="AX769" s="14" t="s">
        <v>74</v>
      </c>
      <c r="AY769" s="256" t="s">
        <v>296</v>
      </c>
    </row>
    <row r="770" spans="1:51" s="13" customFormat="1" ht="12">
      <c r="A770" s="13"/>
      <c r="B770" s="235"/>
      <c r="C770" s="236"/>
      <c r="D770" s="237" t="s">
        <v>305</v>
      </c>
      <c r="E770" s="238" t="s">
        <v>28</v>
      </c>
      <c r="F770" s="239" t="s">
        <v>1809</v>
      </c>
      <c r="G770" s="236"/>
      <c r="H770" s="238" t="s">
        <v>28</v>
      </c>
      <c r="I770" s="240"/>
      <c r="J770" s="236"/>
      <c r="K770" s="236"/>
      <c r="L770" s="241"/>
      <c r="M770" s="242"/>
      <c r="N770" s="243"/>
      <c r="O770" s="243"/>
      <c r="P770" s="243"/>
      <c r="Q770" s="243"/>
      <c r="R770" s="243"/>
      <c r="S770" s="243"/>
      <c r="T770" s="244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5" t="s">
        <v>305</v>
      </c>
      <c r="AU770" s="245" t="s">
        <v>84</v>
      </c>
      <c r="AV770" s="13" t="s">
        <v>82</v>
      </c>
      <c r="AW770" s="13" t="s">
        <v>35</v>
      </c>
      <c r="AX770" s="13" t="s">
        <v>74</v>
      </c>
      <c r="AY770" s="245" t="s">
        <v>296</v>
      </c>
    </row>
    <row r="771" spans="1:51" s="13" customFormat="1" ht="12">
      <c r="A771" s="13"/>
      <c r="B771" s="235"/>
      <c r="C771" s="236"/>
      <c r="D771" s="237" t="s">
        <v>305</v>
      </c>
      <c r="E771" s="238" t="s">
        <v>28</v>
      </c>
      <c r="F771" s="239" t="s">
        <v>657</v>
      </c>
      <c r="G771" s="236"/>
      <c r="H771" s="238" t="s">
        <v>28</v>
      </c>
      <c r="I771" s="240"/>
      <c r="J771" s="236"/>
      <c r="K771" s="236"/>
      <c r="L771" s="241"/>
      <c r="M771" s="242"/>
      <c r="N771" s="243"/>
      <c r="O771" s="243"/>
      <c r="P771" s="243"/>
      <c r="Q771" s="243"/>
      <c r="R771" s="243"/>
      <c r="S771" s="243"/>
      <c r="T771" s="244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5" t="s">
        <v>305</v>
      </c>
      <c r="AU771" s="245" t="s">
        <v>84</v>
      </c>
      <c r="AV771" s="13" t="s">
        <v>82</v>
      </c>
      <c r="AW771" s="13" t="s">
        <v>35</v>
      </c>
      <c r="AX771" s="13" t="s">
        <v>74</v>
      </c>
      <c r="AY771" s="245" t="s">
        <v>296</v>
      </c>
    </row>
    <row r="772" spans="1:51" s="14" customFormat="1" ht="12">
      <c r="A772" s="14"/>
      <c r="B772" s="246"/>
      <c r="C772" s="247"/>
      <c r="D772" s="237" t="s">
        <v>305</v>
      </c>
      <c r="E772" s="248" t="s">
        <v>243</v>
      </c>
      <c r="F772" s="249" t="s">
        <v>1232</v>
      </c>
      <c r="G772" s="247"/>
      <c r="H772" s="250">
        <v>4.625</v>
      </c>
      <c r="I772" s="251"/>
      <c r="J772" s="247"/>
      <c r="K772" s="247"/>
      <c r="L772" s="252"/>
      <c r="M772" s="253"/>
      <c r="N772" s="254"/>
      <c r="O772" s="254"/>
      <c r="P772" s="254"/>
      <c r="Q772" s="254"/>
      <c r="R772" s="254"/>
      <c r="S772" s="254"/>
      <c r="T772" s="255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6" t="s">
        <v>305</v>
      </c>
      <c r="AU772" s="256" t="s">
        <v>84</v>
      </c>
      <c r="AV772" s="14" t="s">
        <v>84</v>
      </c>
      <c r="AW772" s="14" t="s">
        <v>35</v>
      </c>
      <c r="AX772" s="14" t="s">
        <v>74</v>
      </c>
      <c r="AY772" s="256" t="s">
        <v>296</v>
      </c>
    </row>
    <row r="773" spans="1:51" s="15" customFormat="1" ht="12">
      <c r="A773" s="15"/>
      <c r="B773" s="257"/>
      <c r="C773" s="258"/>
      <c r="D773" s="237" t="s">
        <v>305</v>
      </c>
      <c r="E773" s="259" t="s">
        <v>28</v>
      </c>
      <c r="F773" s="260" t="s">
        <v>310</v>
      </c>
      <c r="G773" s="258"/>
      <c r="H773" s="261">
        <v>29.625</v>
      </c>
      <c r="I773" s="262"/>
      <c r="J773" s="258"/>
      <c r="K773" s="258"/>
      <c r="L773" s="263"/>
      <c r="M773" s="264"/>
      <c r="N773" s="265"/>
      <c r="O773" s="265"/>
      <c r="P773" s="265"/>
      <c r="Q773" s="265"/>
      <c r="R773" s="265"/>
      <c r="S773" s="265"/>
      <c r="T773" s="266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T773" s="267" t="s">
        <v>305</v>
      </c>
      <c r="AU773" s="267" t="s">
        <v>84</v>
      </c>
      <c r="AV773" s="15" t="s">
        <v>303</v>
      </c>
      <c r="AW773" s="15" t="s">
        <v>35</v>
      </c>
      <c r="AX773" s="15" t="s">
        <v>82</v>
      </c>
      <c r="AY773" s="267" t="s">
        <v>296</v>
      </c>
    </row>
    <row r="774" spans="1:65" s="2" customFormat="1" ht="16.5" customHeight="1">
      <c r="A774" s="40"/>
      <c r="B774" s="41"/>
      <c r="C774" s="279" t="s">
        <v>1227</v>
      </c>
      <c r="D774" s="279" t="s">
        <v>405</v>
      </c>
      <c r="E774" s="280" t="s">
        <v>1234</v>
      </c>
      <c r="F774" s="281" t="s">
        <v>1235</v>
      </c>
      <c r="G774" s="282" t="s">
        <v>362</v>
      </c>
      <c r="H774" s="283">
        <v>27.5</v>
      </c>
      <c r="I774" s="284"/>
      <c r="J774" s="285">
        <f>ROUND(I774*H774,2)</f>
        <v>0</v>
      </c>
      <c r="K774" s="281" t="s">
        <v>302</v>
      </c>
      <c r="L774" s="286"/>
      <c r="M774" s="287" t="s">
        <v>28</v>
      </c>
      <c r="N774" s="288" t="s">
        <v>45</v>
      </c>
      <c r="O774" s="86"/>
      <c r="P774" s="231">
        <f>O774*H774</f>
        <v>0</v>
      </c>
      <c r="Q774" s="231">
        <v>0.00276</v>
      </c>
      <c r="R774" s="231">
        <f>Q774*H774</f>
        <v>0.0759</v>
      </c>
      <c r="S774" s="231">
        <v>0</v>
      </c>
      <c r="T774" s="232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33" t="s">
        <v>461</v>
      </c>
      <c r="AT774" s="233" t="s">
        <v>405</v>
      </c>
      <c r="AU774" s="233" t="s">
        <v>84</v>
      </c>
      <c r="AY774" s="19" t="s">
        <v>296</v>
      </c>
      <c r="BE774" s="234">
        <f>IF(N774="základní",J774,0)</f>
        <v>0</v>
      </c>
      <c r="BF774" s="234">
        <f>IF(N774="snížená",J774,0)</f>
        <v>0</v>
      </c>
      <c r="BG774" s="234">
        <f>IF(N774="zákl. přenesená",J774,0)</f>
        <v>0</v>
      </c>
      <c r="BH774" s="234">
        <f>IF(N774="sníž. přenesená",J774,0)</f>
        <v>0</v>
      </c>
      <c r="BI774" s="234">
        <f>IF(N774="nulová",J774,0)</f>
        <v>0</v>
      </c>
      <c r="BJ774" s="19" t="s">
        <v>82</v>
      </c>
      <c r="BK774" s="234">
        <f>ROUND(I774*H774,2)</f>
        <v>0</v>
      </c>
      <c r="BL774" s="19" t="s">
        <v>374</v>
      </c>
      <c r="BM774" s="233" t="s">
        <v>2243</v>
      </c>
    </row>
    <row r="775" spans="1:51" s="14" customFormat="1" ht="12">
      <c r="A775" s="14"/>
      <c r="B775" s="246"/>
      <c r="C775" s="247"/>
      <c r="D775" s="237" t="s">
        <v>305</v>
      </c>
      <c r="E775" s="248" t="s">
        <v>28</v>
      </c>
      <c r="F775" s="249" t="s">
        <v>1237</v>
      </c>
      <c r="G775" s="247"/>
      <c r="H775" s="250">
        <v>27.5</v>
      </c>
      <c r="I775" s="251"/>
      <c r="J775" s="247"/>
      <c r="K775" s="247"/>
      <c r="L775" s="252"/>
      <c r="M775" s="253"/>
      <c r="N775" s="254"/>
      <c r="O775" s="254"/>
      <c r="P775" s="254"/>
      <c r="Q775" s="254"/>
      <c r="R775" s="254"/>
      <c r="S775" s="254"/>
      <c r="T775" s="255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6" t="s">
        <v>305</v>
      </c>
      <c r="AU775" s="256" t="s">
        <v>84</v>
      </c>
      <c r="AV775" s="14" t="s">
        <v>84</v>
      </c>
      <c r="AW775" s="14" t="s">
        <v>35</v>
      </c>
      <c r="AX775" s="14" t="s">
        <v>82</v>
      </c>
      <c r="AY775" s="256" t="s">
        <v>296</v>
      </c>
    </row>
    <row r="776" spans="1:65" s="2" customFormat="1" ht="24" customHeight="1">
      <c r="A776" s="40"/>
      <c r="B776" s="41"/>
      <c r="C776" s="279" t="s">
        <v>1233</v>
      </c>
      <c r="D776" s="279" t="s">
        <v>405</v>
      </c>
      <c r="E776" s="280" t="s">
        <v>1239</v>
      </c>
      <c r="F776" s="281" t="s">
        <v>1240</v>
      </c>
      <c r="G776" s="282" t="s">
        <v>362</v>
      </c>
      <c r="H776" s="283">
        <v>5.088</v>
      </c>
      <c r="I776" s="284"/>
      <c r="J776" s="285">
        <f>ROUND(I776*H776,2)</f>
        <v>0</v>
      </c>
      <c r="K776" s="281" t="s">
        <v>302</v>
      </c>
      <c r="L776" s="286"/>
      <c r="M776" s="287" t="s">
        <v>28</v>
      </c>
      <c r="N776" s="288" t="s">
        <v>45</v>
      </c>
      <c r="O776" s="86"/>
      <c r="P776" s="231">
        <f>O776*H776</f>
        <v>0</v>
      </c>
      <c r="Q776" s="231">
        <v>0.0196</v>
      </c>
      <c r="R776" s="231">
        <f>Q776*H776</f>
        <v>0.0997248</v>
      </c>
      <c r="S776" s="231">
        <v>0</v>
      </c>
      <c r="T776" s="232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33" t="s">
        <v>461</v>
      </c>
      <c r="AT776" s="233" t="s">
        <v>405</v>
      </c>
      <c r="AU776" s="233" t="s">
        <v>84</v>
      </c>
      <c r="AY776" s="19" t="s">
        <v>296</v>
      </c>
      <c r="BE776" s="234">
        <f>IF(N776="základní",J776,0)</f>
        <v>0</v>
      </c>
      <c r="BF776" s="234">
        <f>IF(N776="snížená",J776,0)</f>
        <v>0</v>
      </c>
      <c r="BG776" s="234">
        <f>IF(N776="zákl. přenesená",J776,0)</f>
        <v>0</v>
      </c>
      <c r="BH776" s="234">
        <f>IF(N776="sníž. přenesená",J776,0)</f>
        <v>0</v>
      </c>
      <c r="BI776" s="234">
        <f>IF(N776="nulová",J776,0)</f>
        <v>0</v>
      </c>
      <c r="BJ776" s="19" t="s">
        <v>82</v>
      </c>
      <c r="BK776" s="234">
        <f>ROUND(I776*H776,2)</f>
        <v>0</v>
      </c>
      <c r="BL776" s="19" t="s">
        <v>374</v>
      </c>
      <c r="BM776" s="233" t="s">
        <v>2244</v>
      </c>
    </row>
    <row r="777" spans="1:51" s="14" customFormat="1" ht="12">
      <c r="A777" s="14"/>
      <c r="B777" s="246"/>
      <c r="C777" s="247"/>
      <c r="D777" s="237" t="s">
        <v>305</v>
      </c>
      <c r="E777" s="248" t="s">
        <v>28</v>
      </c>
      <c r="F777" s="249" t="s">
        <v>1242</v>
      </c>
      <c r="G777" s="247"/>
      <c r="H777" s="250">
        <v>5.088</v>
      </c>
      <c r="I777" s="251"/>
      <c r="J777" s="247"/>
      <c r="K777" s="247"/>
      <c r="L777" s="252"/>
      <c r="M777" s="253"/>
      <c r="N777" s="254"/>
      <c r="O777" s="254"/>
      <c r="P777" s="254"/>
      <c r="Q777" s="254"/>
      <c r="R777" s="254"/>
      <c r="S777" s="254"/>
      <c r="T777" s="255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6" t="s">
        <v>305</v>
      </c>
      <c r="AU777" s="256" t="s">
        <v>84</v>
      </c>
      <c r="AV777" s="14" t="s">
        <v>84</v>
      </c>
      <c r="AW777" s="14" t="s">
        <v>35</v>
      </c>
      <c r="AX777" s="14" t="s">
        <v>82</v>
      </c>
      <c r="AY777" s="256" t="s">
        <v>296</v>
      </c>
    </row>
    <row r="778" spans="1:65" s="2" customFormat="1" ht="24" customHeight="1">
      <c r="A778" s="40"/>
      <c r="B778" s="41"/>
      <c r="C778" s="222" t="s">
        <v>1238</v>
      </c>
      <c r="D778" s="222" t="s">
        <v>298</v>
      </c>
      <c r="E778" s="223" t="s">
        <v>1244</v>
      </c>
      <c r="F778" s="224" t="s">
        <v>1245</v>
      </c>
      <c r="G778" s="225" t="s">
        <v>362</v>
      </c>
      <c r="H778" s="226">
        <v>314.701</v>
      </c>
      <c r="I778" s="227"/>
      <c r="J778" s="228">
        <f>ROUND(I778*H778,2)</f>
        <v>0</v>
      </c>
      <c r="K778" s="224" t="s">
        <v>302</v>
      </c>
      <c r="L778" s="46"/>
      <c r="M778" s="229" t="s">
        <v>28</v>
      </c>
      <c r="N778" s="230" t="s">
        <v>45</v>
      </c>
      <c r="O778" s="86"/>
      <c r="P778" s="231">
        <f>O778*H778</f>
        <v>0</v>
      </c>
      <c r="Q778" s="231">
        <v>0</v>
      </c>
      <c r="R778" s="231">
        <f>Q778*H778</f>
        <v>0</v>
      </c>
      <c r="S778" s="231">
        <v>0</v>
      </c>
      <c r="T778" s="232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33" t="s">
        <v>374</v>
      </c>
      <c r="AT778" s="233" t="s">
        <v>298</v>
      </c>
      <c r="AU778" s="233" t="s">
        <v>84</v>
      </c>
      <c r="AY778" s="19" t="s">
        <v>296</v>
      </c>
      <c r="BE778" s="234">
        <f>IF(N778="základní",J778,0)</f>
        <v>0</v>
      </c>
      <c r="BF778" s="234">
        <f>IF(N778="snížená",J778,0)</f>
        <v>0</v>
      </c>
      <c r="BG778" s="234">
        <f>IF(N778="zákl. přenesená",J778,0)</f>
        <v>0</v>
      </c>
      <c r="BH778" s="234">
        <f>IF(N778="sníž. přenesená",J778,0)</f>
        <v>0</v>
      </c>
      <c r="BI778" s="234">
        <f>IF(N778="nulová",J778,0)</f>
        <v>0</v>
      </c>
      <c r="BJ778" s="19" t="s">
        <v>82</v>
      </c>
      <c r="BK778" s="234">
        <f>ROUND(I778*H778,2)</f>
        <v>0</v>
      </c>
      <c r="BL778" s="19" t="s">
        <v>374</v>
      </c>
      <c r="BM778" s="233" t="s">
        <v>2245</v>
      </c>
    </row>
    <row r="779" spans="1:51" s="13" customFormat="1" ht="12">
      <c r="A779" s="13"/>
      <c r="B779" s="235"/>
      <c r="C779" s="236"/>
      <c r="D779" s="237" t="s">
        <v>305</v>
      </c>
      <c r="E779" s="238" t="s">
        <v>28</v>
      </c>
      <c r="F779" s="239" t="s">
        <v>2019</v>
      </c>
      <c r="G779" s="236"/>
      <c r="H779" s="238" t="s">
        <v>28</v>
      </c>
      <c r="I779" s="240"/>
      <c r="J779" s="236"/>
      <c r="K779" s="236"/>
      <c r="L779" s="241"/>
      <c r="M779" s="242"/>
      <c r="N779" s="243"/>
      <c r="O779" s="243"/>
      <c r="P779" s="243"/>
      <c r="Q779" s="243"/>
      <c r="R779" s="243"/>
      <c r="S779" s="243"/>
      <c r="T779" s="244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5" t="s">
        <v>305</v>
      </c>
      <c r="AU779" s="245" t="s">
        <v>84</v>
      </c>
      <c r="AV779" s="13" t="s">
        <v>82</v>
      </c>
      <c r="AW779" s="13" t="s">
        <v>35</v>
      </c>
      <c r="AX779" s="13" t="s">
        <v>74</v>
      </c>
      <c r="AY779" s="245" t="s">
        <v>296</v>
      </c>
    </row>
    <row r="780" spans="1:51" s="14" customFormat="1" ht="12">
      <c r="A780" s="14"/>
      <c r="B780" s="246"/>
      <c r="C780" s="247"/>
      <c r="D780" s="237" t="s">
        <v>305</v>
      </c>
      <c r="E780" s="248" t="s">
        <v>28</v>
      </c>
      <c r="F780" s="249" t="s">
        <v>930</v>
      </c>
      <c r="G780" s="247"/>
      <c r="H780" s="250">
        <v>79.074</v>
      </c>
      <c r="I780" s="251"/>
      <c r="J780" s="247"/>
      <c r="K780" s="247"/>
      <c r="L780" s="252"/>
      <c r="M780" s="253"/>
      <c r="N780" s="254"/>
      <c r="O780" s="254"/>
      <c r="P780" s="254"/>
      <c r="Q780" s="254"/>
      <c r="R780" s="254"/>
      <c r="S780" s="254"/>
      <c r="T780" s="255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6" t="s">
        <v>305</v>
      </c>
      <c r="AU780" s="256" t="s">
        <v>84</v>
      </c>
      <c r="AV780" s="14" t="s">
        <v>84</v>
      </c>
      <c r="AW780" s="14" t="s">
        <v>35</v>
      </c>
      <c r="AX780" s="14" t="s">
        <v>74</v>
      </c>
      <c r="AY780" s="256" t="s">
        <v>296</v>
      </c>
    </row>
    <row r="781" spans="1:51" s="14" customFormat="1" ht="12">
      <c r="A781" s="14"/>
      <c r="B781" s="246"/>
      <c r="C781" s="247"/>
      <c r="D781" s="237" t="s">
        <v>305</v>
      </c>
      <c r="E781" s="248" t="s">
        <v>28</v>
      </c>
      <c r="F781" s="249" t="s">
        <v>931</v>
      </c>
      <c r="G781" s="247"/>
      <c r="H781" s="250">
        <v>117.596</v>
      </c>
      <c r="I781" s="251"/>
      <c r="J781" s="247"/>
      <c r="K781" s="247"/>
      <c r="L781" s="252"/>
      <c r="M781" s="253"/>
      <c r="N781" s="254"/>
      <c r="O781" s="254"/>
      <c r="P781" s="254"/>
      <c r="Q781" s="254"/>
      <c r="R781" s="254"/>
      <c r="S781" s="254"/>
      <c r="T781" s="255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6" t="s">
        <v>305</v>
      </c>
      <c r="AU781" s="256" t="s">
        <v>84</v>
      </c>
      <c r="AV781" s="14" t="s">
        <v>84</v>
      </c>
      <c r="AW781" s="14" t="s">
        <v>35</v>
      </c>
      <c r="AX781" s="14" t="s">
        <v>74</v>
      </c>
      <c r="AY781" s="256" t="s">
        <v>296</v>
      </c>
    </row>
    <row r="782" spans="1:51" s="14" customFormat="1" ht="12">
      <c r="A782" s="14"/>
      <c r="B782" s="246"/>
      <c r="C782" s="247"/>
      <c r="D782" s="237" t="s">
        <v>305</v>
      </c>
      <c r="E782" s="248" t="s">
        <v>28</v>
      </c>
      <c r="F782" s="249" t="s">
        <v>932</v>
      </c>
      <c r="G782" s="247"/>
      <c r="H782" s="250">
        <v>24.665</v>
      </c>
      <c r="I782" s="251"/>
      <c r="J782" s="247"/>
      <c r="K782" s="247"/>
      <c r="L782" s="252"/>
      <c r="M782" s="253"/>
      <c r="N782" s="254"/>
      <c r="O782" s="254"/>
      <c r="P782" s="254"/>
      <c r="Q782" s="254"/>
      <c r="R782" s="254"/>
      <c r="S782" s="254"/>
      <c r="T782" s="255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6" t="s">
        <v>305</v>
      </c>
      <c r="AU782" s="256" t="s">
        <v>84</v>
      </c>
      <c r="AV782" s="14" t="s">
        <v>84</v>
      </c>
      <c r="AW782" s="14" t="s">
        <v>35</v>
      </c>
      <c r="AX782" s="14" t="s">
        <v>74</v>
      </c>
      <c r="AY782" s="256" t="s">
        <v>296</v>
      </c>
    </row>
    <row r="783" spans="1:51" s="14" customFormat="1" ht="12">
      <c r="A783" s="14"/>
      <c r="B783" s="246"/>
      <c r="C783" s="247"/>
      <c r="D783" s="237" t="s">
        <v>305</v>
      </c>
      <c r="E783" s="248" t="s">
        <v>28</v>
      </c>
      <c r="F783" s="249" t="s">
        <v>933</v>
      </c>
      <c r="G783" s="247"/>
      <c r="H783" s="250">
        <v>93.366</v>
      </c>
      <c r="I783" s="251"/>
      <c r="J783" s="247"/>
      <c r="K783" s="247"/>
      <c r="L783" s="252"/>
      <c r="M783" s="253"/>
      <c r="N783" s="254"/>
      <c r="O783" s="254"/>
      <c r="P783" s="254"/>
      <c r="Q783" s="254"/>
      <c r="R783" s="254"/>
      <c r="S783" s="254"/>
      <c r="T783" s="255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6" t="s">
        <v>305</v>
      </c>
      <c r="AU783" s="256" t="s">
        <v>84</v>
      </c>
      <c r="AV783" s="14" t="s">
        <v>84</v>
      </c>
      <c r="AW783" s="14" t="s">
        <v>35</v>
      </c>
      <c r="AX783" s="14" t="s">
        <v>74</v>
      </c>
      <c r="AY783" s="256" t="s">
        <v>296</v>
      </c>
    </row>
    <row r="784" spans="1:51" s="15" customFormat="1" ht="12">
      <c r="A784" s="15"/>
      <c r="B784" s="257"/>
      <c r="C784" s="258"/>
      <c r="D784" s="237" t="s">
        <v>305</v>
      </c>
      <c r="E784" s="259" t="s">
        <v>246</v>
      </c>
      <c r="F784" s="260" t="s">
        <v>310</v>
      </c>
      <c r="G784" s="258"/>
      <c r="H784" s="261">
        <v>314.701</v>
      </c>
      <c r="I784" s="262"/>
      <c r="J784" s="258"/>
      <c r="K784" s="258"/>
      <c r="L784" s="263"/>
      <c r="M784" s="264"/>
      <c r="N784" s="265"/>
      <c r="O784" s="265"/>
      <c r="P784" s="265"/>
      <c r="Q784" s="265"/>
      <c r="R784" s="265"/>
      <c r="S784" s="265"/>
      <c r="T784" s="266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T784" s="267" t="s">
        <v>305</v>
      </c>
      <c r="AU784" s="267" t="s">
        <v>84</v>
      </c>
      <c r="AV784" s="15" t="s">
        <v>303</v>
      </c>
      <c r="AW784" s="15" t="s">
        <v>35</v>
      </c>
      <c r="AX784" s="15" t="s">
        <v>82</v>
      </c>
      <c r="AY784" s="267" t="s">
        <v>296</v>
      </c>
    </row>
    <row r="785" spans="1:65" s="2" customFormat="1" ht="16.5" customHeight="1">
      <c r="A785" s="40"/>
      <c r="B785" s="41"/>
      <c r="C785" s="279" t="s">
        <v>1243</v>
      </c>
      <c r="D785" s="279" t="s">
        <v>405</v>
      </c>
      <c r="E785" s="280" t="s">
        <v>1248</v>
      </c>
      <c r="F785" s="281" t="s">
        <v>1249</v>
      </c>
      <c r="G785" s="282" t="s">
        <v>362</v>
      </c>
      <c r="H785" s="283">
        <v>327.415</v>
      </c>
      <c r="I785" s="284"/>
      <c r="J785" s="285">
        <f>ROUND(I785*H785,2)</f>
        <v>0</v>
      </c>
      <c r="K785" s="281" t="s">
        <v>28</v>
      </c>
      <c r="L785" s="286"/>
      <c r="M785" s="287" t="s">
        <v>28</v>
      </c>
      <c r="N785" s="288" t="s">
        <v>45</v>
      </c>
      <c r="O785" s="86"/>
      <c r="P785" s="231">
        <f>O785*H785</f>
        <v>0</v>
      </c>
      <c r="Q785" s="231">
        <v>0.00426</v>
      </c>
      <c r="R785" s="231">
        <f>Q785*H785</f>
        <v>1.3947879</v>
      </c>
      <c r="S785" s="231">
        <v>0</v>
      </c>
      <c r="T785" s="232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33" t="s">
        <v>461</v>
      </c>
      <c r="AT785" s="233" t="s">
        <v>405</v>
      </c>
      <c r="AU785" s="233" t="s">
        <v>84</v>
      </c>
      <c r="AY785" s="19" t="s">
        <v>296</v>
      </c>
      <c r="BE785" s="234">
        <f>IF(N785="základní",J785,0)</f>
        <v>0</v>
      </c>
      <c r="BF785" s="234">
        <f>IF(N785="snížená",J785,0)</f>
        <v>0</v>
      </c>
      <c r="BG785" s="234">
        <f>IF(N785="zákl. přenesená",J785,0)</f>
        <v>0</v>
      </c>
      <c r="BH785" s="234">
        <f>IF(N785="sníž. přenesená",J785,0)</f>
        <v>0</v>
      </c>
      <c r="BI785" s="234">
        <f>IF(N785="nulová",J785,0)</f>
        <v>0</v>
      </c>
      <c r="BJ785" s="19" t="s">
        <v>82</v>
      </c>
      <c r="BK785" s="234">
        <f>ROUND(I785*H785,2)</f>
        <v>0</v>
      </c>
      <c r="BL785" s="19" t="s">
        <v>374</v>
      </c>
      <c r="BM785" s="233" t="s">
        <v>2246</v>
      </c>
    </row>
    <row r="786" spans="1:51" s="14" customFormat="1" ht="12">
      <c r="A786" s="14"/>
      <c r="B786" s="246"/>
      <c r="C786" s="247"/>
      <c r="D786" s="237" t="s">
        <v>305</v>
      </c>
      <c r="E786" s="248" t="s">
        <v>28</v>
      </c>
      <c r="F786" s="249" t="s">
        <v>1251</v>
      </c>
      <c r="G786" s="247"/>
      <c r="H786" s="250">
        <v>320.995</v>
      </c>
      <c r="I786" s="251"/>
      <c r="J786" s="247"/>
      <c r="K786" s="247"/>
      <c r="L786" s="252"/>
      <c r="M786" s="253"/>
      <c r="N786" s="254"/>
      <c r="O786" s="254"/>
      <c r="P786" s="254"/>
      <c r="Q786" s="254"/>
      <c r="R786" s="254"/>
      <c r="S786" s="254"/>
      <c r="T786" s="255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6" t="s">
        <v>305</v>
      </c>
      <c r="AU786" s="256" t="s">
        <v>84</v>
      </c>
      <c r="AV786" s="14" t="s">
        <v>84</v>
      </c>
      <c r="AW786" s="14" t="s">
        <v>35</v>
      </c>
      <c r="AX786" s="14" t="s">
        <v>82</v>
      </c>
      <c r="AY786" s="256" t="s">
        <v>296</v>
      </c>
    </row>
    <row r="787" spans="1:51" s="14" customFormat="1" ht="12">
      <c r="A787" s="14"/>
      <c r="B787" s="246"/>
      <c r="C787" s="247"/>
      <c r="D787" s="237" t="s">
        <v>305</v>
      </c>
      <c r="E787" s="247"/>
      <c r="F787" s="249" t="s">
        <v>1252</v>
      </c>
      <c r="G787" s="247"/>
      <c r="H787" s="250">
        <v>327.415</v>
      </c>
      <c r="I787" s="251"/>
      <c r="J787" s="247"/>
      <c r="K787" s="247"/>
      <c r="L787" s="252"/>
      <c r="M787" s="253"/>
      <c r="N787" s="254"/>
      <c r="O787" s="254"/>
      <c r="P787" s="254"/>
      <c r="Q787" s="254"/>
      <c r="R787" s="254"/>
      <c r="S787" s="254"/>
      <c r="T787" s="255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6" t="s">
        <v>305</v>
      </c>
      <c r="AU787" s="256" t="s">
        <v>84</v>
      </c>
      <c r="AV787" s="14" t="s">
        <v>84</v>
      </c>
      <c r="AW787" s="14" t="s">
        <v>4</v>
      </c>
      <c r="AX787" s="14" t="s">
        <v>82</v>
      </c>
      <c r="AY787" s="256" t="s">
        <v>296</v>
      </c>
    </row>
    <row r="788" spans="1:65" s="2" customFormat="1" ht="24" customHeight="1">
      <c r="A788" s="40"/>
      <c r="B788" s="41"/>
      <c r="C788" s="222" t="s">
        <v>1247</v>
      </c>
      <c r="D788" s="222" t="s">
        <v>298</v>
      </c>
      <c r="E788" s="223" t="s">
        <v>1254</v>
      </c>
      <c r="F788" s="224" t="s">
        <v>1255</v>
      </c>
      <c r="G788" s="225" t="s">
        <v>362</v>
      </c>
      <c r="H788" s="226">
        <v>302.598</v>
      </c>
      <c r="I788" s="227"/>
      <c r="J788" s="228">
        <f>ROUND(I788*H788,2)</f>
        <v>0</v>
      </c>
      <c r="K788" s="224" t="s">
        <v>302</v>
      </c>
      <c r="L788" s="46"/>
      <c r="M788" s="229" t="s">
        <v>28</v>
      </c>
      <c r="N788" s="230" t="s">
        <v>45</v>
      </c>
      <c r="O788" s="86"/>
      <c r="P788" s="231">
        <f>O788*H788</f>
        <v>0</v>
      </c>
      <c r="Q788" s="231">
        <v>1E-05</v>
      </c>
      <c r="R788" s="231">
        <f>Q788*H788</f>
        <v>0.00302598</v>
      </c>
      <c r="S788" s="231">
        <v>0</v>
      </c>
      <c r="T788" s="232">
        <f>S788*H788</f>
        <v>0</v>
      </c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R788" s="233" t="s">
        <v>374</v>
      </c>
      <c r="AT788" s="233" t="s">
        <v>298</v>
      </c>
      <c r="AU788" s="233" t="s">
        <v>84</v>
      </c>
      <c r="AY788" s="19" t="s">
        <v>296</v>
      </c>
      <c r="BE788" s="234">
        <f>IF(N788="základní",J788,0)</f>
        <v>0</v>
      </c>
      <c r="BF788" s="234">
        <f>IF(N788="snížená",J788,0)</f>
        <v>0</v>
      </c>
      <c r="BG788" s="234">
        <f>IF(N788="zákl. přenesená",J788,0)</f>
        <v>0</v>
      </c>
      <c r="BH788" s="234">
        <f>IF(N788="sníž. přenesená",J788,0)</f>
        <v>0</v>
      </c>
      <c r="BI788" s="234">
        <f>IF(N788="nulová",J788,0)</f>
        <v>0</v>
      </c>
      <c r="BJ788" s="19" t="s">
        <v>82</v>
      </c>
      <c r="BK788" s="234">
        <f>ROUND(I788*H788,2)</f>
        <v>0</v>
      </c>
      <c r="BL788" s="19" t="s">
        <v>374</v>
      </c>
      <c r="BM788" s="233" t="s">
        <v>2247</v>
      </c>
    </row>
    <row r="789" spans="1:51" s="14" customFormat="1" ht="12">
      <c r="A789" s="14"/>
      <c r="B789" s="246"/>
      <c r="C789" s="247"/>
      <c r="D789" s="237" t="s">
        <v>305</v>
      </c>
      <c r="E789" s="248" t="s">
        <v>28</v>
      </c>
      <c r="F789" s="249" t="s">
        <v>1995</v>
      </c>
      <c r="G789" s="247"/>
      <c r="H789" s="250">
        <v>53.77</v>
      </c>
      <c r="I789" s="251"/>
      <c r="J789" s="247"/>
      <c r="K789" s="247"/>
      <c r="L789" s="252"/>
      <c r="M789" s="253"/>
      <c r="N789" s="254"/>
      <c r="O789" s="254"/>
      <c r="P789" s="254"/>
      <c r="Q789" s="254"/>
      <c r="R789" s="254"/>
      <c r="S789" s="254"/>
      <c r="T789" s="255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6" t="s">
        <v>305</v>
      </c>
      <c r="AU789" s="256" t="s">
        <v>84</v>
      </c>
      <c r="AV789" s="14" t="s">
        <v>84</v>
      </c>
      <c r="AW789" s="14" t="s">
        <v>35</v>
      </c>
      <c r="AX789" s="14" t="s">
        <v>74</v>
      </c>
      <c r="AY789" s="256" t="s">
        <v>296</v>
      </c>
    </row>
    <row r="790" spans="1:51" s="14" customFormat="1" ht="12">
      <c r="A790" s="14"/>
      <c r="B790" s="246"/>
      <c r="C790" s="247"/>
      <c r="D790" s="237" t="s">
        <v>305</v>
      </c>
      <c r="E790" s="248" t="s">
        <v>28</v>
      </c>
      <c r="F790" s="249" t="s">
        <v>206</v>
      </c>
      <c r="G790" s="247"/>
      <c r="H790" s="250">
        <v>209.16</v>
      </c>
      <c r="I790" s="251"/>
      <c r="J790" s="247"/>
      <c r="K790" s="247"/>
      <c r="L790" s="252"/>
      <c r="M790" s="253"/>
      <c r="N790" s="254"/>
      <c r="O790" s="254"/>
      <c r="P790" s="254"/>
      <c r="Q790" s="254"/>
      <c r="R790" s="254"/>
      <c r="S790" s="254"/>
      <c r="T790" s="255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56" t="s">
        <v>305</v>
      </c>
      <c r="AU790" s="256" t="s">
        <v>84</v>
      </c>
      <c r="AV790" s="14" t="s">
        <v>84</v>
      </c>
      <c r="AW790" s="14" t="s">
        <v>35</v>
      </c>
      <c r="AX790" s="14" t="s">
        <v>74</v>
      </c>
      <c r="AY790" s="256" t="s">
        <v>296</v>
      </c>
    </row>
    <row r="791" spans="1:51" s="14" customFormat="1" ht="12">
      <c r="A791" s="14"/>
      <c r="B791" s="246"/>
      <c r="C791" s="247"/>
      <c r="D791" s="237" t="s">
        <v>305</v>
      </c>
      <c r="E791" s="248" t="s">
        <v>28</v>
      </c>
      <c r="F791" s="249" t="s">
        <v>1257</v>
      </c>
      <c r="G791" s="247"/>
      <c r="H791" s="250">
        <v>39.668</v>
      </c>
      <c r="I791" s="251"/>
      <c r="J791" s="247"/>
      <c r="K791" s="247"/>
      <c r="L791" s="252"/>
      <c r="M791" s="253"/>
      <c r="N791" s="254"/>
      <c r="O791" s="254"/>
      <c r="P791" s="254"/>
      <c r="Q791" s="254"/>
      <c r="R791" s="254"/>
      <c r="S791" s="254"/>
      <c r="T791" s="255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6" t="s">
        <v>305</v>
      </c>
      <c r="AU791" s="256" t="s">
        <v>84</v>
      </c>
      <c r="AV791" s="14" t="s">
        <v>84</v>
      </c>
      <c r="AW791" s="14" t="s">
        <v>35</v>
      </c>
      <c r="AX791" s="14" t="s">
        <v>74</v>
      </c>
      <c r="AY791" s="256" t="s">
        <v>296</v>
      </c>
    </row>
    <row r="792" spans="1:51" s="15" customFormat="1" ht="12">
      <c r="A792" s="15"/>
      <c r="B792" s="257"/>
      <c r="C792" s="258"/>
      <c r="D792" s="237" t="s">
        <v>305</v>
      </c>
      <c r="E792" s="259" t="s">
        <v>1258</v>
      </c>
      <c r="F792" s="260" t="s">
        <v>310</v>
      </c>
      <c r="G792" s="258"/>
      <c r="H792" s="261">
        <v>302.598</v>
      </c>
      <c r="I792" s="262"/>
      <c r="J792" s="258"/>
      <c r="K792" s="258"/>
      <c r="L792" s="263"/>
      <c r="M792" s="264"/>
      <c r="N792" s="265"/>
      <c r="O792" s="265"/>
      <c r="P792" s="265"/>
      <c r="Q792" s="265"/>
      <c r="R792" s="265"/>
      <c r="S792" s="265"/>
      <c r="T792" s="266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T792" s="267" t="s">
        <v>305</v>
      </c>
      <c r="AU792" s="267" t="s">
        <v>84</v>
      </c>
      <c r="AV792" s="15" t="s">
        <v>303</v>
      </c>
      <c r="AW792" s="15" t="s">
        <v>35</v>
      </c>
      <c r="AX792" s="15" t="s">
        <v>82</v>
      </c>
      <c r="AY792" s="267" t="s">
        <v>296</v>
      </c>
    </row>
    <row r="793" spans="1:65" s="2" customFormat="1" ht="16.5" customHeight="1">
      <c r="A793" s="40"/>
      <c r="B793" s="41"/>
      <c r="C793" s="279" t="s">
        <v>1253</v>
      </c>
      <c r="D793" s="279" t="s">
        <v>405</v>
      </c>
      <c r="E793" s="280" t="s">
        <v>1260</v>
      </c>
      <c r="F793" s="281" t="s">
        <v>1261</v>
      </c>
      <c r="G793" s="282" t="s">
        <v>362</v>
      </c>
      <c r="H793" s="283">
        <v>363.118</v>
      </c>
      <c r="I793" s="284"/>
      <c r="J793" s="285">
        <f>ROUND(I793*H793,2)</f>
        <v>0</v>
      </c>
      <c r="K793" s="281" t="s">
        <v>302</v>
      </c>
      <c r="L793" s="286"/>
      <c r="M793" s="287" t="s">
        <v>28</v>
      </c>
      <c r="N793" s="288" t="s">
        <v>45</v>
      </c>
      <c r="O793" s="86"/>
      <c r="P793" s="231">
        <f>O793*H793</f>
        <v>0</v>
      </c>
      <c r="Q793" s="231">
        <v>0.0005</v>
      </c>
      <c r="R793" s="231">
        <f>Q793*H793</f>
        <v>0.181559</v>
      </c>
      <c r="S793" s="231">
        <v>0</v>
      </c>
      <c r="T793" s="232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33" t="s">
        <v>461</v>
      </c>
      <c r="AT793" s="233" t="s">
        <v>405</v>
      </c>
      <c r="AU793" s="233" t="s">
        <v>84</v>
      </c>
      <c r="AY793" s="19" t="s">
        <v>296</v>
      </c>
      <c r="BE793" s="234">
        <f>IF(N793="základní",J793,0)</f>
        <v>0</v>
      </c>
      <c r="BF793" s="234">
        <f>IF(N793="snížená",J793,0)</f>
        <v>0</v>
      </c>
      <c r="BG793" s="234">
        <f>IF(N793="zákl. přenesená",J793,0)</f>
        <v>0</v>
      </c>
      <c r="BH793" s="234">
        <f>IF(N793="sníž. přenesená",J793,0)</f>
        <v>0</v>
      </c>
      <c r="BI793" s="234">
        <f>IF(N793="nulová",J793,0)</f>
        <v>0</v>
      </c>
      <c r="BJ793" s="19" t="s">
        <v>82</v>
      </c>
      <c r="BK793" s="234">
        <f>ROUND(I793*H793,2)</f>
        <v>0</v>
      </c>
      <c r="BL793" s="19" t="s">
        <v>374</v>
      </c>
      <c r="BM793" s="233" t="s">
        <v>2248</v>
      </c>
    </row>
    <row r="794" spans="1:51" s="14" customFormat="1" ht="12">
      <c r="A794" s="14"/>
      <c r="B794" s="246"/>
      <c r="C794" s="247"/>
      <c r="D794" s="237" t="s">
        <v>305</v>
      </c>
      <c r="E794" s="248" t="s">
        <v>28</v>
      </c>
      <c r="F794" s="249" t="s">
        <v>2249</v>
      </c>
      <c r="G794" s="247"/>
      <c r="H794" s="250">
        <v>363.118</v>
      </c>
      <c r="I794" s="251"/>
      <c r="J794" s="247"/>
      <c r="K794" s="247"/>
      <c r="L794" s="252"/>
      <c r="M794" s="253"/>
      <c r="N794" s="254"/>
      <c r="O794" s="254"/>
      <c r="P794" s="254"/>
      <c r="Q794" s="254"/>
      <c r="R794" s="254"/>
      <c r="S794" s="254"/>
      <c r="T794" s="255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6" t="s">
        <v>305</v>
      </c>
      <c r="AU794" s="256" t="s">
        <v>84</v>
      </c>
      <c r="AV794" s="14" t="s">
        <v>84</v>
      </c>
      <c r="AW794" s="14" t="s">
        <v>35</v>
      </c>
      <c r="AX794" s="14" t="s">
        <v>74</v>
      </c>
      <c r="AY794" s="256" t="s">
        <v>296</v>
      </c>
    </row>
    <row r="795" spans="1:51" s="15" customFormat="1" ht="12">
      <c r="A795" s="15"/>
      <c r="B795" s="257"/>
      <c r="C795" s="258"/>
      <c r="D795" s="237" t="s">
        <v>305</v>
      </c>
      <c r="E795" s="259" t="s">
        <v>28</v>
      </c>
      <c r="F795" s="260" t="s">
        <v>310</v>
      </c>
      <c r="G795" s="258"/>
      <c r="H795" s="261">
        <v>363.118</v>
      </c>
      <c r="I795" s="262"/>
      <c r="J795" s="258"/>
      <c r="K795" s="258"/>
      <c r="L795" s="263"/>
      <c r="M795" s="264"/>
      <c r="N795" s="265"/>
      <c r="O795" s="265"/>
      <c r="P795" s="265"/>
      <c r="Q795" s="265"/>
      <c r="R795" s="265"/>
      <c r="S795" s="265"/>
      <c r="T795" s="266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67" t="s">
        <v>305</v>
      </c>
      <c r="AU795" s="267" t="s">
        <v>84</v>
      </c>
      <c r="AV795" s="15" t="s">
        <v>303</v>
      </c>
      <c r="AW795" s="15" t="s">
        <v>35</v>
      </c>
      <c r="AX795" s="15" t="s">
        <v>82</v>
      </c>
      <c r="AY795" s="267" t="s">
        <v>296</v>
      </c>
    </row>
    <row r="796" spans="1:65" s="2" customFormat="1" ht="24" customHeight="1">
      <c r="A796" s="40"/>
      <c r="B796" s="41"/>
      <c r="C796" s="222" t="s">
        <v>1259</v>
      </c>
      <c r="D796" s="222" t="s">
        <v>298</v>
      </c>
      <c r="E796" s="223" t="s">
        <v>1264</v>
      </c>
      <c r="F796" s="224" t="s">
        <v>1265</v>
      </c>
      <c r="G796" s="225" t="s">
        <v>408</v>
      </c>
      <c r="H796" s="226">
        <v>3.48</v>
      </c>
      <c r="I796" s="227"/>
      <c r="J796" s="228">
        <f>ROUND(I796*H796,2)</f>
        <v>0</v>
      </c>
      <c r="K796" s="224" t="s">
        <v>302</v>
      </c>
      <c r="L796" s="46"/>
      <c r="M796" s="229" t="s">
        <v>28</v>
      </c>
      <c r="N796" s="230" t="s">
        <v>45</v>
      </c>
      <c r="O796" s="86"/>
      <c r="P796" s="231">
        <f>O796*H796</f>
        <v>0</v>
      </c>
      <c r="Q796" s="231">
        <v>0</v>
      </c>
      <c r="R796" s="231">
        <f>Q796*H796</f>
        <v>0</v>
      </c>
      <c r="S796" s="231">
        <v>0</v>
      </c>
      <c r="T796" s="232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33" t="s">
        <v>374</v>
      </c>
      <c r="AT796" s="233" t="s">
        <v>298</v>
      </c>
      <c r="AU796" s="233" t="s">
        <v>84</v>
      </c>
      <c r="AY796" s="19" t="s">
        <v>296</v>
      </c>
      <c r="BE796" s="234">
        <f>IF(N796="základní",J796,0)</f>
        <v>0</v>
      </c>
      <c r="BF796" s="234">
        <f>IF(N796="snížená",J796,0)</f>
        <v>0</v>
      </c>
      <c r="BG796" s="234">
        <f>IF(N796="zákl. přenesená",J796,0)</f>
        <v>0</v>
      </c>
      <c r="BH796" s="234">
        <f>IF(N796="sníž. přenesená",J796,0)</f>
        <v>0</v>
      </c>
      <c r="BI796" s="234">
        <f>IF(N796="nulová",J796,0)</f>
        <v>0</v>
      </c>
      <c r="BJ796" s="19" t="s">
        <v>82</v>
      </c>
      <c r="BK796" s="234">
        <f>ROUND(I796*H796,2)</f>
        <v>0</v>
      </c>
      <c r="BL796" s="19" t="s">
        <v>374</v>
      </c>
      <c r="BM796" s="233" t="s">
        <v>2250</v>
      </c>
    </row>
    <row r="797" spans="1:63" s="12" customFormat="1" ht="22.8" customHeight="1">
      <c r="A797" s="12"/>
      <c r="B797" s="206"/>
      <c r="C797" s="207"/>
      <c r="D797" s="208" t="s">
        <v>73</v>
      </c>
      <c r="E797" s="220" t="s">
        <v>1267</v>
      </c>
      <c r="F797" s="220" t="s">
        <v>1268</v>
      </c>
      <c r="G797" s="207"/>
      <c r="H797" s="207"/>
      <c r="I797" s="210"/>
      <c r="J797" s="221">
        <f>BK797</f>
        <v>0</v>
      </c>
      <c r="K797" s="207"/>
      <c r="L797" s="212"/>
      <c r="M797" s="213"/>
      <c r="N797" s="214"/>
      <c r="O797" s="214"/>
      <c r="P797" s="215">
        <f>SUM(P798:P801)</f>
        <v>0</v>
      </c>
      <c r="Q797" s="214"/>
      <c r="R797" s="215">
        <f>SUM(R798:R801)</f>
        <v>0.08825</v>
      </c>
      <c r="S797" s="214"/>
      <c r="T797" s="216">
        <f>SUM(T798:T801)</f>
        <v>0</v>
      </c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R797" s="217" t="s">
        <v>84</v>
      </c>
      <c r="AT797" s="218" t="s">
        <v>73</v>
      </c>
      <c r="AU797" s="218" t="s">
        <v>82</v>
      </c>
      <c r="AY797" s="217" t="s">
        <v>296</v>
      </c>
      <c r="BK797" s="219">
        <f>SUM(BK798:BK801)</f>
        <v>0</v>
      </c>
    </row>
    <row r="798" spans="1:65" s="2" customFormat="1" ht="24" customHeight="1">
      <c r="A798" s="40"/>
      <c r="B798" s="41"/>
      <c r="C798" s="222" t="s">
        <v>1263</v>
      </c>
      <c r="D798" s="222" t="s">
        <v>298</v>
      </c>
      <c r="E798" s="223" t="s">
        <v>1270</v>
      </c>
      <c r="F798" s="224" t="s">
        <v>1271</v>
      </c>
      <c r="G798" s="225" t="s">
        <v>1272</v>
      </c>
      <c r="H798" s="226">
        <v>5</v>
      </c>
      <c r="I798" s="227"/>
      <c r="J798" s="228">
        <f>ROUND(I798*H798,2)</f>
        <v>0</v>
      </c>
      <c r="K798" s="224" t="s">
        <v>302</v>
      </c>
      <c r="L798" s="46"/>
      <c r="M798" s="229" t="s">
        <v>28</v>
      </c>
      <c r="N798" s="230" t="s">
        <v>45</v>
      </c>
      <c r="O798" s="86"/>
      <c r="P798" s="231">
        <f>O798*H798</f>
        <v>0</v>
      </c>
      <c r="Q798" s="231">
        <v>0.01765</v>
      </c>
      <c r="R798" s="231">
        <f>Q798*H798</f>
        <v>0.08825</v>
      </c>
      <c r="S798" s="231">
        <v>0</v>
      </c>
      <c r="T798" s="232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33" t="s">
        <v>374</v>
      </c>
      <c r="AT798" s="233" t="s">
        <v>298</v>
      </c>
      <c r="AU798" s="233" t="s">
        <v>84</v>
      </c>
      <c r="AY798" s="19" t="s">
        <v>296</v>
      </c>
      <c r="BE798" s="234">
        <f>IF(N798="základní",J798,0)</f>
        <v>0</v>
      </c>
      <c r="BF798" s="234">
        <f>IF(N798="snížená",J798,0)</f>
        <v>0</v>
      </c>
      <c r="BG798" s="234">
        <f>IF(N798="zákl. přenesená",J798,0)</f>
        <v>0</v>
      </c>
      <c r="BH798" s="234">
        <f>IF(N798="sníž. přenesená",J798,0)</f>
        <v>0</v>
      </c>
      <c r="BI798" s="234">
        <f>IF(N798="nulová",J798,0)</f>
        <v>0</v>
      </c>
      <c r="BJ798" s="19" t="s">
        <v>82</v>
      </c>
      <c r="BK798" s="234">
        <f>ROUND(I798*H798,2)</f>
        <v>0</v>
      </c>
      <c r="BL798" s="19" t="s">
        <v>374</v>
      </c>
      <c r="BM798" s="233" t="s">
        <v>2251</v>
      </c>
    </row>
    <row r="799" spans="1:51" s="13" customFormat="1" ht="12">
      <c r="A799" s="13"/>
      <c r="B799" s="235"/>
      <c r="C799" s="236"/>
      <c r="D799" s="237" t="s">
        <v>305</v>
      </c>
      <c r="E799" s="238" t="s">
        <v>28</v>
      </c>
      <c r="F799" s="239" t="s">
        <v>1809</v>
      </c>
      <c r="G799" s="236"/>
      <c r="H799" s="238" t="s">
        <v>28</v>
      </c>
      <c r="I799" s="240"/>
      <c r="J799" s="236"/>
      <c r="K799" s="236"/>
      <c r="L799" s="241"/>
      <c r="M799" s="242"/>
      <c r="N799" s="243"/>
      <c r="O799" s="243"/>
      <c r="P799" s="243"/>
      <c r="Q799" s="243"/>
      <c r="R799" s="243"/>
      <c r="S799" s="243"/>
      <c r="T799" s="244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5" t="s">
        <v>305</v>
      </c>
      <c r="AU799" s="245" t="s">
        <v>84</v>
      </c>
      <c r="AV799" s="13" t="s">
        <v>82</v>
      </c>
      <c r="AW799" s="13" t="s">
        <v>35</v>
      </c>
      <c r="AX799" s="13" t="s">
        <v>74</v>
      </c>
      <c r="AY799" s="245" t="s">
        <v>296</v>
      </c>
    </row>
    <row r="800" spans="1:51" s="14" customFormat="1" ht="12">
      <c r="A800" s="14"/>
      <c r="B800" s="246"/>
      <c r="C800" s="247"/>
      <c r="D800" s="237" t="s">
        <v>305</v>
      </c>
      <c r="E800" s="248" t="s">
        <v>28</v>
      </c>
      <c r="F800" s="249" t="s">
        <v>321</v>
      </c>
      <c r="G800" s="247"/>
      <c r="H800" s="250">
        <v>5</v>
      </c>
      <c r="I800" s="251"/>
      <c r="J800" s="247"/>
      <c r="K800" s="247"/>
      <c r="L800" s="252"/>
      <c r="M800" s="253"/>
      <c r="N800" s="254"/>
      <c r="O800" s="254"/>
      <c r="P800" s="254"/>
      <c r="Q800" s="254"/>
      <c r="R800" s="254"/>
      <c r="S800" s="254"/>
      <c r="T800" s="255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6" t="s">
        <v>305</v>
      </c>
      <c r="AU800" s="256" t="s">
        <v>84</v>
      </c>
      <c r="AV800" s="14" t="s">
        <v>84</v>
      </c>
      <c r="AW800" s="14" t="s">
        <v>35</v>
      </c>
      <c r="AX800" s="14" t="s">
        <v>82</v>
      </c>
      <c r="AY800" s="256" t="s">
        <v>296</v>
      </c>
    </row>
    <row r="801" spans="1:65" s="2" customFormat="1" ht="24" customHeight="1">
      <c r="A801" s="40"/>
      <c r="B801" s="41"/>
      <c r="C801" s="222" t="s">
        <v>1269</v>
      </c>
      <c r="D801" s="222" t="s">
        <v>298</v>
      </c>
      <c r="E801" s="223" t="s">
        <v>1275</v>
      </c>
      <c r="F801" s="224" t="s">
        <v>1276</v>
      </c>
      <c r="G801" s="225" t="s">
        <v>408</v>
      </c>
      <c r="H801" s="226">
        <v>0.088</v>
      </c>
      <c r="I801" s="227"/>
      <c r="J801" s="228">
        <f>ROUND(I801*H801,2)</f>
        <v>0</v>
      </c>
      <c r="K801" s="224" t="s">
        <v>302</v>
      </c>
      <c r="L801" s="46"/>
      <c r="M801" s="229" t="s">
        <v>28</v>
      </c>
      <c r="N801" s="230" t="s">
        <v>45</v>
      </c>
      <c r="O801" s="86"/>
      <c r="P801" s="231">
        <f>O801*H801</f>
        <v>0</v>
      </c>
      <c r="Q801" s="231">
        <v>0</v>
      </c>
      <c r="R801" s="231">
        <f>Q801*H801</f>
        <v>0</v>
      </c>
      <c r="S801" s="231">
        <v>0</v>
      </c>
      <c r="T801" s="232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33" t="s">
        <v>374</v>
      </c>
      <c r="AT801" s="233" t="s">
        <v>298</v>
      </c>
      <c r="AU801" s="233" t="s">
        <v>84</v>
      </c>
      <c r="AY801" s="19" t="s">
        <v>296</v>
      </c>
      <c r="BE801" s="234">
        <f>IF(N801="základní",J801,0)</f>
        <v>0</v>
      </c>
      <c r="BF801" s="234">
        <f>IF(N801="snížená",J801,0)</f>
        <v>0</v>
      </c>
      <c r="BG801" s="234">
        <f>IF(N801="zákl. přenesená",J801,0)</f>
        <v>0</v>
      </c>
      <c r="BH801" s="234">
        <f>IF(N801="sníž. přenesená",J801,0)</f>
        <v>0</v>
      </c>
      <c r="BI801" s="234">
        <f>IF(N801="nulová",J801,0)</f>
        <v>0</v>
      </c>
      <c r="BJ801" s="19" t="s">
        <v>82</v>
      </c>
      <c r="BK801" s="234">
        <f>ROUND(I801*H801,2)</f>
        <v>0</v>
      </c>
      <c r="BL801" s="19" t="s">
        <v>374</v>
      </c>
      <c r="BM801" s="233" t="s">
        <v>2252</v>
      </c>
    </row>
    <row r="802" spans="1:63" s="12" customFormat="1" ht="22.8" customHeight="1">
      <c r="A802" s="12"/>
      <c r="B802" s="206"/>
      <c r="C802" s="207"/>
      <c r="D802" s="208" t="s">
        <v>73</v>
      </c>
      <c r="E802" s="220" t="s">
        <v>1278</v>
      </c>
      <c r="F802" s="220" t="s">
        <v>1279</v>
      </c>
      <c r="G802" s="207"/>
      <c r="H802" s="207"/>
      <c r="I802" s="210"/>
      <c r="J802" s="221">
        <f>BK802</f>
        <v>0</v>
      </c>
      <c r="K802" s="207"/>
      <c r="L802" s="212"/>
      <c r="M802" s="213"/>
      <c r="N802" s="214"/>
      <c r="O802" s="214"/>
      <c r="P802" s="215">
        <f>SUM(P803:P852)</f>
        <v>0</v>
      </c>
      <c r="Q802" s="214"/>
      <c r="R802" s="215">
        <f>SUM(R803:R852)</f>
        <v>7.073523520000001</v>
      </c>
      <c r="S802" s="214"/>
      <c r="T802" s="216">
        <f>SUM(T803:T852)</f>
        <v>0</v>
      </c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R802" s="217" t="s">
        <v>84</v>
      </c>
      <c r="AT802" s="218" t="s">
        <v>73</v>
      </c>
      <c r="AU802" s="218" t="s">
        <v>82</v>
      </c>
      <c r="AY802" s="217" t="s">
        <v>296</v>
      </c>
      <c r="BK802" s="219">
        <f>SUM(BK803:BK852)</f>
        <v>0</v>
      </c>
    </row>
    <row r="803" spans="1:65" s="2" customFormat="1" ht="24" customHeight="1">
      <c r="A803" s="40"/>
      <c r="B803" s="41"/>
      <c r="C803" s="222" t="s">
        <v>1274</v>
      </c>
      <c r="D803" s="222" t="s">
        <v>298</v>
      </c>
      <c r="E803" s="223" t="s">
        <v>1281</v>
      </c>
      <c r="F803" s="224" t="s">
        <v>1282</v>
      </c>
      <c r="G803" s="225" t="s">
        <v>301</v>
      </c>
      <c r="H803" s="226">
        <v>10.95</v>
      </c>
      <c r="I803" s="227"/>
      <c r="J803" s="228">
        <f>ROUND(I803*H803,2)</f>
        <v>0</v>
      </c>
      <c r="K803" s="224" t="s">
        <v>302</v>
      </c>
      <c r="L803" s="46"/>
      <c r="M803" s="229" t="s">
        <v>28</v>
      </c>
      <c r="N803" s="230" t="s">
        <v>45</v>
      </c>
      <c r="O803" s="86"/>
      <c r="P803" s="231">
        <f>O803*H803</f>
        <v>0</v>
      </c>
      <c r="Q803" s="231">
        <v>0.00189</v>
      </c>
      <c r="R803" s="231">
        <f>Q803*H803</f>
        <v>0.0206955</v>
      </c>
      <c r="S803" s="231">
        <v>0</v>
      </c>
      <c r="T803" s="232">
        <f>S803*H803</f>
        <v>0</v>
      </c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R803" s="233" t="s">
        <v>374</v>
      </c>
      <c r="AT803" s="233" t="s">
        <v>298</v>
      </c>
      <c r="AU803" s="233" t="s">
        <v>84</v>
      </c>
      <c r="AY803" s="19" t="s">
        <v>296</v>
      </c>
      <c r="BE803" s="234">
        <f>IF(N803="základní",J803,0)</f>
        <v>0</v>
      </c>
      <c r="BF803" s="234">
        <f>IF(N803="snížená",J803,0)</f>
        <v>0</v>
      </c>
      <c r="BG803" s="234">
        <f>IF(N803="zákl. přenesená",J803,0)</f>
        <v>0</v>
      </c>
      <c r="BH803" s="234">
        <f>IF(N803="sníž. přenesená",J803,0)</f>
        <v>0</v>
      </c>
      <c r="BI803" s="234">
        <f>IF(N803="nulová",J803,0)</f>
        <v>0</v>
      </c>
      <c r="BJ803" s="19" t="s">
        <v>82</v>
      </c>
      <c r="BK803" s="234">
        <f>ROUND(I803*H803,2)</f>
        <v>0</v>
      </c>
      <c r="BL803" s="19" t="s">
        <v>374</v>
      </c>
      <c r="BM803" s="233" t="s">
        <v>2253</v>
      </c>
    </row>
    <row r="804" spans="1:51" s="14" customFormat="1" ht="12">
      <c r="A804" s="14"/>
      <c r="B804" s="246"/>
      <c r="C804" s="247"/>
      <c r="D804" s="237" t="s">
        <v>305</v>
      </c>
      <c r="E804" s="248" t="s">
        <v>28</v>
      </c>
      <c r="F804" s="249" t="s">
        <v>216</v>
      </c>
      <c r="G804" s="247"/>
      <c r="H804" s="250">
        <v>8.503</v>
      </c>
      <c r="I804" s="251"/>
      <c r="J804" s="247"/>
      <c r="K804" s="247"/>
      <c r="L804" s="252"/>
      <c r="M804" s="253"/>
      <c r="N804" s="254"/>
      <c r="O804" s="254"/>
      <c r="P804" s="254"/>
      <c r="Q804" s="254"/>
      <c r="R804" s="254"/>
      <c r="S804" s="254"/>
      <c r="T804" s="255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6" t="s">
        <v>305</v>
      </c>
      <c r="AU804" s="256" t="s">
        <v>84</v>
      </c>
      <c r="AV804" s="14" t="s">
        <v>84</v>
      </c>
      <c r="AW804" s="14" t="s">
        <v>35</v>
      </c>
      <c r="AX804" s="14" t="s">
        <v>74</v>
      </c>
      <c r="AY804" s="256" t="s">
        <v>296</v>
      </c>
    </row>
    <row r="805" spans="1:51" s="14" customFormat="1" ht="12">
      <c r="A805" s="14"/>
      <c r="B805" s="246"/>
      <c r="C805" s="247"/>
      <c r="D805" s="237" t="s">
        <v>305</v>
      </c>
      <c r="E805" s="248" t="s">
        <v>28</v>
      </c>
      <c r="F805" s="249" t="s">
        <v>1284</v>
      </c>
      <c r="G805" s="247"/>
      <c r="H805" s="250">
        <v>2.447</v>
      </c>
      <c r="I805" s="251"/>
      <c r="J805" s="247"/>
      <c r="K805" s="247"/>
      <c r="L805" s="252"/>
      <c r="M805" s="253"/>
      <c r="N805" s="254"/>
      <c r="O805" s="254"/>
      <c r="P805" s="254"/>
      <c r="Q805" s="254"/>
      <c r="R805" s="254"/>
      <c r="S805" s="254"/>
      <c r="T805" s="255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6" t="s">
        <v>305</v>
      </c>
      <c r="AU805" s="256" t="s">
        <v>84</v>
      </c>
      <c r="AV805" s="14" t="s">
        <v>84</v>
      </c>
      <c r="AW805" s="14" t="s">
        <v>35</v>
      </c>
      <c r="AX805" s="14" t="s">
        <v>74</v>
      </c>
      <c r="AY805" s="256" t="s">
        <v>296</v>
      </c>
    </row>
    <row r="806" spans="1:51" s="15" customFormat="1" ht="12">
      <c r="A806" s="15"/>
      <c r="B806" s="257"/>
      <c r="C806" s="258"/>
      <c r="D806" s="237" t="s">
        <v>305</v>
      </c>
      <c r="E806" s="259" t="s">
        <v>28</v>
      </c>
      <c r="F806" s="260" t="s">
        <v>310</v>
      </c>
      <c r="G806" s="258"/>
      <c r="H806" s="261">
        <v>10.95</v>
      </c>
      <c r="I806" s="262"/>
      <c r="J806" s="258"/>
      <c r="K806" s="258"/>
      <c r="L806" s="263"/>
      <c r="M806" s="264"/>
      <c r="N806" s="265"/>
      <c r="O806" s="265"/>
      <c r="P806" s="265"/>
      <c r="Q806" s="265"/>
      <c r="R806" s="265"/>
      <c r="S806" s="265"/>
      <c r="T806" s="266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267" t="s">
        <v>305</v>
      </c>
      <c r="AU806" s="267" t="s">
        <v>84</v>
      </c>
      <c r="AV806" s="15" t="s">
        <v>303</v>
      </c>
      <c r="AW806" s="15" t="s">
        <v>35</v>
      </c>
      <c r="AX806" s="15" t="s">
        <v>82</v>
      </c>
      <c r="AY806" s="267" t="s">
        <v>296</v>
      </c>
    </row>
    <row r="807" spans="1:65" s="2" customFormat="1" ht="24" customHeight="1">
      <c r="A807" s="40"/>
      <c r="B807" s="41"/>
      <c r="C807" s="222" t="s">
        <v>1280</v>
      </c>
      <c r="D807" s="222" t="s">
        <v>298</v>
      </c>
      <c r="E807" s="223" t="s">
        <v>1286</v>
      </c>
      <c r="F807" s="224" t="s">
        <v>1287</v>
      </c>
      <c r="G807" s="225" t="s">
        <v>362</v>
      </c>
      <c r="H807" s="226">
        <v>117.065</v>
      </c>
      <c r="I807" s="227"/>
      <c r="J807" s="228">
        <f>ROUND(I807*H807,2)</f>
        <v>0</v>
      </c>
      <c r="K807" s="224" t="s">
        <v>302</v>
      </c>
      <c r="L807" s="46"/>
      <c r="M807" s="229" t="s">
        <v>28</v>
      </c>
      <c r="N807" s="230" t="s">
        <v>45</v>
      </c>
      <c r="O807" s="86"/>
      <c r="P807" s="231">
        <f>O807*H807</f>
        <v>0</v>
      </c>
      <c r="Q807" s="231">
        <v>0</v>
      </c>
      <c r="R807" s="231">
        <f>Q807*H807</f>
        <v>0</v>
      </c>
      <c r="S807" s="231">
        <v>0</v>
      </c>
      <c r="T807" s="232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33" t="s">
        <v>374</v>
      </c>
      <c r="AT807" s="233" t="s">
        <v>298</v>
      </c>
      <c r="AU807" s="233" t="s">
        <v>84</v>
      </c>
      <c r="AY807" s="19" t="s">
        <v>296</v>
      </c>
      <c r="BE807" s="234">
        <f>IF(N807="základní",J807,0)</f>
        <v>0</v>
      </c>
      <c r="BF807" s="234">
        <f>IF(N807="snížená",J807,0)</f>
        <v>0</v>
      </c>
      <c r="BG807" s="234">
        <f>IF(N807="zákl. přenesená",J807,0)</f>
        <v>0</v>
      </c>
      <c r="BH807" s="234">
        <f>IF(N807="sníž. přenesená",J807,0)</f>
        <v>0</v>
      </c>
      <c r="BI807" s="234">
        <f>IF(N807="nulová",J807,0)</f>
        <v>0</v>
      </c>
      <c r="BJ807" s="19" t="s">
        <v>82</v>
      </c>
      <c r="BK807" s="234">
        <f>ROUND(I807*H807,2)</f>
        <v>0</v>
      </c>
      <c r="BL807" s="19" t="s">
        <v>374</v>
      </c>
      <c r="BM807" s="233" t="s">
        <v>2254</v>
      </c>
    </row>
    <row r="808" spans="1:51" s="13" customFormat="1" ht="12">
      <c r="A808" s="13"/>
      <c r="B808" s="235"/>
      <c r="C808" s="236"/>
      <c r="D808" s="237" t="s">
        <v>305</v>
      </c>
      <c r="E808" s="238" t="s">
        <v>28</v>
      </c>
      <c r="F808" s="239" t="s">
        <v>1289</v>
      </c>
      <c r="G808" s="236"/>
      <c r="H808" s="238" t="s">
        <v>28</v>
      </c>
      <c r="I808" s="240"/>
      <c r="J808" s="236"/>
      <c r="K808" s="236"/>
      <c r="L808" s="241"/>
      <c r="M808" s="242"/>
      <c r="N808" s="243"/>
      <c r="O808" s="243"/>
      <c r="P808" s="243"/>
      <c r="Q808" s="243"/>
      <c r="R808" s="243"/>
      <c r="S808" s="243"/>
      <c r="T808" s="244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5" t="s">
        <v>305</v>
      </c>
      <c r="AU808" s="245" t="s">
        <v>84</v>
      </c>
      <c r="AV808" s="13" t="s">
        <v>82</v>
      </c>
      <c r="AW808" s="13" t="s">
        <v>35</v>
      </c>
      <c r="AX808" s="13" t="s">
        <v>74</v>
      </c>
      <c r="AY808" s="245" t="s">
        <v>296</v>
      </c>
    </row>
    <row r="809" spans="1:51" s="14" customFormat="1" ht="12">
      <c r="A809" s="14"/>
      <c r="B809" s="246"/>
      <c r="C809" s="247"/>
      <c r="D809" s="237" t="s">
        <v>305</v>
      </c>
      <c r="E809" s="248" t="s">
        <v>190</v>
      </c>
      <c r="F809" s="249" t="s">
        <v>1290</v>
      </c>
      <c r="G809" s="247"/>
      <c r="H809" s="250">
        <v>117.065</v>
      </c>
      <c r="I809" s="251"/>
      <c r="J809" s="247"/>
      <c r="K809" s="247"/>
      <c r="L809" s="252"/>
      <c r="M809" s="253"/>
      <c r="N809" s="254"/>
      <c r="O809" s="254"/>
      <c r="P809" s="254"/>
      <c r="Q809" s="254"/>
      <c r="R809" s="254"/>
      <c r="S809" s="254"/>
      <c r="T809" s="255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6" t="s">
        <v>305</v>
      </c>
      <c r="AU809" s="256" t="s">
        <v>84</v>
      </c>
      <c r="AV809" s="14" t="s">
        <v>84</v>
      </c>
      <c r="AW809" s="14" t="s">
        <v>35</v>
      </c>
      <c r="AX809" s="14" t="s">
        <v>82</v>
      </c>
      <c r="AY809" s="256" t="s">
        <v>296</v>
      </c>
    </row>
    <row r="810" spans="1:65" s="2" customFormat="1" ht="16.5" customHeight="1">
      <c r="A810" s="40"/>
      <c r="B810" s="41"/>
      <c r="C810" s="279" t="s">
        <v>1285</v>
      </c>
      <c r="D810" s="279" t="s">
        <v>405</v>
      </c>
      <c r="E810" s="280" t="s">
        <v>1292</v>
      </c>
      <c r="F810" s="281" t="s">
        <v>1293</v>
      </c>
      <c r="G810" s="282" t="s">
        <v>362</v>
      </c>
      <c r="H810" s="283">
        <v>128.772</v>
      </c>
      <c r="I810" s="284"/>
      <c r="J810" s="285">
        <f>ROUND(I810*H810,2)</f>
        <v>0</v>
      </c>
      <c r="K810" s="281" t="s">
        <v>302</v>
      </c>
      <c r="L810" s="286"/>
      <c r="M810" s="287" t="s">
        <v>28</v>
      </c>
      <c r="N810" s="288" t="s">
        <v>45</v>
      </c>
      <c r="O810" s="86"/>
      <c r="P810" s="231">
        <f>O810*H810</f>
        <v>0</v>
      </c>
      <c r="Q810" s="231">
        <v>0.00931</v>
      </c>
      <c r="R810" s="231">
        <f>Q810*H810</f>
        <v>1.19886732</v>
      </c>
      <c r="S810" s="231">
        <v>0</v>
      </c>
      <c r="T810" s="232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33" t="s">
        <v>461</v>
      </c>
      <c r="AT810" s="233" t="s">
        <v>405</v>
      </c>
      <c r="AU810" s="233" t="s">
        <v>84</v>
      </c>
      <c r="AY810" s="19" t="s">
        <v>296</v>
      </c>
      <c r="BE810" s="234">
        <f>IF(N810="základní",J810,0)</f>
        <v>0</v>
      </c>
      <c r="BF810" s="234">
        <f>IF(N810="snížená",J810,0)</f>
        <v>0</v>
      </c>
      <c r="BG810" s="234">
        <f>IF(N810="zákl. přenesená",J810,0)</f>
        <v>0</v>
      </c>
      <c r="BH810" s="234">
        <f>IF(N810="sníž. přenesená",J810,0)</f>
        <v>0</v>
      </c>
      <c r="BI810" s="234">
        <f>IF(N810="nulová",J810,0)</f>
        <v>0</v>
      </c>
      <c r="BJ810" s="19" t="s">
        <v>82</v>
      </c>
      <c r="BK810" s="234">
        <f>ROUND(I810*H810,2)</f>
        <v>0</v>
      </c>
      <c r="BL810" s="19" t="s">
        <v>374</v>
      </c>
      <c r="BM810" s="233" t="s">
        <v>2255</v>
      </c>
    </row>
    <row r="811" spans="1:51" s="14" customFormat="1" ht="12">
      <c r="A811" s="14"/>
      <c r="B811" s="246"/>
      <c r="C811" s="247"/>
      <c r="D811" s="237" t="s">
        <v>305</v>
      </c>
      <c r="E811" s="248" t="s">
        <v>192</v>
      </c>
      <c r="F811" s="249" t="s">
        <v>1295</v>
      </c>
      <c r="G811" s="247"/>
      <c r="H811" s="250">
        <v>128.772</v>
      </c>
      <c r="I811" s="251"/>
      <c r="J811" s="247"/>
      <c r="K811" s="247"/>
      <c r="L811" s="252"/>
      <c r="M811" s="253"/>
      <c r="N811" s="254"/>
      <c r="O811" s="254"/>
      <c r="P811" s="254"/>
      <c r="Q811" s="254"/>
      <c r="R811" s="254"/>
      <c r="S811" s="254"/>
      <c r="T811" s="255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6" t="s">
        <v>305</v>
      </c>
      <c r="AU811" s="256" t="s">
        <v>84</v>
      </c>
      <c r="AV811" s="14" t="s">
        <v>84</v>
      </c>
      <c r="AW811" s="14" t="s">
        <v>35</v>
      </c>
      <c r="AX811" s="14" t="s">
        <v>82</v>
      </c>
      <c r="AY811" s="256" t="s">
        <v>296</v>
      </c>
    </row>
    <row r="812" spans="1:65" s="2" customFormat="1" ht="24" customHeight="1">
      <c r="A812" s="40"/>
      <c r="B812" s="41"/>
      <c r="C812" s="222" t="s">
        <v>1291</v>
      </c>
      <c r="D812" s="222" t="s">
        <v>298</v>
      </c>
      <c r="E812" s="223" t="s">
        <v>1297</v>
      </c>
      <c r="F812" s="224" t="s">
        <v>1298</v>
      </c>
      <c r="G812" s="225" t="s">
        <v>362</v>
      </c>
      <c r="H812" s="226">
        <v>510.883</v>
      </c>
      <c r="I812" s="227"/>
      <c r="J812" s="228">
        <f>ROUND(I812*H812,2)</f>
        <v>0</v>
      </c>
      <c r="K812" s="224" t="s">
        <v>302</v>
      </c>
      <c r="L812" s="46"/>
      <c r="M812" s="229" t="s">
        <v>28</v>
      </c>
      <c r="N812" s="230" t="s">
        <v>45</v>
      </c>
      <c r="O812" s="86"/>
      <c r="P812" s="231">
        <f>O812*H812</f>
        <v>0</v>
      </c>
      <c r="Q812" s="231">
        <v>0</v>
      </c>
      <c r="R812" s="231">
        <f>Q812*H812</f>
        <v>0</v>
      </c>
      <c r="S812" s="231">
        <v>0</v>
      </c>
      <c r="T812" s="232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33" t="s">
        <v>374</v>
      </c>
      <c r="AT812" s="233" t="s">
        <v>298</v>
      </c>
      <c r="AU812" s="233" t="s">
        <v>84</v>
      </c>
      <c r="AY812" s="19" t="s">
        <v>296</v>
      </c>
      <c r="BE812" s="234">
        <f>IF(N812="základní",J812,0)</f>
        <v>0</v>
      </c>
      <c r="BF812" s="234">
        <f>IF(N812="snížená",J812,0)</f>
        <v>0</v>
      </c>
      <c r="BG812" s="234">
        <f>IF(N812="zákl. přenesená",J812,0)</f>
        <v>0</v>
      </c>
      <c r="BH812" s="234">
        <f>IF(N812="sníž. přenesená",J812,0)</f>
        <v>0</v>
      </c>
      <c r="BI812" s="234">
        <f>IF(N812="nulová",J812,0)</f>
        <v>0</v>
      </c>
      <c r="BJ812" s="19" t="s">
        <v>82</v>
      </c>
      <c r="BK812" s="234">
        <f>ROUND(I812*H812,2)</f>
        <v>0</v>
      </c>
      <c r="BL812" s="19" t="s">
        <v>374</v>
      </c>
      <c r="BM812" s="233" t="s">
        <v>2256</v>
      </c>
    </row>
    <row r="813" spans="1:51" s="13" customFormat="1" ht="12">
      <c r="A813" s="13"/>
      <c r="B813" s="235"/>
      <c r="C813" s="236"/>
      <c r="D813" s="237" t="s">
        <v>305</v>
      </c>
      <c r="E813" s="238" t="s">
        <v>28</v>
      </c>
      <c r="F813" s="239" t="s">
        <v>2179</v>
      </c>
      <c r="G813" s="236"/>
      <c r="H813" s="238" t="s">
        <v>28</v>
      </c>
      <c r="I813" s="240"/>
      <c r="J813" s="236"/>
      <c r="K813" s="236"/>
      <c r="L813" s="241"/>
      <c r="M813" s="242"/>
      <c r="N813" s="243"/>
      <c r="O813" s="243"/>
      <c r="P813" s="243"/>
      <c r="Q813" s="243"/>
      <c r="R813" s="243"/>
      <c r="S813" s="243"/>
      <c r="T813" s="244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5" t="s">
        <v>305</v>
      </c>
      <c r="AU813" s="245" t="s">
        <v>84</v>
      </c>
      <c r="AV813" s="13" t="s">
        <v>82</v>
      </c>
      <c r="AW813" s="13" t="s">
        <v>35</v>
      </c>
      <c r="AX813" s="13" t="s">
        <v>74</v>
      </c>
      <c r="AY813" s="245" t="s">
        <v>296</v>
      </c>
    </row>
    <row r="814" spans="1:51" s="14" customFormat="1" ht="12">
      <c r="A814" s="14"/>
      <c r="B814" s="246"/>
      <c r="C814" s="247"/>
      <c r="D814" s="237" t="s">
        <v>305</v>
      </c>
      <c r="E814" s="248" t="s">
        <v>28</v>
      </c>
      <c r="F814" s="249" t="s">
        <v>1300</v>
      </c>
      <c r="G814" s="247"/>
      <c r="H814" s="250">
        <v>362.801</v>
      </c>
      <c r="I814" s="251"/>
      <c r="J814" s="247"/>
      <c r="K814" s="247"/>
      <c r="L814" s="252"/>
      <c r="M814" s="253"/>
      <c r="N814" s="254"/>
      <c r="O814" s="254"/>
      <c r="P814" s="254"/>
      <c r="Q814" s="254"/>
      <c r="R814" s="254"/>
      <c r="S814" s="254"/>
      <c r="T814" s="255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6" t="s">
        <v>305</v>
      </c>
      <c r="AU814" s="256" t="s">
        <v>84</v>
      </c>
      <c r="AV814" s="14" t="s">
        <v>84</v>
      </c>
      <c r="AW814" s="14" t="s">
        <v>35</v>
      </c>
      <c r="AX814" s="14" t="s">
        <v>74</v>
      </c>
      <c r="AY814" s="256" t="s">
        <v>296</v>
      </c>
    </row>
    <row r="815" spans="1:51" s="14" customFormat="1" ht="12">
      <c r="A815" s="14"/>
      <c r="B815" s="246"/>
      <c r="C815" s="247"/>
      <c r="D815" s="237" t="s">
        <v>305</v>
      </c>
      <c r="E815" s="248" t="s">
        <v>28</v>
      </c>
      <c r="F815" s="249" t="s">
        <v>1301</v>
      </c>
      <c r="G815" s="247"/>
      <c r="H815" s="250">
        <v>148.082</v>
      </c>
      <c r="I815" s="251"/>
      <c r="J815" s="247"/>
      <c r="K815" s="247"/>
      <c r="L815" s="252"/>
      <c r="M815" s="253"/>
      <c r="N815" s="254"/>
      <c r="O815" s="254"/>
      <c r="P815" s="254"/>
      <c r="Q815" s="254"/>
      <c r="R815" s="254"/>
      <c r="S815" s="254"/>
      <c r="T815" s="255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6" t="s">
        <v>305</v>
      </c>
      <c r="AU815" s="256" t="s">
        <v>84</v>
      </c>
      <c r="AV815" s="14" t="s">
        <v>84</v>
      </c>
      <c r="AW815" s="14" t="s">
        <v>35</v>
      </c>
      <c r="AX815" s="14" t="s">
        <v>74</v>
      </c>
      <c r="AY815" s="256" t="s">
        <v>296</v>
      </c>
    </row>
    <row r="816" spans="1:51" s="15" customFormat="1" ht="12">
      <c r="A816" s="15"/>
      <c r="B816" s="257"/>
      <c r="C816" s="258"/>
      <c r="D816" s="237" t="s">
        <v>305</v>
      </c>
      <c r="E816" s="259" t="s">
        <v>156</v>
      </c>
      <c r="F816" s="260" t="s">
        <v>310</v>
      </c>
      <c r="G816" s="258"/>
      <c r="H816" s="261">
        <v>510.883</v>
      </c>
      <c r="I816" s="262"/>
      <c r="J816" s="258"/>
      <c r="K816" s="258"/>
      <c r="L816" s="263"/>
      <c r="M816" s="264"/>
      <c r="N816" s="265"/>
      <c r="O816" s="265"/>
      <c r="P816" s="265"/>
      <c r="Q816" s="265"/>
      <c r="R816" s="265"/>
      <c r="S816" s="265"/>
      <c r="T816" s="266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67" t="s">
        <v>305</v>
      </c>
      <c r="AU816" s="267" t="s">
        <v>84</v>
      </c>
      <c r="AV816" s="15" t="s">
        <v>303</v>
      </c>
      <c r="AW816" s="15" t="s">
        <v>35</v>
      </c>
      <c r="AX816" s="15" t="s">
        <v>82</v>
      </c>
      <c r="AY816" s="267" t="s">
        <v>296</v>
      </c>
    </row>
    <row r="817" spans="1:65" s="2" customFormat="1" ht="16.5" customHeight="1">
      <c r="A817" s="40"/>
      <c r="B817" s="41"/>
      <c r="C817" s="222" t="s">
        <v>1296</v>
      </c>
      <c r="D817" s="222" t="s">
        <v>298</v>
      </c>
      <c r="E817" s="223" t="s">
        <v>1303</v>
      </c>
      <c r="F817" s="224" t="s">
        <v>1304</v>
      </c>
      <c r="G817" s="225" t="s">
        <v>424</v>
      </c>
      <c r="H817" s="226">
        <v>488.398</v>
      </c>
      <c r="I817" s="227"/>
      <c r="J817" s="228">
        <f>ROUND(I817*H817,2)</f>
        <v>0</v>
      </c>
      <c r="K817" s="224" t="s">
        <v>302</v>
      </c>
      <c r="L817" s="46"/>
      <c r="M817" s="229" t="s">
        <v>28</v>
      </c>
      <c r="N817" s="230" t="s">
        <v>45</v>
      </c>
      <c r="O817" s="86"/>
      <c r="P817" s="231">
        <f>O817*H817</f>
        <v>0</v>
      </c>
      <c r="Q817" s="231">
        <v>0</v>
      </c>
      <c r="R817" s="231">
        <f>Q817*H817</f>
        <v>0</v>
      </c>
      <c r="S817" s="231">
        <v>0</v>
      </c>
      <c r="T817" s="232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33" t="s">
        <v>374</v>
      </c>
      <c r="AT817" s="233" t="s">
        <v>298</v>
      </c>
      <c r="AU817" s="233" t="s">
        <v>84</v>
      </c>
      <c r="AY817" s="19" t="s">
        <v>296</v>
      </c>
      <c r="BE817" s="234">
        <f>IF(N817="základní",J817,0)</f>
        <v>0</v>
      </c>
      <c r="BF817" s="234">
        <f>IF(N817="snížená",J817,0)</f>
        <v>0</v>
      </c>
      <c r="BG817" s="234">
        <f>IF(N817="zákl. přenesená",J817,0)</f>
        <v>0</v>
      </c>
      <c r="BH817" s="234">
        <f>IF(N817="sníž. přenesená",J817,0)</f>
        <v>0</v>
      </c>
      <c r="BI817" s="234">
        <f>IF(N817="nulová",J817,0)</f>
        <v>0</v>
      </c>
      <c r="BJ817" s="19" t="s">
        <v>82</v>
      </c>
      <c r="BK817" s="234">
        <f>ROUND(I817*H817,2)</f>
        <v>0</v>
      </c>
      <c r="BL817" s="19" t="s">
        <v>374</v>
      </c>
      <c r="BM817" s="233" t="s">
        <v>2257</v>
      </c>
    </row>
    <row r="818" spans="1:51" s="13" customFormat="1" ht="12">
      <c r="A818" s="13"/>
      <c r="B818" s="235"/>
      <c r="C818" s="236"/>
      <c r="D818" s="237" t="s">
        <v>305</v>
      </c>
      <c r="E818" s="238" t="s">
        <v>28</v>
      </c>
      <c r="F818" s="239" t="s">
        <v>2179</v>
      </c>
      <c r="G818" s="236"/>
      <c r="H818" s="238" t="s">
        <v>28</v>
      </c>
      <c r="I818" s="240"/>
      <c r="J818" s="236"/>
      <c r="K818" s="236"/>
      <c r="L818" s="241"/>
      <c r="M818" s="242"/>
      <c r="N818" s="243"/>
      <c r="O818" s="243"/>
      <c r="P818" s="243"/>
      <c r="Q818" s="243"/>
      <c r="R818" s="243"/>
      <c r="S818" s="243"/>
      <c r="T818" s="244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5" t="s">
        <v>305</v>
      </c>
      <c r="AU818" s="245" t="s">
        <v>84</v>
      </c>
      <c r="AV818" s="13" t="s">
        <v>82</v>
      </c>
      <c r="AW818" s="13" t="s">
        <v>35</v>
      </c>
      <c r="AX818" s="13" t="s">
        <v>74</v>
      </c>
      <c r="AY818" s="245" t="s">
        <v>296</v>
      </c>
    </row>
    <row r="819" spans="1:51" s="14" customFormat="1" ht="12">
      <c r="A819" s="14"/>
      <c r="B819" s="246"/>
      <c r="C819" s="247"/>
      <c r="D819" s="237" t="s">
        <v>305</v>
      </c>
      <c r="E819" s="248" t="s">
        <v>28</v>
      </c>
      <c r="F819" s="249" t="s">
        <v>1306</v>
      </c>
      <c r="G819" s="247"/>
      <c r="H819" s="250">
        <v>488.398</v>
      </c>
      <c r="I819" s="251"/>
      <c r="J819" s="247"/>
      <c r="K819" s="247"/>
      <c r="L819" s="252"/>
      <c r="M819" s="253"/>
      <c r="N819" s="254"/>
      <c r="O819" s="254"/>
      <c r="P819" s="254"/>
      <c r="Q819" s="254"/>
      <c r="R819" s="254"/>
      <c r="S819" s="254"/>
      <c r="T819" s="255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56" t="s">
        <v>305</v>
      </c>
      <c r="AU819" s="256" t="s">
        <v>84</v>
      </c>
      <c r="AV819" s="14" t="s">
        <v>84</v>
      </c>
      <c r="AW819" s="14" t="s">
        <v>35</v>
      </c>
      <c r="AX819" s="14" t="s">
        <v>74</v>
      </c>
      <c r="AY819" s="256" t="s">
        <v>296</v>
      </c>
    </row>
    <row r="820" spans="1:51" s="15" customFormat="1" ht="12">
      <c r="A820" s="15"/>
      <c r="B820" s="257"/>
      <c r="C820" s="258"/>
      <c r="D820" s="237" t="s">
        <v>305</v>
      </c>
      <c r="E820" s="259" t="s">
        <v>158</v>
      </c>
      <c r="F820" s="260" t="s">
        <v>310</v>
      </c>
      <c r="G820" s="258"/>
      <c r="H820" s="261">
        <v>488.398</v>
      </c>
      <c r="I820" s="262"/>
      <c r="J820" s="258"/>
      <c r="K820" s="258"/>
      <c r="L820" s="263"/>
      <c r="M820" s="264"/>
      <c r="N820" s="265"/>
      <c r="O820" s="265"/>
      <c r="P820" s="265"/>
      <c r="Q820" s="265"/>
      <c r="R820" s="265"/>
      <c r="S820" s="265"/>
      <c r="T820" s="266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T820" s="267" t="s">
        <v>305</v>
      </c>
      <c r="AU820" s="267" t="s">
        <v>84</v>
      </c>
      <c r="AV820" s="15" t="s">
        <v>303</v>
      </c>
      <c r="AW820" s="15" t="s">
        <v>35</v>
      </c>
      <c r="AX820" s="15" t="s">
        <v>82</v>
      </c>
      <c r="AY820" s="267" t="s">
        <v>296</v>
      </c>
    </row>
    <row r="821" spans="1:65" s="2" customFormat="1" ht="16.5" customHeight="1">
      <c r="A821" s="40"/>
      <c r="B821" s="41"/>
      <c r="C821" s="279" t="s">
        <v>1302</v>
      </c>
      <c r="D821" s="279" t="s">
        <v>405</v>
      </c>
      <c r="E821" s="280" t="s">
        <v>1308</v>
      </c>
      <c r="F821" s="281" t="s">
        <v>1309</v>
      </c>
      <c r="G821" s="282" t="s">
        <v>301</v>
      </c>
      <c r="H821" s="283">
        <v>8.503</v>
      </c>
      <c r="I821" s="284"/>
      <c r="J821" s="285">
        <f>ROUND(I821*H821,2)</f>
        <v>0</v>
      </c>
      <c r="K821" s="281" t="s">
        <v>302</v>
      </c>
      <c r="L821" s="286"/>
      <c r="M821" s="287" t="s">
        <v>28</v>
      </c>
      <c r="N821" s="288" t="s">
        <v>45</v>
      </c>
      <c r="O821" s="86"/>
      <c r="P821" s="231">
        <f>O821*H821</f>
        <v>0</v>
      </c>
      <c r="Q821" s="231">
        <v>0.55</v>
      </c>
      <c r="R821" s="231">
        <f>Q821*H821</f>
        <v>4.67665</v>
      </c>
      <c r="S821" s="231">
        <v>0</v>
      </c>
      <c r="T821" s="232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33" t="s">
        <v>461</v>
      </c>
      <c r="AT821" s="233" t="s">
        <v>405</v>
      </c>
      <c r="AU821" s="233" t="s">
        <v>84</v>
      </c>
      <c r="AY821" s="19" t="s">
        <v>296</v>
      </c>
      <c r="BE821" s="234">
        <f>IF(N821="základní",J821,0)</f>
        <v>0</v>
      </c>
      <c r="BF821" s="234">
        <f>IF(N821="snížená",J821,0)</f>
        <v>0</v>
      </c>
      <c r="BG821" s="234">
        <f>IF(N821="zákl. přenesená",J821,0)</f>
        <v>0</v>
      </c>
      <c r="BH821" s="234">
        <f>IF(N821="sníž. přenesená",J821,0)</f>
        <v>0</v>
      </c>
      <c r="BI821" s="234">
        <f>IF(N821="nulová",J821,0)</f>
        <v>0</v>
      </c>
      <c r="BJ821" s="19" t="s">
        <v>82</v>
      </c>
      <c r="BK821" s="234">
        <f>ROUND(I821*H821,2)</f>
        <v>0</v>
      </c>
      <c r="BL821" s="19" t="s">
        <v>374</v>
      </c>
      <c r="BM821" s="233" t="s">
        <v>2258</v>
      </c>
    </row>
    <row r="822" spans="1:51" s="14" customFormat="1" ht="12">
      <c r="A822" s="14"/>
      <c r="B822" s="246"/>
      <c r="C822" s="247"/>
      <c r="D822" s="237" t="s">
        <v>305</v>
      </c>
      <c r="E822" s="248" t="s">
        <v>28</v>
      </c>
      <c r="F822" s="249" t="s">
        <v>1311</v>
      </c>
      <c r="G822" s="247"/>
      <c r="H822" s="250">
        <v>1.289</v>
      </c>
      <c r="I822" s="251"/>
      <c r="J822" s="247"/>
      <c r="K822" s="247"/>
      <c r="L822" s="252"/>
      <c r="M822" s="253"/>
      <c r="N822" s="254"/>
      <c r="O822" s="254"/>
      <c r="P822" s="254"/>
      <c r="Q822" s="254"/>
      <c r="R822" s="254"/>
      <c r="S822" s="254"/>
      <c r="T822" s="255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6" t="s">
        <v>305</v>
      </c>
      <c r="AU822" s="256" t="s">
        <v>84</v>
      </c>
      <c r="AV822" s="14" t="s">
        <v>84</v>
      </c>
      <c r="AW822" s="14" t="s">
        <v>35</v>
      </c>
      <c r="AX822" s="14" t="s">
        <v>74</v>
      </c>
      <c r="AY822" s="256" t="s">
        <v>296</v>
      </c>
    </row>
    <row r="823" spans="1:51" s="14" customFormat="1" ht="12">
      <c r="A823" s="14"/>
      <c r="B823" s="246"/>
      <c r="C823" s="247"/>
      <c r="D823" s="237" t="s">
        <v>305</v>
      </c>
      <c r="E823" s="248" t="s">
        <v>28</v>
      </c>
      <c r="F823" s="249" t="s">
        <v>1312</v>
      </c>
      <c r="G823" s="247"/>
      <c r="H823" s="250">
        <v>7.214</v>
      </c>
      <c r="I823" s="251"/>
      <c r="J823" s="247"/>
      <c r="K823" s="247"/>
      <c r="L823" s="252"/>
      <c r="M823" s="253"/>
      <c r="N823" s="254"/>
      <c r="O823" s="254"/>
      <c r="P823" s="254"/>
      <c r="Q823" s="254"/>
      <c r="R823" s="254"/>
      <c r="S823" s="254"/>
      <c r="T823" s="255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56" t="s">
        <v>305</v>
      </c>
      <c r="AU823" s="256" t="s">
        <v>84</v>
      </c>
      <c r="AV823" s="14" t="s">
        <v>84</v>
      </c>
      <c r="AW823" s="14" t="s">
        <v>35</v>
      </c>
      <c r="AX823" s="14" t="s">
        <v>74</v>
      </c>
      <c r="AY823" s="256" t="s">
        <v>296</v>
      </c>
    </row>
    <row r="824" spans="1:51" s="15" customFormat="1" ht="12">
      <c r="A824" s="15"/>
      <c r="B824" s="257"/>
      <c r="C824" s="258"/>
      <c r="D824" s="237" t="s">
        <v>305</v>
      </c>
      <c r="E824" s="259" t="s">
        <v>216</v>
      </c>
      <c r="F824" s="260" t="s">
        <v>310</v>
      </c>
      <c r="G824" s="258"/>
      <c r="H824" s="261">
        <v>8.503</v>
      </c>
      <c r="I824" s="262"/>
      <c r="J824" s="258"/>
      <c r="K824" s="258"/>
      <c r="L824" s="263"/>
      <c r="M824" s="264"/>
      <c r="N824" s="265"/>
      <c r="O824" s="265"/>
      <c r="P824" s="265"/>
      <c r="Q824" s="265"/>
      <c r="R824" s="265"/>
      <c r="S824" s="265"/>
      <c r="T824" s="266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T824" s="267" t="s">
        <v>305</v>
      </c>
      <c r="AU824" s="267" t="s">
        <v>84</v>
      </c>
      <c r="AV824" s="15" t="s">
        <v>303</v>
      </c>
      <c r="AW824" s="15" t="s">
        <v>35</v>
      </c>
      <c r="AX824" s="15" t="s">
        <v>82</v>
      </c>
      <c r="AY824" s="267" t="s">
        <v>296</v>
      </c>
    </row>
    <row r="825" spans="1:65" s="2" customFormat="1" ht="24" customHeight="1">
      <c r="A825" s="40"/>
      <c r="B825" s="41"/>
      <c r="C825" s="222" t="s">
        <v>1307</v>
      </c>
      <c r="D825" s="222" t="s">
        <v>298</v>
      </c>
      <c r="E825" s="223" t="s">
        <v>1314</v>
      </c>
      <c r="F825" s="224" t="s">
        <v>1315</v>
      </c>
      <c r="G825" s="225" t="s">
        <v>301</v>
      </c>
      <c r="H825" s="226">
        <v>10.95</v>
      </c>
      <c r="I825" s="227"/>
      <c r="J825" s="228">
        <f>ROUND(I825*H825,2)</f>
        <v>0</v>
      </c>
      <c r="K825" s="224" t="s">
        <v>302</v>
      </c>
      <c r="L825" s="46"/>
      <c r="M825" s="229" t="s">
        <v>28</v>
      </c>
      <c r="N825" s="230" t="s">
        <v>45</v>
      </c>
      <c r="O825" s="86"/>
      <c r="P825" s="231">
        <f>O825*H825</f>
        <v>0</v>
      </c>
      <c r="Q825" s="231">
        <v>0.02337</v>
      </c>
      <c r="R825" s="231">
        <f>Q825*H825</f>
        <v>0.25590149999999995</v>
      </c>
      <c r="S825" s="231">
        <v>0</v>
      </c>
      <c r="T825" s="232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33" t="s">
        <v>374</v>
      </c>
      <c r="AT825" s="233" t="s">
        <v>298</v>
      </c>
      <c r="AU825" s="233" t="s">
        <v>84</v>
      </c>
      <c r="AY825" s="19" t="s">
        <v>296</v>
      </c>
      <c r="BE825" s="234">
        <f>IF(N825="základní",J825,0)</f>
        <v>0</v>
      </c>
      <c r="BF825" s="234">
        <f>IF(N825="snížená",J825,0)</f>
        <v>0</v>
      </c>
      <c r="BG825" s="234">
        <f>IF(N825="zákl. přenesená",J825,0)</f>
        <v>0</v>
      </c>
      <c r="BH825" s="234">
        <f>IF(N825="sníž. přenesená",J825,0)</f>
        <v>0</v>
      </c>
      <c r="BI825" s="234">
        <f>IF(N825="nulová",J825,0)</f>
        <v>0</v>
      </c>
      <c r="BJ825" s="19" t="s">
        <v>82</v>
      </c>
      <c r="BK825" s="234">
        <f>ROUND(I825*H825,2)</f>
        <v>0</v>
      </c>
      <c r="BL825" s="19" t="s">
        <v>374</v>
      </c>
      <c r="BM825" s="233" t="s">
        <v>2259</v>
      </c>
    </row>
    <row r="826" spans="1:51" s="14" customFormat="1" ht="12">
      <c r="A826" s="14"/>
      <c r="B826" s="246"/>
      <c r="C826" s="247"/>
      <c r="D826" s="237" t="s">
        <v>305</v>
      </c>
      <c r="E826" s="248" t="s">
        <v>28</v>
      </c>
      <c r="F826" s="249" t="s">
        <v>216</v>
      </c>
      <c r="G826" s="247"/>
      <c r="H826" s="250">
        <v>8.503</v>
      </c>
      <c r="I826" s="251"/>
      <c r="J826" s="247"/>
      <c r="K826" s="247"/>
      <c r="L826" s="252"/>
      <c r="M826" s="253"/>
      <c r="N826" s="254"/>
      <c r="O826" s="254"/>
      <c r="P826" s="254"/>
      <c r="Q826" s="254"/>
      <c r="R826" s="254"/>
      <c r="S826" s="254"/>
      <c r="T826" s="255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6" t="s">
        <v>305</v>
      </c>
      <c r="AU826" s="256" t="s">
        <v>84</v>
      </c>
      <c r="AV826" s="14" t="s">
        <v>84</v>
      </c>
      <c r="AW826" s="14" t="s">
        <v>35</v>
      </c>
      <c r="AX826" s="14" t="s">
        <v>74</v>
      </c>
      <c r="AY826" s="256" t="s">
        <v>296</v>
      </c>
    </row>
    <row r="827" spans="1:51" s="14" customFormat="1" ht="12">
      <c r="A827" s="14"/>
      <c r="B827" s="246"/>
      <c r="C827" s="247"/>
      <c r="D827" s="237" t="s">
        <v>305</v>
      </c>
      <c r="E827" s="248" t="s">
        <v>28</v>
      </c>
      <c r="F827" s="249" t="s">
        <v>1284</v>
      </c>
      <c r="G827" s="247"/>
      <c r="H827" s="250">
        <v>2.447</v>
      </c>
      <c r="I827" s="251"/>
      <c r="J827" s="247"/>
      <c r="K827" s="247"/>
      <c r="L827" s="252"/>
      <c r="M827" s="253"/>
      <c r="N827" s="254"/>
      <c r="O827" s="254"/>
      <c r="P827" s="254"/>
      <c r="Q827" s="254"/>
      <c r="R827" s="254"/>
      <c r="S827" s="254"/>
      <c r="T827" s="255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56" t="s">
        <v>305</v>
      </c>
      <c r="AU827" s="256" t="s">
        <v>84</v>
      </c>
      <c r="AV827" s="14" t="s">
        <v>84</v>
      </c>
      <c r="AW827" s="14" t="s">
        <v>35</v>
      </c>
      <c r="AX827" s="14" t="s">
        <v>74</v>
      </c>
      <c r="AY827" s="256" t="s">
        <v>296</v>
      </c>
    </row>
    <row r="828" spans="1:51" s="15" customFormat="1" ht="12">
      <c r="A828" s="15"/>
      <c r="B828" s="257"/>
      <c r="C828" s="258"/>
      <c r="D828" s="237" t="s">
        <v>305</v>
      </c>
      <c r="E828" s="259" t="s">
        <v>28</v>
      </c>
      <c r="F828" s="260" t="s">
        <v>310</v>
      </c>
      <c r="G828" s="258"/>
      <c r="H828" s="261">
        <v>10.95</v>
      </c>
      <c r="I828" s="262"/>
      <c r="J828" s="258"/>
      <c r="K828" s="258"/>
      <c r="L828" s="263"/>
      <c r="M828" s="264"/>
      <c r="N828" s="265"/>
      <c r="O828" s="265"/>
      <c r="P828" s="265"/>
      <c r="Q828" s="265"/>
      <c r="R828" s="265"/>
      <c r="S828" s="265"/>
      <c r="T828" s="266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T828" s="267" t="s">
        <v>305</v>
      </c>
      <c r="AU828" s="267" t="s">
        <v>84</v>
      </c>
      <c r="AV828" s="15" t="s">
        <v>303</v>
      </c>
      <c r="AW828" s="15" t="s">
        <v>35</v>
      </c>
      <c r="AX828" s="15" t="s">
        <v>82</v>
      </c>
      <c r="AY828" s="267" t="s">
        <v>296</v>
      </c>
    </row>
    <row r="829" spans="1:65" s="2" customFormat="1" ht="16.5" customHeight="1">
      <c r="A829" s="40"/>
      <c r="B829" s="41"/>
      <c r="C829" s="222" t="s">
        <v>1313</v>
      </c>
      <c r="D829" s="222" t="s">
        <v>298</v>
      </c>
      <c r="E829" s="223" t="s">
        <v>1318</v>
      </c>
      <c r="F829" s="224" t="s">
        <v>1319</v>
      </c>
      <c r="G829" s="225" t="s">
        <v>424</v>
      </c>
      <c r="H829" s="226">
        <v>285.024</v>
      </c>
      <c r="I829" s="227"/>
      <c r="J829" s="228">
        <f>ROUND(I829*H829,2)</f>
        <v>0</v>
      </c>
      <c r="K829" s="224" t="s">
        <v>302</v>
      </c>
      <c r="L829" s="46"/>
      <c r="M829" s="229" t="s">
        <v>28</v>
      </c>
      <c r="N829" s="230" t="s">
        <v>45</v>
      </c>
      <c r="O829" s="86"/>
      <c r="P829" s="231">
        <f>O829*H829</f>
        <v>0</v>
      </c>
      <c r="Q829" s="231">
        <v>0</v>
      </c>
      <c r="R829" s="231">
        <f>Q829*H829</f>
        <v>0</v>
      </c>
      <c r="S829" s="231">
        <v>0</v>
      </c>
      <c r="T829" s="232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33" t="s">
        <v>374</v>
      </c>
      <c r="AT829" s="233" t="s">
        <v>298</v>
      </c>
      <c r="AU829" s="233" t="s">
        <v>84</v>
      </c>
      <c r="AY829" s="19" t="s">
        <v>296</v>
      </c>
      <c r="BE829" s="234">
        <f>IF(N829="základní",J829,0)</f>
        <v>0</v>
      </c>
      <c r="BF829" s="234">
        <f>IF(N829="snížená",J829,0)</f>
        <v>0</v>
      </c>
      <c r="BG829" s="234">
        <f>IF(N829="zákl. přenesená",J829,0)</f>
        <v>0</v>
      </c>
      <c r="BH829" s="234">
        <f>IF(N829="sníž. přenesená",J829,0)</f>
        <v>0</v>
      </c>
      <c r="BI829" s="234">
        <f>IF(N829="nulová",J829,0)</f>
        <v>0</v>
      </c>
      <c r="BJ829" s="19" t="s">
        <v>82</v>
      </c>
      <c r="BK829" s="234">
        <f>ROUND(I829*H829,2)</f>
        <v>0</v>
      </c>
      <c r="BL829" s="19" t="s">
        <v>374</v>
      </c>
      <c r="BM829" s="233" t="s">
        <v>2260</v>
      </c>
    </row>
    <row r="830" spans="1:51" s="13" customFormat="1" ht="12">
      <c r="A830" s="13"/>
      <c r="B830" s="235"/>
      <c r="C830" s="236"/>
      <c r="D830" s="237" t="s">
        <v>305</v>
      </c>
      <c r="E830" s="238" t="s">
        <v>28</v>
      </c>
      <c r="F830" s="239" t="s">
        <v>1289</v>
      </c>
      <c r="G830" s="236"/>
      <c r="H830" s="238" t="s">
        <v>28</v>
      </c>
      <c r="I830" s="240"/>
      <c r="J830" s="236"/>
      <c r="K830" s="236"/>
      <c r="L830" s="241"/>
      <c r="M830" s="242"/>
      <c r="N830" s="243"/>
      <c r="O830" s="243"/>
      <c r="P830" s="243"/>
      <c r="Q830" s="243"/>
      <c r="R830" s="243"/>
      <c r="S830" s="243"/>
      <c r="T830" s="24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5" t="s">
        <v>305</v>
      </c>
      <c r="AU830" s="245" t="s">
        <v>84</v>
      </c>
      <c r="AV830" s="13" t="s">
        <v>82</v>
      </c>
      <c r="AW830" s="13" t="s">
        <v>35</v>
      </c>
      <c r="AX830" s="13" t="s">
        <v>74</v>
      </c>
      <c r="AY830" s="245" t="s">
        <v>296</v>
      </c>
    </row>
    <row r="831" spans="1:51" s="14" customFormat="1" ht="12">
      <c r="A831" s="14"/>
      <c r="B831" s="246"/>
      <c r="C831" s="247"/>
      <c r="D831" s="237" t="s">
        <v>305</v>
      </c>
      <c r="E831" s="248" t="s">
        <v>162</v>
      </c>
      <c r="F831" s="249" t="s">
        <v>1321</v>
      </c>
      <c r="G831" s="247"/>
      <c r="H831" s="250">
        <v>285.024</v>
      </c>
      <c r="I831" s="251"/>
      <c r="J831" s="247"/>
      <c r="K831" s="247"/>
      <c r="L831" s="252"/>
      <c r="M831" s="253"/>
      <c r="N831" s="254"/>
      <c r="O831" s="254"/>
      <c r="P831" s="254"/>
      <c r="Q831" s="254"/>
      <c r="R831" s="254"/>
      <c r="S831" s="254"/>
      <c r="T831" s="255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6" t="s">
        <v>305</v>
      </c>
      <c r="AU831" s="256" t="s">
        <v>84</v>
      </c>
      <c r="AV831" s="14" t="s">
        <v>84</v>
      </c>
      <c r="AW831" s="14" t="s">
        <v>35</v>
      </c>
      <c r="AX831" s="14" t="s">
        <v>82</v>
      </c>
      <c r="AY831" s="256" t="s">
        <v>296</v>
      </c>
    </row>
    <row r="832" spans="1:65" s="2" customFormat="1" ht="16.5" customHeight="1">
      <c r="A832" s="40"/>
      <c r="B832" s="41"/>
      <c r="C832" s="279" t="s">
        <v>1317</v>
      </c>
      <c r="D832" s="279" t="s">
        <v>405</v>
      </c>
      <c r="E832" s="280" t="s">
        <v>1323</v>
      </c>
      <c r="F832" s="281" t="s">
        <v>1324</v>
      </c>
      <c r="G832" s="282" t="s">
        <v>424</v>
      </c>
      <c r="H832" s="283">
        <v>313.526</v>
      </c>
      <c r="I832" s="284"/>
      <c r="J832" s="285">
        <f>ROUND(I832*H832,2)</f>
        <v>0</v>
      </c>
      <c r="K832" s="281" t="s">
        <v>28</v>
      </c>
      <c r="L832" s="286"/>
      <c r="M832" s="287" t="s">
        <v>28</v>
      </c>
      <c r="N832" s="288" t="s">
        <v>45</v>
      </c>
      <c r="O832" s="86"/>
      <c r="P832" s="231">
        <f>O832*H832</f>
        <v>0</v>
      </c>
      <c r="Q832" s="231">
        <v>0.0002</v>
      </c>
      <c r="R832" s="231">
        <f>Q832*H832</f>
        <v>0.0627052</v>
      </c>
      <c r="S832" s="231">
        <v>0</v>
      </c>
      <c r="T832" s="232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33" t="s">
        <v>461</v>
      </c>
      <c r="AT832" s="233" t="s">
        <v>405</v>
      </c>
      <c r="AU832" s="233" t="s">
        <v>84</v>
      </c>
      <c r="AY832" s="19" t="s">
        <v>296</v>
      </c>
      <c r="BE832" s="234">
        <f>IF(N832="základní",J832,0)</f>
        <v>0</v>
      </c>
      <c r="BF832" s="234">
        <f>IF(N832="snížená",J832,0)</f>
        <v>0</v>
      </c>
      <c r="BG832" s="234">
        <f>IF(N832="zákl. přenesená",J832,0)</f>
        <v>0</v>
      </c>
      <c r="BH832" s="234">
        <f>IF(N832="sníž. přenesená",J832,0)</f>
        <v>0</v>
      </c>
      <c r="BI832" s="234">
        <f>IF(N832="nulová",J832,0)</f>
        <v>0</v>
      </c>
      <c r="BJ832" s="19" t="s">
        <v>82</v>
      </c>
      <c r="BK832" s="234">
        <f>ROUND(I832*H832,2)</f>
        <v>0</v>
      </c>
      <c r="BL832" s="19" t="s">
        <v>374</v>
      </c>
      <c r="BM832" s="233" t="s">
        <v>2261</v>
      </c>
    </row>
    <row r="833" spans="1:51" s="14" customFormat="1" ht="12">
      <c r="A833" s="14"/>
      <c r="B833" s="246"/>
      <c r="C833" s="247"/>
      <c r="D833" s="237" t="s">
        <v>305</v>
      </c>
      <c r="E833" s="248" t="s">
        <v>28</v>
      </c>
      <c r="F833" s="249" t="s">
        <v>1326</v>
      </c>
      <c r="G833" s="247"/>
      <c r="H833" s="250">
        <v>313.526</v>
      </c>
      <c r="I833" s="251"/>
      <c r="J833" s="247"/>
      <c r="K833" s="247"/>
      <c r="L833" s="252"/>
      <c r="M833" s="253"/>
      <c r="N833" s="254"/>
      <c r="O833" s="254"/>
      <c r="P833" s="254"/>
      <c r="Q833" s="254"/>
      <c r="R833" s="254"/>
      <c r="S833" s="254"/>
      <c r="T833" s="255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6" t="s">
        <v>305</v>
      </c>
      <c r="AU833" s="256" t="s">
        <v>84</v>
      </c>
      <c r="AV833" s="14" t="s">
        <v>84</v>
      </c>
      <c r="AW833" s="14" t="s">
        <v>35</v>
      </c>
      <c r="AX833" s="14" t="s">
        <v>82</v>
      </c>
      <c r="AY833" s="256" t="s">
        <v>296</v>
      </c>
    </row>
    <row r="834" spans="1:65" s="2" customFormat="1" ht="16.5" customHeight="1">
      <c r="A834" s="40"/>
      <c r="B834" s="41"/>
      <c r="C834" s="222" t="s">
        <v>1322</v>
      </c>
      <c r="D834" s="222" t="s">
        <v>298</v>
      </c>
      <c r="E834" s="223" t="s">
        <v>1328</v>
      </c>
      <c r="F834" s="224" t="s">
        <v>1329</v>
      </c>
      <c r="G834" s="225" t="s">
        <v>362</v>
      </c>
      <c r="H834" s="226">
        <v>4.625</v>
      </c>
      <c r="I834" s="227"/>
      <c r="J834" s="228">
        <f>ROUND(I834*H834,2)</f>
        <v>0</v>
      </c>
      <c r="K834" s="224" t="s">
        <v>302</v>
      </c>
      <c r="L834" s="46"/>
      <c r="M834" s="229" t="s">
        <v>28</v>
      </c>
      <c r="N834" s="230" t="s">
        <v>45</v>
      </c>
      <c r="O834" s="86"/>
      <c r="P834" s="231">
        <f>O834*H834</f>
        <v>0</v>
      </c>
      <c r="Q834" s="231">
        <v>0</v>
      </c>
      <c r="R834" s="231">
        <f>Q834*H834</f>
        <v>0</v>
      </c>
      <c r="S834" s="231">
        <v>0</v>
      </c>
      <c r="T834" s="232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33" t="s">
        <v>374</v>
      </c>
      <c r="AT834" s="233" t="s">
        <v>298</v>
      </c>
      <c r="AU834" s="233" t="s">
        <v>84</v>
      </c>
      <c r="AY834" s="19" t="s">
        <v>296</v>
      </c>
      <c r="BE834" s="234">
        <f>IF(N834="základní",J834,0)</f>
        <v>0</v>
      </c>
      <c r="BF834" s="234">
        <f>IF(N834="snížená",J834,0)</f>
        <v>0</v>
      </c>
      <c r="BG834" s="234">
        <f>IF(N834="zákl. přenesená",J834,0)</f>
        <v>0</v>
      </c>
      <c r="BH834" s="234">
        <f>IF(N834="sníž. přenesená",J834,0)</f>
        <v>0</v>
      </c>
      <c r="BI834" s="234">
        <f>IF(N834="nulová",J834,0)</f>
        <v>0</v>
      </c>
      <c r="BJ834" s="19" t="s">
        <v>82</v>
      </c>
      <c r="BK834" s="234">
        <f>ROUND(I834*H834,2)</f>
        <v>0</v>
      </c>
      <c r="BL834" s="19" t="s">
        <v>374</v>
      </c>
      <c r="BM834" s="233" t="s">
        <v>2262</v>
      </c>
    </row>
    <row r="835" spans="1:51" s="13" customFormat="1" ht="12">
      <c r="A835" s="13"/>
      <c r="B835" s="235"/>
      <c r="C835" s="236"/>
      <c r="D835" s="237" t="s">
        <v>305</v>
      </c>
      <c r="E835" s="238" t="s">
        <v>28</v>
      </c>
      <c r="F835" s="239" t="s">
        <v>1809</v>
      </c>
      <c r="G835" s="236"/>
      <c r="H835" s="238" t="s">
        <v>28</v>
      </c>
      <c r="I835" s="240"/>
      <c r="J835" s="236"/>
      <c r="K835" s="236"/>
      <c r="L835" s="241"/>
      <c r="M835" s="242"/>
      <c r="N835" s="243"/>
      <c r="O835" s="243"/>
      <c r="P835" s="243"/>
      <c r="Q835" s="243"/>
      <c r="R835" s="243"/>
      <c r="S835" s="243"/>
      <c r="T835" s="24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5" t="s">
        <v>305</v>
      </c>
      <c r="AU835" s="245" t="s">
        <v>84</v>
      </c>
      <c r="AV835" s="13" t="s">
        <v>82</v>
      </c>
      <c r="AW835" s="13" t="s">
        <v>35</v>
      </c>
      <c r="AX835" s="13" t="s">
        <v>74</v>
      </c>
      <c r="AY835" s="245" t="s">
        <v>296</v>
      </c>
    </row>
    <row r="836" spans="1:51" s="13" customFormat="1" ht="12">
      <c r="A836" s="13"/>
      <c r="B836" s="235"/>
      <c r="C836" s="236"/>
      <c r="D836" s="237" t="s">
        <v>305</v>
      </c>
      <c r="E836" s="238" t="s">
        <v>28</v>
      </c>
      <c r="F836" s="239" t="s">
        <v>657</v>
      </c>
      <c r="G836" s="236"/>
      <c r="H836" s="238" t="s">
        <v>28</v>
      </c>
      <c r="I836" s="240"/>
      <c r="J836" s="236"/>
      <c r="K836" s="236"/>
      <c r="L836" s="241"/>
      <c r="M836" s="242"/>
      <c r="N836" s="243"/>
      <c r="O836" s="243"/>
      <c r="P836" s="243"/>
      <c r="Q836" s="243"/>
      <c r="R836" s="243"/>
      <c r="S836" s="243"/>
      <c r="T836" s="24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5" t="s">
        <v>305</v>
      </c>
      <c r="AU836" s="245" t="s">
        <v>84</v>
      </c>
      <c r="AV836" s="13" t="s">
        <v>82</v>
      </c>
      <c r="AW836" s="13" t="s">
        <v>35</v>
      </c>
      <c r="AX836" s="13" t="s">
        <v>74</v>
      </c>
      <c r="AY836" s="245" t="s">
        <v>296</v>
      </c>
    </row>
    <row r="837" spans="1:51" s="14" customFormat="1" ht="12">
      <c r="A837" s="14"/>
      <c r="B837" s="246"/>
      <c r="C837" s="247"/>
      <c r="D837" s="237" t="s">
        <v>305</v>
      </c>
      <c r="E837" s="248" t="s">
        <v>28</v>
      </c>
      <c r="F837" s="249" t="s">
        <v>1232</v>
      </c>
      <c r="G837" s="247"/>
      <c r="H837" s="250">
        <v>4.625</v>
      </c>
      <c r="I837" s="251"/>
      <c r="J837" s="247"/>
      <c r="K837" s="247"/>
      <c r="L837" s="252"/>
      <c r="M837" s="253"/>
      <c r="N837" s="254"/>
      <c r="O837" s="254"/>
      <c r="P837" s="254"/>
      <c r="Q837" s="254"/>
      <c r="R837" s="254"/>
      <c r="S837" s="254"/>
      <c r="T837" s="255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6" t="s">
        <v>305</v>
      </c>
      <c r="AU837" s="256" t="s">
        <v>84</v>
      </c>
      <c r="AV837" s="14" t="s">
        <v>84</v>
      </c>
      <c r="AW837" s="14" t="s">
        <v>35</v>
      </c>
      <c r="AX837" s="14" t="s">
        <v>82</v>
      </c>
      <c r="AY837" s="256" t="s">
        <v>296</v>
      </c>
    </row>
    <row r="838" spans="1:65" s="2" customFormat="1" ht="16.5" customHeight="1">
      <c r="A838" s="40"/>
      <c r="B838" s="41"/>
      <c r="C838" s="279" t="s">
        <v>1327</v>
      </c>
      <c r="D838" s="279" t="s">
        <v>405</v>
      </c>
      <c r="E838" s="280" t="s">
        <v>1332</v>
      </c>
      <c r="F838" s="281" t="s">
        <v>1333</v>
      </c>
      <c r="G838" s="282" t="s">
        <v>362</v>
      </c>
      <c r="H838" s="283">
        <v>5.292</v>
      </c>
      <c r="I838" s="284"/>
      <c r="J838" s="285">
        <f>ROUND(I838*H838,2)</f>
        <v>0</v>
      </c>
      <c r="K838" s="281" t="s">
        <v>28</v>
      </c>
      <c r="L838" s="286"/>
      <c r="M838" s="287" t="s">
        <v>28</v>
      </c>
      <c r="N838" s="288" t="s">
        <v>45</v>
      </c>
      <c r="O838" s="86"/>
      <c r="P838" s="231">
        <f>O838*H838</f>
        <v>0</v>
      </c>
      <c r="Q838" s="231">
        <v>0.012</v>
      </c>
      <c r="R838" s="231">
        <f>Q838*H838</f>
        <v>0.063504</v>
      </c>
      <c r="S838" s="231">
        <v>0</v>
      </c>
      <c r="T838" s="232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33" t="s">
        <v>461</v>
      </c>
      <c r="AT838" s="233" t="s">
        <v>405</v>
      </c>
      <c r="AU838" s="233" t="s">
        <v>84</v>
      </c>
      <c r="AY838" s="19" t="s">
        <v>296</v>
      </c>
      <c r="BE838" s="234">
        <f>IF(N838="základní",J838,0)</f>
        <v>0</v>
      </c>
      <c r="BF838" s="234">
        <f>IF(N838="snížená",J838,0)</f>
        <v>0</v>
      </c>
      <c r="BG838" s="234">
        <f>IF(N838="zákl. přenesená",J838,0)</f>
        <v>0</v>
      </c>
      <c r="BH838" s="234">
        <f>IF(N838="sníž. přenesená",J838,0)</f>
        <v>0</v>
      </c>
      <c r="BI838" s="234">
        <f>IF(N838="nulová",J838,0)</f>
        <v>0</v>
      </c>
      <c r="BJ838" s="19" t="s">
        <v>82</v>
      </c>
      <c r="BK838" s="234">
        <f>ROUND(I838*H838,2)</f>
        <v>0</v>
      </c>
      <c r="BL838" s="19" t="s">
        <v>374</v>
      </c>
      <c r="BM838" s="233" t="s">
        <v>2263</v>
      </c>
    </row>
    <row r="839" spans="1:51" s="13" customFormat="1" ht="12">
      <c r="A839" s="13"/>
      <c r="B839" s="235"/>
      <c r="C839" s="236"/>
      <c r="D839" s="237" t="s">
        <v>305</v>
      </c>
      <c r="E839" s="238" t="s">
        <v>28</v>
      </c>
      <c r="F839" s="239" t="s">
        <v>1809</v>
      </c>
      <c r="G839" s="236"/>
      <c r="H839" s="238" t="s">
        <v>28</v>
      </c>
      <c r="I839" s="240"/>
      <c r="J839" s="236"/>
      <c r="K839" s="236"/>
      <c r="L839" s="241"/>
      <c r="M839" s="242"/>
      <c r="N839" s="243"/>
      <c r="O839" s="243"/>
      <c r="P839" s="243"/>
      <c r="Q839" s="243"/>
      <c r="R839" s="243"/>
      <c r="S839" s="243"/>
      <c r="T839" s="24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5" t="s">
        <v>305</v>
      </c>
      <c r="AU839" s="245" t="s">
        <v>84</v>
      </c>
      <c r="AV839" s="13" t="s">
        <v>82</v>
      </c>
      <c r="AW839" s="13" t="s">
        <v>35</v>
      </c>
      <c r="AX839" s="13" t="s">
        <v>74</v>
      </c>
      <c r="AY839" s="245" t="s">
        <v>296</v>
      </c>
    </row>
    <row r="840" spans="1:51" s="13" customFormat="1" ht="12">
      <c r="A840" s="13"/>
      <c r="B840" s="235"/>
      <c r="C840" s="236"/>
      <c r="D840" s="237" t="s">
        <v>305</v>
      </c>
      <c r="E840" s="238" t="s">
        <v>28</v>
      </c>
      <c r="F840" s="239" t="s">
        <v>657</v>
      </c>
      <c r="G840" s="236"/>
      <c r="H840" s="238" t="s">
        <v>28</v>
      </c>
      <c r="I840" s="240"/>
      <c r="J840" s="236"/>
      <c r="K840" s="236"/>
      <c r="L840" s="241"/>
      <c r="M840" s="242"/>
      <c r="N840" s="243"/>
      <c r="O840" s="243"/>
      <c r="P840" s="243"/>
      <c r="Q840" s="243"/>
      <c r="R840" s="243"/>
      <c r="S840" s="243"/>
      <c r="T840" s="244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5" t="s">
        <v>305</v>
      </c>
      <c r="AU840" s="245" t="s">
        <v>84</v>
      </c>
      <c r="AV840" s="13" t="s">
        <v>82</v>
      </c>
      <c r="AW840" s="13" t="s">
        <v>35</v>
      </c>
      <c r="AX840" s="13" t="s">
        <v>74</v>
      </c>
      <c r="AY840" s="245" t="s">
        <v>296</v>
      </c>
    </row>
    <row r="841" spans="1:51" s="14" customFormat="1" ht="12">
      <c r="A841" s="14"/>
      <c r="B841" s="246"/>
      <c r="C841" s="247"/>
      <c r="D841" s="237" t="s">
        <v>305</v>
      </c>
      <c r="E841" s="248" t="s">
        <v>28</v>
      </c>
      <c r="F841" s="249" t="s">
        <v>1335</v>
      </c>
      <c r="G841" s="247"/>
      <c r="H841" s="250">
        <v>5.088</v>
      </c>
      <c r="I841" s="251"/>
      <c r="J841" s="247"/>
      <c r="K841" s="247"/>
      <c r="L841" s="252"/>
      <c r="M841" s="253"/>
      <c r="N841" s="254"/>
      <c r="O841" s="254"/>
      <c r="P841" s="254"/>
      <c r="Q841" s="254"/>
      <c r="R841" s="254"/>
      <c r="S841" s="254"/>
      <c r="T841" s="255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6" t="s">
        <v>305</v>
      </c>
      <c r="AU841" s="256" t="s">
        <v>84</v>
      </c>
      <c r="AV841" s="14" t="s">
        <v>84</v>
      </c>
      <c r="AW841" s="14" t="s">
        <v>35</v>
      </c>
      <c r="AX841" s="14" t="s">
        <v>82</v>
      </c>
      <c r="AY841" s="256" t="s">
        <v>296</v>
      </c>
    </row>
    <row r="842" spans="1:51" s="14" customFormat="1" ht="12">
      <c r="A842" s="14"/>
      <c r="B842" s="246"/>
      <c r="C842" s="247"/>
      <c r="D842" s="237" t="s">
        <v>305</v>
      </c>
      <c r="E842" s="247"/>
      <c r="F842" s="249" t="s">
        <v>1336</v>
      </c>
      <c r="G842" s="247"/>
      <c r="H842" s="250">
        <v>5.292</v>
      </c>
      <c r="I842" s="251"/>
      <c r="J842" s="247"/>
      <c r="K842" s="247"/>
      <c r="L842" s="252"/>
      <c r="M842" s="253"/>
      <c r="N842" s="254"/>
      <c r="O842" s="254"/>
      <c r="P842" s="254"/>
      <c r="Q842" s="254"/>
      <c r="R842" s="254"/>
      <c r="S842" s="254"/>
      <c r="T842" s="255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6" t="s">
        <v>305</v>
      </c>
      <c r="AU842" s="256" t="s">
        <v>84</v>
      </c>
      <c r="AV842" s="14" t="s">
        <v>84</v>
      </c>
      <c r="AW842" s="14" t="s">
        <v>4</v>
      </c>
      <c r="AX842" s="14" t="s">
        <v>82</v>
      </c>
      <c r="AY842" s="256" t="s">
        <v>296</v>
      </c>
    </row>
    <row r="843" spans="1:65" s="2" customFormat="1" ht="16.5" customHeight="1">
      <c r="A843" s="40"/>
      <c r="B843" s="41"/>
      <c r="C843" s="222" t="s">
        <v>1331</v>
      </c>
      <c r="D843" s="222" t="s">
        <v>298</v>
      </c>
      <c r="E843" s="223" t="s">
        <v>1338</v>
      </c>
      <c r="F843" s="224" t="s">
        <v>1339</v>
      </c>
      <c r="G843" s="225" t="s">
        <v>362</v>
      </c>
      <c r="H843" s="226">
        <v>70</v>
      </c>
      <c r="I843" s="227"/>
      <c r="J843" s="228">
        <f>ROUND(I843*H843,2)</f>
        <v>0</v>
      </c>
      <c r="K843" s="224" t="s">
        <v>302</v>
      </c>
      <c r="L843" s="46"/>
      <c r="M843" s="229" t="s">
        <v>28</v>
      </c>
      <c r="N843" s="230" t="s">
        <v>45</v>
      </c>
      <c r="O843" s="86"/>
      <c r="P843" s="231">
        <f>O843*H843</f>
        <v>0</v>
      </c>
      <c r="Q843" s="231">
        <v>0.01136</v>
      </c>
      <c r="R843" s="231">
        <f>Q843*H843</f>
        <v>0.7952</v>
      </c>
      <c r="S843" s="231">
        <v>0</v>
      </c>
      <c r="T843" s="232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33" t="s">
        <v>374</v>
      </c>
      <c r="AT843" s="233" t="s">
        <v>298</v>
      </c>
      <c r="AU843" s="233" t="s">
        <v>84</v>
      </c>
      <c r="AY843" s="19" t="s">
        <v>296</v>
      </c>
      <c r="BE843" s="234">
        <f>IF(N843="základní",J843,0)</f>
        <v>0</v>
      </c>
      <c r="BF843" s="234">
        <f>IF(N843="snížená",J843,0)</f>
        <v>0</v>
      </c>
      <c r="BG843" s="234">
        <f>IF(N843="zákl. přenesená",J843,0)</f>
        <v>0</v>
      </c>
      <c r="BH843" s="234">
        <f>IF(N843="sníž. přenesená",J843,0)</f>
        <v>0</v>
      </c>
      <c r="BI843" s="234">
        <f>IF(N843="nulová",J843,0)</f>
        <v>0</v>
      </c>
      <c r="BJ843" s="19" t="s">
        <v>82</v>
      </c>
      <c r="BK843" s="234">
        <f>ROUND(I843*H843,2)</f>
        <v>0</v>
      </c>
      <c r="BL843" s="19" t="s">
        <v>374</v>
      </c>
      <c r="BM843" s="233" t="s">
        <v>2264</v>
      </c>
    </row>
    <row r="844" spans="1:51" s="13" customFormat="1" ht="12">
      <c r="A844" s="13"/>
      <c r="B844" s="235"/>
      <c r="C844" s="236"/>
      <c r="D844" s="237" t="s">
        <v>305</v>
      </c>
      <c r="E844" s="238" t="s">
        <v>28</v>
      </c>
      <c r="F844" s="239" t="s">
        <v>1289</v>
      </c>
      <c r="G844" s="236"/>
      <c r="H844" s="238" t="s">
        <v>28</v>
      </c>
      <c r="I844" s="240"/>
      <c r="J844" s="236"/>
      <c r="K844" s="236"/>
      <c r="L844" s="241"/>
      <c r="M844" s="242"/>
      <c r="N844" s="243"/>
      <c r="O844" s="243"/>
      <c r="P844" s="243"/>
      <c r="Q844" s="243"/>
      <c r="R844" s="243"/>
      <c r="S844" s="243"/>
      <c r="T844" s="244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5" t="s">
        <v>305</v>
      </c>
      <c r="AU844" s="245" t="s">
        <v>84</v>
      </c>
      <c r="AV844" s="13" t="s">
        <v>82</v>
      </c>
      <c r="AW844" s="13" t="s">
        <v>35</v>
      </c>
      <c r="AX844" s="13" t="s">
        <v>74</v>
      </c>
      <c r="AY844" s="245" t="s">
        <v>296</v>
      </c>
    </row>
    <row r="845" spans="1:51" s="14" customFormat="1" ht="12">
      <c r="A845" s="14"/>
      <c r="B845" s="246"/>
      <c r="C845" s="247"/>
      <c r="D845" s="237" t="s">
        <v>305</v>
      </c>
      <c r="E845" s="248" t="s">
        <v>28</v>
      </c>
      <c r="F845" s="249" t="s">
        <v>665</v>
      </c>
      <c r="G845" s="247"/>
      <c r="H845" s="250">
        <v>70</v>
      </c>
      <c r="I845" s="251"/>
      <c r="J845" s="247"/>
      <c r="K845" s="247"/>
      <c r="L845" s="252"/>
      <c r="M845" s="253"/>
      <c r="N845" s="254"/>
      <c r="O845" s="254"/>
      <c r="P845" s="254"/>
      <c r="Q845" s="254"/>
      <c r="R845" s="254"/>
      <c r="S845" s="254"/>
      <c r="T845" s="255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56" t="s">
        <v>305</v>
      </c>
      <c r="AU845" s="256" t="s">
        <v>84</v>
      </c>
      <c r="AV845" s="14" t="s">
        <v>84</v>
      </c>
      <c r="AW845" s="14" t="s">
        <v>35</v>
      </c>
      <c r="AX845" s="14" t="s">
        <v>82</v>
      </c>
      <c r="AY845" s="256" t="s">
        <v>296</v>
      </c>
    </row>
    <row r="846" spans="1:65" s="2" customFormat="1" ht="24" customHeight="1">
      <c r="A846" s="40"/>
      <c r="B846" s="41"/>
      <c r="C846" s="222" t="s">
        <v>1337</v>
      </c>
      <c r="D846" s="222" t="s">
        <v>298</v>
      </c>
      <c r="E846" s="223" t="s">
        <v>1342</v>
      </c>
      <c r="F846" s="224" t="s">
        <v>1343</v>
      </c>
      <c r="G846" s="225" t="s">
        <v>980</v>
      </c>
      <c r="H846" s="226">
        <v>1</v>
      </c>
      <c r="I846" s="227"/>
      <c r="J846" s="228">
        <f>ROUND(I846*H846,2)</f>
        <v>0</v>
      </c>
      <c r="K846" s="224" t="s">
        <v>28</v>
      </c>
      <c r="L846" s="46"/>
      <c r="M846" s="229" t="s">
        <v>28</v>
      </c>
      <c r="N846" s="230" t="s">
        <v>45</v>
      </c>
      <c r="O846" s="86"/>
      <c r="P846" s="231">
        <f>O846*H846</f>
        <v>0</v>
      </c>
      <c r="Q846" s="231">
        <v>0</v>
      </c>
      <c r="R846" s="231">
        <f>Q846*H846</f>
        <v>0</v>
      </c>
      <c r="S846" s="231">
        <v>0</v>
      </c>
      <c r="T846" s="232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33" t="s">
        <v>374</v>
      </c>
      <c r="AT846" s="233" t="s">
        <v>298</v>
      </c>
      <c r="AU846" s="233" t="s">
        <v>84</v>
      </c>
      <c r="AY846" s="19" t="s">
        <v>296</v>
      </c>
      <c r="BE846" s="234">
        <f>IF(N846="základní",J846,0)</f>
        <v>0</v>
      </c>
      <c r="BF846" s="234">
        <f>IF(N846="snížená",J846,0)</f>
        <v>0</v>
      </c>
      <c r="BG846" s="234">
        <f>IF(N846="zákl. přenesená",J846,0)</f>
        <v>0</v>
      </c>
      <c r="BH846" s="234">
        <f>IF(N846="sníž. přenesená",J846,0)</f>
        <v>0</v>
      </c>
      <c r="BI846" s="234">
        <f>IF(N846="nulová",J846,0)</f>
        <v>0</v>
      </c>
      <c r="BJ846" s="19" t="s">
        <v>82</v>
      </c>
      <c r="BK846" s="234">
        <f>ROUND(I846*H846,2)</f>
        <v>0</v>
      </c>
      <c r="BL846" s="19" t="s">
        <v>374</v>
      </c>
      <c r="BM846" s="233" t="s">
        <v>2265</v>
      </c>
    </row>
    <row r="847" spans="1:51" s="13" customFormat="1" ht="12">
      <c r="A847" s="13"/>
      <c r="B847" s="235"/>
      <c r="C847" s="236"/>
      <c r="D847" s="237" t="s">
        <v>305</v>
      </c>
      <c r="E847" s="238" t="s">
        <v>28</v>
      </c>
      <c r="F847" s="239" t="s">
        <v>1809</v>
      </c>
      <c r="G847" s="236"/>
      <c r="H847" s="238" t="s">
        <v>28</v>
      </c>
      <c r="I847" s="240"/>
      <c r="J847" s="236"/>
      <c r="K847" s="236"/>
      <c r="L847" s="241"/>
      <c r="M847" s="242"/>
      <c r="N847" s="243"/>
      <c r="O847" s="243"/>
      <c r="P847" s="243"/>
      <c r="Q847" s="243"/>
      <c r="R847" s="243"/>
      <c r="S847" s="243"/>
      <c r="T847" s="244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5" t="s">
        <v>305</v>
      </c>
      <c r="AU847" s="245" t="s">
        <v>84</v>
      </c>
      <c r="AV847" s="13" t="s">
        <v>82</v>
      </c>
      <c r="AW847" s="13" t="s">
        <v>35</v>
      </c>
      <c r="AX847" s="13" t="s">
        <v>74</v>
      </c>
      <c r="AY847" s="245" t="s">
        <v>296</v>
      </c>
    </row>
    <row r="848" spans="1:51" s="14" customFormat="1" ht="12">
      <c r="A848" s="14"/>
      <c r="B848" s="246"/>
      <c r="C848" s="247"/>
      <c r="D848" s="237" t="s">
        <v>305</v>
      </c>
      <c r="E848" s="248" t="s">
        <v>28</v>
      </c>
      <c r="F848" s="249" t="s">
        <v>82</v>
      </c>
      <c r="G848" s="247"/>
      <c r="H848" s="250">
        <v>1</v>
      </c>
      <c r="I848" s="251"/>
      <c r="J848" s="247"/>
      <c r="K848" s="247"/>
      <c r="L848" s="252"/>
      <c r="M848" s="253"/>
      <c r="N848" s="254"/>
      <c r="O848" s="254"/>
      <c r="P848" s="254"/>
      <c r="Q848" s="254"/>
      <c r="R848" s="254"/>
      <c r="S848" s="254"/>
      <c r="T848" s="255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6" t="s">
        <v>305</v>
      </c>
      <c r="AU848" s="256" t="s">
        <v>84</v>
      </c>
      <c r="AV848" s="14" t="s">
        <v>84</v>
      </c>
      <c r="AW848" s="14" t="s">
        <v>35</v>
      </c>
      <c r="AX848" s="14" t="s">
        <v>82</v>
      </c>
      <c r="AY848" s="256" t="s">
        <v>296</v>
      </c>
    </row>
    <row r="849" spans="1:65" s="2" customFormat="1" ht="24" customHeight="1">
      <c r="A849" s="40"/>
      <c r="B849" s="41"/>
      <c r="C849" s="222" t="s">
        <v>1341</v>
      </c>
      <c r="D849" s="222" t="s">
        <v>298</v>
      </c>
      <c r="E849" s="223" t="s">
        <v>1346</v>
      </c>
      <c r="F849" s="224" t="s">
        <v>1347</v>
      </c>
      <c r="G849" s="225" t="s">
        <v>1272</v>
      </c>
      <c r="H849" s="226">
        <v>1</v>
      </c>
      <c r="I849" s="227"/>
      <c r="J849" s="228">
        <f>ROUND(I849*H849,2)</f>
        <v>0</v>
      </c>
      <c r="K849" s="224" t="s">
        <v>28</v>
      </c>
      <c r="L849" s="46"/>
      <c r="M849" s="229" t="s">
        <v>28</v>
      </c>
      <c r="N849" s="230" t="s">
        <v>45</v>
      </c>
      <c r="O849" s="86"/>
      <c r="P849" s="231">
        <f>O849*H849</f>
        <v>0</v>
      </c>
      <c r="Q849" s="231">
        <v>0</v>
      </c>
      <c r="R849" s="231">
        <f>Q849*H849</f>
        <v>0</v>
      </c>
      <c r="S849" s="231">
        <v>0</v>
      </c>
      <c r="T849" s="232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33" t="s">
        <v>374</v>
      </c>
      <c r="AT849" s="233" t="s">
        <v>298</v>
      </c>
      <c r="AU849" s="233" t="s">
        <v>84</v>
      </c>
      <c r="AY849" s="19" t="s">
        <v>296</v>
      </c>
      <c r="BE849" s="234">
        <f>IF(N849="základní",J849,0)</f>
        <v>0</v>
      </c>
      <c r="BF849" s="234">
        <f>IF(N849="snížená",J849,0)</f>
        <v>0</v>
      </c>
      <c r="BG849" s="234">
        <f>IF(N849="zákl. přenesená",J849,0)</f>
        <v>0</v>
      </c>
      <c r="BH849" s="234">
        <f>IF(N849="sníž. přenesená",J849,0)</f>
        <v>0</v>
      </c>
      <c r="BI849" s="234">
        <f>IF(N849="nulová",J849,0)</f>
        <v>0</v>
      </c>
      <c r="BJ849" s="19" t="s">
        <v>82</v>
      </c>
      <c r="BK849" s="234">
        <f>ROUND(I849*H849,2)</f>
        <v>0</v>
      </c>
      <c r="BL849" s="19" t="s">
        <v>374</v>
      </c>
      <c r="BM849" s="233" t="s">
        <v>2266</v>
      </c>
    </row>
    <row r="850" spans="1:51" s="13" customFormat="1" ht="12">
      <c r="A850" s="13"/>
      <c r="B850" s="235"/>
      <c r="C850" s="236"/>
      <c r="D850" s="237" t="s">
        <v>305</v>
      </c>
      <c r="E850" s="238" t="s">
        <v>28</v>
      </c>
      <c r="F850" s="239" t="s">
        <v>1289</v>
      </c>
      <c r="G850" s="236"/>
      <c r="H850" s="238" t="s">
        <v>28</v>
      </c>
      <c r="I850" s="240"/>
      <c r="J850" s="236"/>
      <c r="K850" s="236"/>
      <c r="L850" s="241"/>
      <c r="M850" s="242"/>
      <c r="N850" s="243"/>
      <c r="O850" s="243"/>
      <c r="P850" s="243"/>
      <c r="Q850" s="243"/>
      <c r="R850" s="243"/>
      <c r="S850" s="243"/>
      <c r="T850" s="244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5" t="s">
        <v>305</v>
      </c>
      <c r="AU850" s="245" t="s">
        <v>84</v>
      </c>
      <c r="AV850" s="13" t="s">
        <v>82</v>
      </c>
      <c r="AW850" s="13" t="s">
        <v>35</v>
      </c>
      <c r="AX850" s="13" t="s">
        <v>74</v>
      </c>
      <c r="AY850" s="245" t="s">
        <v>296</v>
      </c>
    </row>
    <row r="851" spans="1:51" s="14" customFormat="1" ht="12">
      <c r="A851" s="14"/>
      <c r="B851" s="246"/>
      <c r="C851" s="247"/>
      <c r="D851" s="237" t="s">
        <v>305</v>
      </c>
      <c r="E851" s="248" t="s">
        <v>28</v>
      </c>
      <c r="F851" s="249" t="s">
        <v>82</v>
      </c>
      <c r="G851" s="247"/>
      <c r="H851" s="250">
        <v>1</v>
      </c>
      <c r="I851" s="251"/>
      <c r="J851" s="247"/>
      <c r="K851" s="247"/>
      <c r="L851" s="252"/>
      <c r="M851" s="253"/>
      <c r="N851" s="254"/>
      <c r="O851" s="254"/>
      <c r="P851" s="254"/>
      <c r="Q851" s="254"/>
      <c r="R851" s="254"/>
      <c r="S851" s="254"/>
      <c r="T851" s="255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6" t="s">
        <v>305</v>
      </c>
      <c r="AU851" s="256" t="s">
        <v>84</v>
      </c>
      <c r="AV851" s="14" t="s">
        <v>84</v>
      </c>
      <c r="AW851" s="14" t="s">
        <v>35</v>
      </c>
      <c r="AX851" s="14" t="s">
        <v>82</v>
      </c>
      <c r="AY851" s="256" t="s">
        <v>296</v>
      </c>
    </row>
    <row r="852" spans="1:65" s="2" customFormat="1" ht="24" customHeight="1">
      <c r="A852" s="40"/>
      <c r="B852" s="41"/>
      <c r="C852" s="222" t="s">
        <v>1345</v>
      </c>
      <c r="D852" s="222" t="s">
        <v>298</v>
      </c>
      <c r="E852" s="223" t="s">
        <v>1350</v>
      </c>
      <c r="F852" s="224" t="s">
        <v>1351</v>
      </c>
      <c r="G852" s="225" t="s">
        <v>408</v>
      </c>
      <c r="H852" s="226">
        <v>7.074</v>
      </c>
      <c r="I852" s="227"/>
      <c r="J852" s="228">
        <f>ROUND(I852*H852,2)</f>
        <v>0</v>
      </c>
      <c r="K852" s="224" t="s">
        <v>302</v>
      </c>
      <c r="L852" s="46"/>
      <c r="M852" s="229" t="s">
        <v>28</v>
      </c>
      <c r="N852" s="230" t="s">
        <v>45</v>
      </c>
      <c r="O852" s="86"/>
      <c r="P852" s="231">
        <f>O852*H852</f>
        <v>0</v>
      </c>
      <c r="Q852" s="231">
        <v>0</v>
      </c>
      <c r="R852" s="231">
        <f>Q852*H852</f>
        <v>0</v>
      </c>
      <c r="S852" s="231">
        <v>0</v>
      </c>
      <c r="T852" s="232">
        <f>S852*H852</f>
        <v>0</v>
      </c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R852" s="233" t="s">
        <v>374</v>
      </c>
      <c r="AT852" s="233" t="s">
        <v>298</v>
      </c>
      <c r="AU852" s="233" t="s">
        <v>84</v>
      </c>
      <c r="AY852" s="19" t="s">
        <v>296</v>
      </c>
      <c r="BE852" s="234">
        <f>IF(N852="základní",J852,0)</f>
        <v>0</v>
      </c>
      <c r="BF852" s="234">
        <f>IF(N852="snížená",J852,0)</f>
        <v>0</v>
      </c>
      <c r="BG852" s="234">
        <f>IF(N852="zákl. přenesená",J852,0)</f>
        <v>0</v>
      </c>
      <c r="BH852" s="234">
        <f>IF(N852="sníž. přenesená",J852,0)</f>
        <v>0</v>
      </c>
      <c r="BI852" s="234">
        <f>IF(N852="nulová",J852,0)</f>
        <v>0</v>
      </c>
      <c r="BJ852" s="19" t="s">
        <v>82</v>
      </c>
      <c r="BK852" s="234">
        <f>ROUND(I852*H852,2)</f>
        <v>0</v>
      </c>
      <c r="BL852" s="19" t="s">
        <v>374</v>
      </c>
      <c r="BM852" s="233" t="s">
        <v>2267</v>
      </c>
    </row>
    <row r="853" spans="1:63" s="12" customFormat="1" ht="22.8" customHeight="1">
      <c r="A853" s="12"/>
      <c r="B853" s="206"/>
      <c r="C853" s="207"/>
      <c r="D853" s="208" t="s">
        <v>73</v>
      </c>
      <c r="E853" s="220" t="s">
        <v>1353</v>
      </c>
      <c r="F853" s="220" t="s">
        <v>1354</v>
      </c>
      <c r="G853" s="207"/>
      <c r="H853" s="207"/>
      <c r="I853" s="210"/>
      <c r="J853" s="221">
        <f>BK853</f>
        <v>0</v>
      </c>
      <c r="K853" s="207"/>
      <c r="L853" s="212"/>
      <c r="M853" s="213"/>
      <c r="N853" s="214"/>
      <c r="O853" s="214"/>
      <c r="P853" s="215">
        <f>SUM(P854:P905)</f>
        <v>0</v>
      </c>
      <c r="Q853" s="214"/>
      <c r="R853" s="215">
        <f>SUM(R854:R905)</f>
        <v>5.784006079999999</v>
      </c>
      <c r="S853" s="214"/>
      <c r="T853" s="216">
        <f>SUM(T854:T905)</f>
        <v>0.253</v>
      </c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R853" s="217" t="s">
        <v>84</v>
      </c>
      <c r="AT853" s="218" t="s">
        <v>73</v>
      </c>
      <c r="AU853" s="218" t="s">
        <v>82</v>
      </c>
      <c r="AY853" s="217" t="s">
        <v>296</v>
      </c>
      <c r="BK853" s="219">
        <f>SUM(BK854:BK905)</f>
        <v>0</v>
      </c>
    </row>
    <row r="854" spans="1:65" s="2" customFormat="1" ht="24" customHeight="1">
      <c r="A854" s="40"/>
      <c r="B854" s="41"/>
      <c r="C854" s="222" t="s">
        <v>1349</v>
      </c>
      <c r="D854" s="222" t="s">
        <v>298</v>
      </c>
      <c r="E854" s="223" t="s">
        <v>1356</v>
      </c>
      <c r="F854" s="224" t="s">
        <v>1357</v>
      </c>
      <c r="G854" s="225" t="s">
        <v>362</v>
      </c>
      <c r="H854" s="226">
        <v>4.266</v>
      </c>
      <c r="I854" s="227"/>
      <c r="J854" s="228">
        <f>ROUND(I854*H854,2)</f>
        <v>0</v>
      </c>
      <c r="K854" s="224" t="s">
        <v>302</v>
      </c>
      <c r="L854" s="46"/>
      <c r="M854" s="229" t="s">
        <v>28</v>
      </c>
      <c r="N854" s="230" t="s">
        <v>45</v>
      </c>
      <c r="O854" s="86"/>
      <c r="P854" s="231">
        <f>O854*H854</f>
        <v>0</v>
      </c>
      <c r="Q854" s="231">
        <v>0.0001</v>
      </c>
      <c r="R854" s="231">
        <f>Q854*H854</f>
        <v>0.0004266</v>
      </c>
      <c r="S854" s="231">
        <v>0</v>
      </c>
      <c r="T854" s="232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33" t="s">
        <v>374</v>
      </c>
      <c r="AT854" s="233" t="s">
        <v>298</v>
      </c>
      <c r="AU854" s="233" t="s">
        <v>84</v>
      </c>
      <c r="AY854" s="19" t="s">
        <v>296</v>
      </c>
      <c r="BE854" s="234">
        <f>IF(N854="základní",J854,0)</f>
        <v>0</v>
      </c>
      <c r="BF854" s="234">
        <f>IF(N854="snížená",J854,0)</f>
        <v>0</v>
      </c>
      <c r="BG854" s="234">
        <f>IF(N854="zákl. přenesená",J854,0)</f>
        <v>0</v>
      </c>
      <c r="BH854" s="234">
        <f>IF(N854="sníž. přenesená",J854,0)</f>
        <v>0</v>
      </c>
      <c r="BI854" s="234">
        <f>IF(N854="nulová",J854,0)</f>
        <v>0</v>
      </c>
      <c r="BJ854" s="19" t="s">
        <v>82</v>
      </c>
      <c r="BK854" s="234">
        <f>ROUND(I854*H854,2)</f>
        <v>0</v>
      </c>
      <c r="BL854" s="19" t="s">
        <v>374</v>
      </c>
      <c r="BM854" s="233" t="s">
        <v>2268</v>
      </c>
    </row>
    <row r="855" spans="1:51" s="14" customFormat="1" ht="12">
      <c r="A855" s="14"/>
      <c r="B855" s="246"/>
      <c r="C855" s="247"/>
      <c r="D855" s="237" t="s">
        <v>305</v>
      </c>
      <c r="E855" s="248" t="s">
        <v>28</v>
      </c>
      <c r="F855" s="249" t="s">
        <v>1359</v>
      </c>
      <c r="G855" s="247"/>
      <c r="H855" s="250">
        <v>1.706</v>
      </c>
      <c r="I855" s="251"/>
      <c r="J855" s="247"/>
      <c r="K855" s="247"/>
      <c r="L855" s="252"/>
      <c r="M855" s="253"/>
      <c r="N855" s="254"/>
      <c r="O855" s="254"/>
      <c r="P855" s="254"/>
      <c r="Q855" s="254"/>
      <c r="R855" s="254"/>
      <c r="S855" s="254"/>
      <c r="T855" s="255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6" t="s">
        <v>305</v>
      </c>
      <c r="AU855" s="256" t="s">
        <v>84</v>
      </c>
      <c r="AV855" s="14" t="s">
        <v>84</v>
      </c>
      <c r="AW855" s="14" t="s">
        <v>35</v>
      </c>
      <c r="AX855" s="14" t="s">
        <v>74</v>
      </c>
      <c r="AY855" s="256" t="s">
        <v>296</v>
      </c>
    </row>
    <row r="856" spans="1:51" s="14" customFormat="1" ht="12">
      <c r="A856" s="14"/>
      <c r="B856" s="246"/>
      <c r="C856" s="247"/>
      <c r="D856" s="237" t="s">
        <v>305</v>
      </c>
      <c r="E856" s="248" t="s">
        <v>28</v>
      </c>
      <c r="F856" s="249" t="s">
        <v>1360</v>
      </c>
      <c r="G856" s="247"/>
      <c r="H856" s="250">
        <v>2.56</v>
      </c>
      <c r="I856" s="251"/>
      <c r="J856" s="247"/>
      <c r="K856" s="247"/>
      <c r="L856" s="252"/>
      <c r="M856" s="253"/>
      <c r="N856" s="254"/>
      <c r="O856" s="254"/>
      <c r="P856" s="254"/>
      <c r="Q856" s="254"/>
      <c r="R856" s="254"/>
      <c r="S856" s="254"/>
      <c r="T856" s="255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6" t="s">
        <v>305</v>
      </c>
      <c r="AU856" s="256" t="s">
        <v>84</v>
      </c>
      <c r="AV856" s="14" t="s">
        <v>84</v>
      </c>
      <c r="AW856" s="14" t="s">
        <v>35</v>
      </c>
      <c r="AX856" s="14" t="s">
        <v>74</v>
      </c>
      <c r="AY856" s="256" t="s">
        <v>296</v>
      </c>
    </row>
    <row r="857" spans="1:51" s="15" customFormat="1" ht="12">
      <c r="A857" s="15"/>
      <c r="B857" s="257"/>
      <c r="C857" s="258"/>
      <c r="D857" s="237" t="s">
        <v>305</v>
      </c>
      <c r="E857" s="259" t="s">
        <v>28</v>
      </c>
      <c r="F857" s="260" t="s">
        <v>310</v>
      </c>
      <c r="G857" s="258"/>
      <c r="H857" s="261">
        <v>4.266</v>
      </c>
      <c r="I857" s="262"/>
      <c r="J857" s="258"/>
      <c r="K857" s="258"/>
      <c r="L857" s="263"/>
      <c r="M857" s="264"/>
      <c r="N857" s="265"/>
      <c r="O857" s="265"/>
      <c r="P857" s="265"/>
      <c r="Q857" s="265"/>
      <c r="R857" s="265"/>
      <c r="S857" s="265"/>
      <c r="T857" s="266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67" t="s">
        <v>305</v>
      </c>
      <c r="AU857" s="267" t="s">
        <v>84</v>
      </c>
      <c r="AV857" s="15" t="s">
        <v>303</v>
      </c>
      <c r="AW857" s="15" t="s">
        <v>35</v>
      </c>
      <c r="AX857" s="15" t="s">
        <v>82</v>
      </c>
      <c r="AY857" s="267" t="s">
        <v>296</v>
      </c>
    </row>
    <row r="858" spans="1:65" s="2" customFormat="1" ht="24" customHeight="1">
      <c r="A858" s="40"/>
      <c r="B858" s="41"/>
      <c r="C858" s="222" t="s">
        <v>1355</v>
      </c>
      <c r="D858" s="222" t="s">
        <v>298</v>
      </c>
      <c r="E858" s="223" t="s">
        <v>1362</v>
      </c>
      <c r="F858" s="224" t="s">
        <v>1363</v>
      </c>
      <c r="G858" s="225" t="s">
        <v>362</v>
      </c>
      <c r="H858" s="226">
        <v>225.29</v>
      </c>
      <c r="I858" s="227"/>
      <c r="J858" s="228">
        <f>ROUND(I858*H858,2)</f>
        <v>0</v>
      </c>
      <c r="K858" s="224" t="s">
        <v>302</v>
      </c>
      <c r="L858" s="46"/>
      <c r="M858" s="229" t="s">
        <v>28</v>
      </c>
      <c r="N858" s="230" t="s">
        <v>45</v>
      </c>
      <c r="O858" s="86"/>
      <c r="P858" s="231">
        <f>O858*H858</f>
        <v>0</v>
      </c>
      <c r="Q858" s="231">
        <v>0.01698</v>
      </c>
      <c r="R858" s="231">
        <f>Q858*H858</f>
        <v>3.8254241999999996</v>
      </c>
      <c r="S858" s="231">
        <v>0</v>
      </c>
      <c r="T858" s="232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33" t="s">
        <v>374</v>
      </c>
      <c r="AT858" s="233" t="s">
        <v>298</v>
      </c>
      <c r="AU858" s="233" t="s">
        <v>84</v>
      </c>
      <c r="AY858" s="19" t="s">
        <v>296</v>
      </c>
      <c r="BE858" s="234">
        <f>IF(N858="základní",J858,0)</f>
        <v>0</v>
      </c>
      <c r="BF858" s="234">
        <f>IF(N858="snížená",J858,0)</f>
        <v>0</v>
      </c>
      <c r="BG858" s="234">
        <f>IF(N858="zákl. přenesená",J858,0)</f>
        <v>0</v>
      </c>
      <c r="BH858" s="234">
        <f>IF(N858="sníž. přenesená",J858,0)</f>
        <v>0</v>
      </c>
      <c r="BI858" s="234">
        <f>IF(N858="nulová",J858,0)</f>
        <v>0</v>
      </c>
      <c r="BJ858" s="19" t="s">
        <v>82</v>
      </c>
      <c r="BK858" s="234">
        <f>ROUND(I858*H858,2)</f>
        <v>0</v>
      </c>
      <c r="BL858" s="19" t="s">
        <v>374</v>
      </c>
      <c r="BM858" s="233" t="s">
        <v>2269</v>
      </c>
    </row>
    <row r="859" spans="1:51" s="14" customFormat="1" ht="12">
      <c r="A859" s="14"/>
      <c r="B859" s="246"/>
      <c r="C859" s="247"/>
      <c r="D859" s="237" t="s">
        <v>305</v>
      </c>
      <c r="E859" s="248" t="s">
        <v>28</v>
      </c>
      <c r="F859" s="249" t="s">
        <v>245</v>
      </c>
      <c r="G859" s="247"/>
      <c r="H859" s="250">
        <v>262.93</v>
      </c>
      <c r="I859" s="251"/>
      <c r="J859" s="247"/>
      <c r="K859" s="247"/>
      <c r="L859" s="252"/>
      <c r="M859" s="253"/>
      <c r="N859" s="254"/>
      <c r="O859" s="254"/>
      <c r="P859" s="254"/>
      <c r="Q859" s="254"/>
      <c r="R859" s="254"/>
      <c r="S859" s="254"/>
      <c r="T859" s="255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6" t="s">
        <v>305</v>
      </c>
      <c r="AU859" s="256" t="s">
        <v>84</v>
      </c>
      <c r="AV859" s="14" t="s">
        <v>84</v>
      </c>
      <c r="AW859" s="14" t="s">
        <v>35</v>
      </c>
      <c r="AX859" s="14" t="s">
        <v>74</v>
      </c>
      <c r="AY859" s="256" t="s">
        <v>296</v>
      </c>
    </row>
    <row r="860" spans="1:51" s="14" customFormat="1" ht="12">
      <c r="A860" s="14"/>
      <c r="B860" s="246"/>
      <c r="C860" s="247"/>
      <c r="D860" s="237" t="s">
        <v>305</v>
      </c>
      <c r="E860" s="248" t="s">
        <v>28</v>
      </c>
      <c r="F860" s="249" t="s">
        <v>1365</v>
      </c>
      <c r="G860" s="247"/>
      <c r="H860" s="250">
        <v>-37.64</v>
      </c>
      <c r="I860" s="251"/>
      <c r="J860" s="247"/>
      <c r="K860" s="247"/>
      <c r="L860" s="252"/>
      <c r="M860" s="253"/>
      <c r="N860" s="254"/>
      <c r="O860" s="254"/>
      <c r="P860" s="254"/>
      <c r="Q860" s="254"/>
      <c r="R860" s="254"/>
      <c r="S860" s="254"/>
      <c r="T860" s="255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6" t="s">
        <v>305</v>
      </c>
      <c r="AU860" s="256" t="s">
        <v>84</v>
      </c>
      <c r="AV860" s="14" t="s">
        <v>84</v>
      </c>
      <c r="AW860" s="14" t="s">
        <v>35</v>
      </c>
      <c r="AX860" s="14" t="s">
        <v>74</v>
      </c>
      <c r="AY860" s="256" t="s">
        <v>296</v>
      </c>
    </row>
    <row r="861" spans="1:51" s="15" customFormat="1" ht="12">
      <c r="A861" s="15"/>
      <c r="B861" s="257"/>
      <c r="C861" s="258"/>
      <c r="D861" s="237" t="s">
        <v>305</v>
      </c>
      <c r="E861" s="259" t="s">
        <v>220</v>
      </c>
      <c r="F861" s="260" t="s">
        <v>310</v>
      </c>
      <c r="G861" s="258"/>
      <c r="H861" s="261">
        <v>225.29</v>
      </c>
      <c r="I861" s="262"/>
      <c r="J861" s="258"/>
      <c r="K861" s="258"/>
      <c r="L861" s="263"/>
      <c r="M861" s="264"/>
      <c r="N861" s="265"/>
      <c r="O861" s="265"/>
      <c r="P861" s="265"/>
      <c r="Q861" s="265"/>
      <c r="R861" s="265"/>
      <c r="S861" s="265"/>
      <c r="T861" s="266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67" t="s">
        <v>305</v>
      </c>
      <c r="AU861" s="267" t="s">
        <v>84</v>
      </c>
      <c r="AV861" s="15" t="s">
        <v>303</v>
      </c>
      <c r="AW861" s="15" t="s">
        <v>35</v>
      </c>
      <c r="AX861" s="15" t="s">
        <v>82</v>
      </c>
      <c r="AY861" s="267" t="s">
        <v>296</v>
      </c>
    </row>
    <row r="862" spans="1:65" s="2" customFormat="1" ht="24" customHeight="1">
      <c r="A862" s="40"/>
      <c r="B862" s="41"/>
      <c r="C862" s="222" t="s">
        <v>1361</v>
      </c>
      <c r="D862" s="222" t="s">
        <v>298</v>
      </c>
      <c r="E862" s="223" t="s">
        <v>1367</v>
      </c>
      <c r="F862" s="224" t="s">
        <v>1368</v>
      </c>
      <c r="G862" s="225" t="s">
        <v>362</v>
      </c>
      <c r="H862" s="226">
        <v>37.64</v>
      </c>
      <c r="I862" s="227"/>
      <c r="J862" s="228">
        <f>ROUND(I862*H862,2)</f>
        <v>0</v>
      </c>
      <c r="K862" s="224" t="s">
        <v>28</v>
      </c>
      <c r="L862" s="46"/>
      <c r="M862" s="229" t="s">
        <v>28</v>
      </c>
      <c r="N862" s="230" t="s">
        <v>45</v>
      </c>
      <c r="O862" s="86"/>
      <c r="P862" s="231">
        <f>O862*H862</f>
        <v>0</v>
      </c>
      <c r="Q862" s="231">
        <v>0.01292</v>
      </c>
      <c r="R862" s="231">
        <f>Q862*H862</f>
        <v>0.4863088</v>
      </c>
      <c r="S862" s="231">
        <v>0</v>
      </c>
      <c r="T862" s="232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33" t="s">
        <v>374</v>
      </c>
      <c r="AT862" s="233" t="s">
        <v>298</v>
      </c>
      <c r="AU862" s="233" t="s">
        <v>84</v>
      </c>
      <c r="AY862" s="19" t="s">
        <v>296</v>
      </c>
      <c r="BE862" s="234">
        <f>IF(N862="základní",J862,0)</f>
        <v>0</v>
      </c>
      <c r="BF862" s="234">
        <f>IF(N862="snížená",J862,0)</f>
        <v>0</v>
      </c>
      <c r="BG862" s="234">
        <f>IF(N862="zákl. přenesená",J862,0)</f>
        <v>0</v>
      </c>
      <c r="BH862" s="234">
        <f>IF(N862="sníž. přenesená",J862,0)</f>
        <v>0</v>
      </c>
      <c r="BI862" s="234">
        <f>IF(N862="nulová",J862,0)</f>
        <v>0</v>
      </c>
      <c r="BJ862" s="19" t="s">
        <v>82</v>
      </c>
      <c r="BK862" s="234">
        <f>ROUND(I862*H862,2)</f>
        <v>0</v>
      </c>
      <c r="BL862" s="19" t="s">
        <v>374</v>
      </c>
      <c r="BM862" s="233" t="s">
        <v>2270</v>
      </c>
    </row>
    <row r="863" spans="1:51" s="13" customFormat="1" ht="12">
      <c r="A863" s="13"/>
      <c r="B863" s="235"/>
      <c r="C863" s="236"/>
      <c r="D863" s="237" t="s">
        <v>305</v>
      </c>
      <c r="E863" s="238" t="s">
        <v>28</v>
      </c>
      <c r="F863" s="239" t="s">
        <v>1809</v>
      </c>
      <c r="G863" s="236"/>
      <c r="H863" s="238" t="s">
        <v>28</v>
      </c>
      <c r="I863" s="240"/>
      <c r="J863" s="236"/>
      <c r="K863" s="236"/>
      <c r="L863" s="241"/>
      <c r="M863" s="242"/>
      <c r="N863" s="243"/>
      <c r="O863" s="243"/>
      <c r="P863" s="243"/>
      <c r="Q863" s="243"/>
      <c r="R863" s="243"/>
      <c r="S863" s="243"/>
      <c r="T863" s="24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5" t="s">
        <v>305</v>
      </c>
      <c r="AU863" s="245" t="s">
        <v>84</v>
      </c>
      <c r="AV863" s="13" t="s">
        <v>82</v>
      </c>
      <c r="AW863" s="13" t="s">
        <v>35</v>
      </c>
      <c r="AX863" s="13" t="s">
        <v>74</v>
      </c>
      <c r="AY863" s="245" t="s">
        <v>296</v>
      </c>
    </row>
    <row r="864" spans="1:51" s="13" customFormat="1" ht="12">
      <c r="A864" s="13"/>
      <c r="B864" s="235"/>
      <c r="C864" s="236"/>
      <c r="D864" s="237" t="s">
        <v>305</v>
      </c>
      <c r="E864" s="238" t="s">
        <v>28</v>
      </c>
      <c r="F864" s="239" t="s">
        <v>707</v>
      </c>
      <c r="G864" s="236"/>
      <c r="H864" s="238" t="s">
        <v>28</v>
      </c>
      <c r="I864" s="240"/>
      <c r="J864" s="236"/>
      <c r="K864" s="236"/>
      <c r="L864" s="241"/>
      <c r="M864" s="242"/>
      <c r="N864" s="243"/>
      <c r="O864" s="243"/>
      <c r="P864" s="243"/>
      <c r="Q864" s="243"/>
      <c r="R864" s="243"/>
      <c r="S864" s="243"/>
      <c r="T864" s="244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5" t="s">
        <v>305</v>
      </c>
      <c r="AU864" s="245" t="s">
        <v>84</v>
      </c>
      <c r="AV864" s="13" t="s">
        <v>82</v>
      </c>
      <c r="AW864" s="13" t="s">
        <v>35</v>
      </c>
      <c r="AX864" s="13" t="s">
        <v>74</v>
      </c>
      <c r="AY864" s="245" t="s">
        <v>296</v>
      </c>
    </row>
    <row r="865" spans="1:51" s="14" customFormat="1" ht="12">
      <c r="A865" s="14"/>
      <c r="B865" s="246"/>
      <c r="C865" s="247"/>
      <c r="D865" s="237" t="s">
        <v>305</v>
      </c>
      <c r="E865" s="248" t="s">
        <v>218</v>
      </c>
      <c r="F865" s="249" t="s">
        <v>2271</v>
      </c>
      <c r="G865" s="247"/>
      <c r="H865" s="250">
        <v>37.64</v>
      </c>
      <c r="I865" s="251"/>
      <c r="J865" s="247"/>
      <c r="K865" s="247"/>
      <c r="L865" s="252"/>
      <c r="M865" s="253"/>
      <c r="N865" s="254"/>
      <c r="O865" s="254"/>
      <c r="P865" s="254"/>
      <c r="Q865" s="254"/>
      <c r="R865" s="254"/>
      <c r="S865" s="254"/>
      <c r="T865" s="255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6" t="s">
        <v>305</v>
      </c>
      <c r="AU865" s="256" t="s">
        <v>84</v>
      </c>
      <c r="AV865" s="14" t="s">
        <v>84</v>
      </c>
      <c r="AW865" s="14" t="s">
        <v>35</v>
      </c>
      <c r="AX865" s="14" t="s">
        <v>82</v>
      </c>
      <c r="AY865" s="256" t="s">
        <v>296</v>
      </c>
    </row>
    <row r="866" spans="1:65" s="2" customFormat="1" ht="24" customHeight="1">
      <c r="A866" s="40"/>
      <c r="B866" s="41"/>
      <c r="C866" s="222" t="s">
        <v>1366</v>
      </c>
      <c r="D866" s="222" t="s">
        <v>298</v>
      </c>
      <c r="E866" s="223" t="s">
        <v>1372</v>
      </c>
      <c r="F866" s="224" t="s">
        <v>1373</v>
      </c>
      <c r="G866" s="225" t="s">
        <v>424</v>
      </c>
      <c r="H866" s="226">
        <v>264.453</v>
      </c>
      <c r="I866" s="227"/>
      <c r="J866" s="228">
        <f>ROUND(I866*H866,2)</f>
        <v>0</v>
      </c>
      <c r="K866" s="224" t="s">
        <v>302</v>
      </c>
      <c r="L866" s="46"/>
      <c r="M866" s="229" t="s">
        <v>28</v>
      </c>
      <c r="N866" s="230" t="s">
        <v>45</v>
      </c>
      <c r="O866" s="86"/>
      <c r="P866" s="231">
        <f>O866*H866</f>
        <v>0</v>
      </c>
      <c r="Q866" s="231">
        <v>0.00026</v>
      </c>
      <c r="R866" s="231">
        <f>Q866*H866</f>
        <v>0.06875777999999999</v>
      </c>
      <c r="S866" s="231">
        <v>0</v>
      </c>
      <c r="T866" s="232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33" t="s">
        <v>374</v>
      </c>
      <c r="AT866" s="233" t="s">
        <v>298</v>
      </c>
      <c r="AU866" s="233" t="s">
        <v>84</v>
      </c>
      <c r="AY866" s="19" t="s">
        <v>296</v>
      </c>
      <c r="BE866" s="234">
        <f>IF(N866="základní",J866,0)</f>
        <v>0</v>
      </c>
      <c r="BF866" s="234">
        <f>IF(N866="snížená",J866,0)</f>
        <v>0</v>
      </c>
      <c r="BG866" s="234">
        <f>IF(N866="zákl. přenesená",J866,0)</f>
        <v>0</v>
      </c>
      <c r="BH866" s="234">
        <f>IF(N866="sníž. přenesená",J866,0)</f>
        <v>0</v>
      </c>
      <c r="BI866" s="234">
        <f>IF(N866="nulová",J866,0)</f>
        <v>0</v>
      </c>
      <c r="BJ866" s="19" t="s">
        <v>82</v>
      </c>
      <c r="BK866" s="234">
        <f>ROUND(I866*H866,2)</f>
        <v>0</v>
      </c>
      <c r="BL866" s="19" t="s">
        <v>374</v>
      </c>
      <c r="BM866" s="233" t="s">
        <v>2272</v>
      </c>
    </row>
    <row r="867" spans="1:51" s="14" customFormat="1" ht="12">
      <c r="A867" s="14"/>
      <c r="B867" s="246"/>
      <c r="C867" s="247"/>
      <c r="D867" s="237" t="s">
        <v>305</v>
      </c>
      <c r="E867" s="248" t="s">
        <v>28</v>
      </c>
      <c r="F867" s="249" t="s">
        <v>194</v>
      </c>
      <c r="G867" s="247"/>
      <c r="H867" s="250">
        <v>264.453</v>
      </c>
      <c r="I867" s="251"/>
      <c r="J867" s="247"/>
      <c r="K867" s="247"/>
      <c r="L867" s="252"/>
      <c r="M867" s="253"/>
      <c r="N867" s="254"/>
      <c r="O867" s="254"/>
      <c r="P867" s="254"/>
      <c r="Q867" s="254"/>
      <c r="R867" s="254"/>
      <c r="S867" s="254"/>
      <c r="T867" s="255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6" t="s">
        <v>305</v>
      </c>
      <c r="AU867" s="256" t="s">
        <v>84</v>
      </c>
      <c r="AV867" s="14" t="s">
        <v>84</v>
      </c>
      <c r="AW867" s="14" t="s">
        <v>35</v>
      </c>
      <c r="AX867" s="14" t="s">
        <v>82</v>
      </c>
      <c r="AY867" s="256" t="s">
        <v>296</v>
      </c>
    </row>
    <row r="868" spans="1:65" s="2" customFormat="1" ht="24" customHeight="1">
      <c r="A868" s="40"/>
      <c r="B868" s="41"/>
      <c r="C868" s="222" t="s">
        <v>1371</v>
      </c>
      <c r="D868" s="222" t="s">
        <v>298</v>
      </c>
      <c r="E868" s="223" t="s">
        <v>1376</v>
      </c>
      <c r="F868" s="224" t="s">
        <v>1377</v>
      </c>
      <c r="G868" s="225" t="s">
        <v>362</v>
      </c>
      <c r="H868" s="226">
        <v>262.93</v>
      </c>
      <c r="I868" s="227"/>
      <c r="J868" s="228">
        <f>ROUND(I868*H868,2)</f>
        <v>0</v>
      </c>
      <c r="K868" s="224" t="s">
        <v>302</v>
      </c>
      <c r="L868" s="46"/>
      <c r="M868" s="229" t="s">
        <v>28</v>
      </c>
      <c r="N868" s="230" t="s">
        <v>45</v>
      </c>
      <c r="O868" s="86"/>
      <c r="P868" s="231">
        <f>O868*H868</f>
        <v>0</v>
      </c>
      <c r="Q868" s="231">
        <v>0.0001</v>
      </c>
      <c r="R868" s="231">
        <f>Q868*H868</f>
        <v>0.026293</v>
      </c>
      <c r="S868" s="231">
        <v>0</v>
      </c>
      <c r="T868" s="232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33" t="s">
        <v>374</v>
      </c>
      <c r="AT868" s="233" t="s">
        <v>298</v>
      </c>
      <c r="AU868" s="233" t="s">
        <v>84</v>
      </c>
      <c r="AY868" s="19" t="s">
        <v>296</v>
      </c>
      <c r="BE868" s="234">
        <f>IF(N868="základní",J868,0)</f>
        <v>0</v>
      </c>
      <c r="BF868" s="234">
        <f>IF(N868="snížená",J868,0)</f>
        <v>0</v>
      </c>
      <c r="BG868" s="234">
        <f>IF(N868="zákl. přenesená",J868,0)</f>
        <v>0</v>
      </c>
      <c r="BH868" s="234">
        <f>IF(N868="sníž. přenesená",J868,0)</f>
        <v>0</v>
      </c>
      <c r="BI868" s="234">
        <f>IF(N868="nulová",J868,0)</f>
        <v>0</v>
      </c>
      <c r="BJ868" s="19" t="s">
        <v>82</v>
      </c>
      <c r="BK868" s="234">
        <f>ROUND(I868*H868,2)</f>
        <v>0</v>
      </c>
      <c r="BL868" s="19" t="s">
        <v>374</v>
      </c>
      <c r="BM868" s="233" t="s">
        <v>2273</v>
      </c>
    </row>
    <row r="869" spans="1:51" s="14" customFormat="1" ht="12">
      <c r="A869" s="14"/>
      <c r="B869" s="246"/>
      <c r="C869" s="247"/>
      <c r="D869" s="237" t="s">
        <v>305</v>
      </c>
      <c r="E869" s="248" t="s">
        <v>28</v>
      </c>
      <c r="F869" s="249" t="s">
        <v>218</v>
      </c>
      <c r="G869" s="247"/>
      <c r="H869" s="250">
        <v>37.64</v>
      </c>
      <c r="I869" s="251"/>
      <c r="J869" s="247"/>
      <c r="K869" s="247"/>
      <c r="L869" s="252"/>
      <c r="M869" s="253"/>
      <c r="N869" s="254"/>
      <c r="O869" s="254"/>
      <c r="P869" s="254"/>
      <c r="Q869" s="254"/>
      <c r="R869" s="254"/>
      <c r="S869" s="254"/>
      <c r="T869" s="255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6" t="s">
        <v>305</v>
      </c>
      <c r="AU869" s="256" t="s">
        <v>84</v>
      </c>
      <c r="AV869" s="14" t="s">
        <v>84</v>
      </c>
      <c r="AW869" s="14" t="s">
        <v>35</v>
      </c>
      <c r="AX869" s="14" t="s">
        <v>74</v>
      </c>
      <c r="AY869" s="256" t="s">
        <v>296</v>
      </c>
    </row>
    <row r="870" spans="1:51" s="14" customFormat="1" ht="12">
      <c r="A870" s="14"/>
      <c r="B870" s="246"/>
      <c r="C870" s="247"/>
      <c r="D870" s="237" t="s">
        <v>305</v>
      </c>
      <c r="E870" s="248" t="s">
        <v>28</v>
      </c>
      <c r="F870" s="249" t="s">
        <v>220</v>
      </c>
      <c r="G870" s="247"/>
      <c r="H870" s="250">
        <v>225.29</v>
      </c>
      <c r="I870" s="251"/>
      <c r="J870" s="247"/>
      <c r="K870" s="247"/>
      <c r="L870" s="252"/>
      <c r="M870" s="253"/>
      <c r="N870" s="254"/>
      <c r="O870" s="254"/>
      <c r="P870" s="254"/>
      <c r="Q870" s="254"/>
      <c r="R870" s="254"/>
      <c r="S870" s="254"/>
      <c r="T870" s="255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6" t="s">
        <v>305</v>
      </c>
      <c r="AU870" s="256" t="s">
        <v>84</v>
      </c>
      <c r="AV870" s="14" t="s">
        <v>84</v>
      </c>
      <c r="AW870" s="14" t="s">
        <v>35</v>
      </c>
      <c r="AX870" s="14" t="s">
        <v>74</v>
      </c>
      <c r="AY870" s="256" t="s">
        <v>296</v>
      </c>
    </row>
    <row r="871" spans="1:51" s="15" customFormat="1" ht="12">
      <c r="A871" s="15"/>
      <c r="B871" s="257"/>
      <c r="C871" s="258"/>
      <c r="D871" s="237" t="s">
        <v>305</v>
      </c>
      <c r="E871" s="259" t="s">
        <v>222</v>
      </c>
      <c r="F871" s="260" t="s">
        <v>310</v>
      </c>
      <c r="G871" s="258"/>
      <c r="H871" s="261">
        <v>262.93</v>
      </c>
      <c r="I871" s="262"/>
      <c r="J871" s="258"/>
      <c r="K871" s="258"/>
      <c r="L871" s="263"/>
      <c r="M871" s="264"/>
      <c r="N871" s="265"/>
      <c r="O871" s="265"/>
      <c r="P871" s="265"/>
      <c r="Q871" s="265"/>
      <c r="R871" s="265"/>
      <c r="S871" s="265"/>
      <c r="T871" s="266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67" t="s">
        <v>305</v>
      </c>
      <c r="AU871" s="267" t="s">
        <v>84</v>
      </c>
      <c r="AV871" s="15" t="s">
        <v>303</v>
      </c>
      <c r="AW871" s="15" t="s">
        <v>35</v>
      </c>
      <c r="AX871" s="15" t="s">
        <v>82</v>
      </c>
      <c r="AY871" s="267" t="s">
        <v>296</v>
      </c>
    </row>
    <row r="872" spans="1:65" s="2" customFormat="1" ht="24" customHeight="1">
      <c r="A872" s="40"/>
      <c r="B872" s="41"/>
      <c r="C872" s="222" t="s">
        <v>1375</v>
      </c>
      <c r="D872" s="222" t="s">
        <v>298</v>
      </c>
      <c r="E872" s="223" t="s">
        <v>1380</v>
      </c>
      <c r="F872" s="224" t="s">
        <v>1381</v>
      </c>
      <c r="G872" s="225" t="s">
        <v>362</v>
      </c>
      <c r="H872" s="226">
        <v>262.93</v>
      </c>
      <c r="I872" s="227"/>
      <c r="J872" s="228">
        <f>ROUND(I872*H872,2)</f>
        <v>0</v>
      </c>
      <c r="K872" s="224" t="s">
        <v>302</v>
      </c>
      <c r="L872" s="46"/>
      <c r="M872" s="229" t="s">
        <v>28</v>
      </c>
      <c r="N872" s="230" t="s">
        <v>45</v>
      </c>
      <c r="O872" s="86"/>
      <c r="P872" s="231">
        <f>O872*H872</f>
        <v>0</v>
      </c>
      <c r="Q872" s="231">
        <v>0</v>
      </c>
      <c r="R872" s="231">
        <f>Q872*H872</f>
        <v>0</v>
      </c>
      <c r="S872" s="231">
        <v>0</v>
      </c>
      <c r="T872" s="232">
        <f>S872*H872</f>
        <v>0</v>
      </c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R872" s="233" t="s">
        <v>374</v>
      </c>
      <c r="AT872" s="233" t="s">
        <v>298</v>
      </c>
      <c r="AU872" s="233" t="s">
        <v>84</v>
      </c>
      <c r="AY872" s="19" t="s">
        <v>296</v>
      </c>
      <c r="BE872" s="234">
        <f>IF(N872="základní",J872,0)</f>
        <v>0</v>
      </c>
      <c r="BF872" s="234">
        <f>IF(N872="snížená",J872,0)</f>
        <v>0</v>
      </c>
      <c r="BG872" s="234">
        <f>IF(N872="zákl. přenesená",J872,0)</f>
        <v>0</v>
      </c>
      <c r="BH872" s="234">
        <f>IF(N872="sníž. přenesená",J872,0)</f>
        <v>0</v>
      </c>
      <c r="BI872" s="234">
        <f>IF(N872="nulová",J872,0)</f>
        <v>0</v>
      </c>
      <c r="BJ872" s="19" t="s">
        <v>82</v>
      </c>
      <c r="BK872" s="234">
        <f>ROUND(I872*H872,2)</f>
        <v>0</v>
      </c>
      <c r="BL872" s="19" t="s">
        <v>374</v>
      </c>
      <c r="BM872" s="233" t="s">
        <v>2274</v>
      </c>
    </row>
    <row r="873" spans="1:51" s="14" customFormat="1" ht="12">
      <c r="A873" s="14"/>
      <c r="B873" s="246"/>
      <c r="C873" s="247"/>
      <c r="D873" s="237" t="s">
        <v>305</v>
      </c>
      <c r="E873" s="248" t="s">
        <v>28</v>
      </c>
      <c r="F873" s="249" t="s">
        <v>222</v>
      </c>
      <c r="G873" s="247"/>
      <c r="H873" s="250">
        <v>262.93</v>
      </c>
      <c r="I873" s="251"/>
      <c r="J873" s="247"/>
      <c r="K873" s="247"/>
      <c r="L873" s="252"/>
      <c r="M873" s="253"/>
      <c r="N873" s="254"/>
      <c r="O873" s="254"/>
      <c r="P873" s="254"/>
      <c r="Q873" s="254"/>
      <c r="R873" s="254"/>
      <c r="S873" s="254"/>
      <c r="T873" s="255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56" t="s">
        <v>305</v>
      </c>
      <c r="AU873" s="256" t="s">
        <v>84</v>
      </c>
      <c r="AV873" s="14" t="s">
        <v>84</v>
      </c>
      <c r="AW873" s="14" t="s">
        <v>35</v>
      </c>
      <c r="AX873" s="14" t="s">
        <v>82</v>
      </c>
      <c r="AY873" s="256" t="s">
        <v>296</v>
      </c>
    </row>
    <row r="874" spans="1:65" s="2" customFormat="1" ht="16.5" customHeight="1">
      <c r="A874" s="40"/>
      <c r="B874" s="41"/>
      <c r="C874" s="279" t="s">
        <v>1379</v>
      </c>
      <c r="D874" s="279" t="s">
        <v>405</v>
      </c>
      <c r="E874" s="280" t="s">
        <v>1384</v>
      </c>
      <c r="F874" s="281" t="s">
        <v>1385</v>
      </c>
      <c r="G874" s="282" t="s">
        <v>362</v>
      </c>
      <c r="H874" s="283">
        <v>347.068</v>
      </c>
      <c r="I874" s="284"/>
      <c r="J874" s="285">
        <f>ROUND(I874*H874,2)</f>
        <v>0</v>
      </c>
      <c r="K874" s="281" t="s">
        <v>28</v>
      </c>
      <c r="L874" s="286"/>
      <c r="M874" s="287" t="s">
        <v>28</v>
      </c>
      <c r="N874" s="288" t="s">
        <v>45</v>
      </c>
      <c r="O874" s="86"/>
      <c r="P874" s="231">
        <f>O874*H874</f>
        <v>0</v>
      </c>
      <c r="Q874" s="231">
        <v>0.00014</v>
      </c>
      <c r="R874" s="231">
        <f>Q874*H874</f>
        <v>0.04858951999999999</v>
      </c>
      <c r="S874" s="231">
        <v>0</v>
      </c>
      <c r="T874" s="232">
        <f>S874*H874</f>
        <v>0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33" t="s">
        <v>461</v>
      </c>
      <c r="AT874" s="233" t="s">
        <v>405</v>
      </c>
      <c r="AU874" s="233" t="s">
        <v>84</v>
      </c>
      <c r="AY874" s="19" t="s">
        <v>296</v>
      </c>
      <c r="BE874" s="234">
        <f>IF(N874="základní",J874,0)</f>
        <v>0</v>
      </c>
      <c r="BF874" s="234">
        <f>IF(N874="snížená",J874,0)</f>
        <v>0</v>
      </c>
      <c r="BG874" s="234">
        <f>IF(N874="zákl. přenesená",J874,0)</f>
        <v>0</v>
      </c>
      <c r="BH874" s="234">
        <f>IF(N874="sníž. přenesená",J874,0)</f>
        <v>0</v>
      </c>
      <c r="BI874" s="234">
        <f>IF(N874="nulová",J874,0)</f>
        <v>0</v>
      </c>
      <c r="BJ874" s="19" t="s">
        <v>82</v>
      </c>
      <c r="BK874" s="234">
        <f>ROUND(I874*H874,2)</f>
        <v>0</v>
      </c>
      <c r="BL874" s="19" t="s">
        <v>374</v>
      </c>
      <c r="BM874" s="233" t="s">
        <v>2275</v>
      </c>
    </row>
    <row r="875" spans="1:51" s="14" customFormat="1" ht="12">
      <c r="A875" s="14"/>
      <c r="B875" s="246"/>
      <c r="C875" s="247"/>
      <c r="D875" s="237" t="s">
        <v>305</v>
      </c>
      <c r="E875" s="248" t="s">
        <v>28</v>
      </c>
      <c r="F875" s="249" t="s">
        <v>2276</v>
      </c>
      <c r="G875" s="247"/>
      <c r="H875" s="250">
        <v>315.516</v>
      </c>
      <c r="I875" s="251"/>
      <c r="J875" s="247"/>
      <c r="K875" s="247"/>
      <c r="L875" s="252"/>
      <c r="M875" s="253"/>
      <c r="N875" s="254"/>
      <c r="O875" s="254"/>
      <c r="P875" s="254"/>
      <c r="Q875" s="254"/>
      <c r="R875" s="254"/>
      <c r="S875" s="254"/>
      <c r="T875" s="255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56" t="s">
        <v>305</v>
      </c>
      <c r="AU875" s="256" t="s">
        <v>84</v>
      </c>
      <c r="AV875" s="14" t="s">
        <v>84</v>
      </c>
      <c r="AW875" s="14" t="s">
        <v>35</v>
      </c>
      <c r="AX875" s="14" t="s">
        <v>74</v>
      </c>
      <c r="AY875" s="256" t="s">
        <v>296</v>
      </c>
    </row>
    <row r="876" spans="1:51" s="15" customFormat="1" ht="12">
      <c r="A876" s="15"/>
      <c r="B876" s="257"/>
      <c r="C876" s="258"/>
      <c r="D876" s="237" t="s">
        <v>305</v>
      </c>
      <c r="E876" s="259" t="s">
        <v>28</v>
      </c>
      <c r="F876" s="260" t="s">
        <v>310</v>
      </c>
      <c r="G876" s="258"/>
      <c r="H876" s="261">
        <v>315.516</v>
      </c>
      <c r="I876" s="262"/>
      <c r="J876" s="258"/>
      <c r="K876" s="258"/>
      <c r="L876" s="263"/>
      <c r="M876" s="264"/>
      <c r="N876" s="265"/>
      <c r="O876" s="265"/>
      <c r="P876" s="265"/>
      <c r="Q876" s="265"/>
      <c r="R876" s="265"/>
      <c r="S876" s="265"/>
      <c r="T876" s="266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T876" s="267" t="s">
        <v>305</v>
      </c>
      <c r="AU876" s="267" t="s">
        <v>84</v>
      </c>
      <c r="AV876" s="15" t="s">
        <v>303</v>
      </c>
      <c r="AW876" s="15" t="s">
        <v>35</v>
      </c>
      <c r="AX876" s="15" t="s">
        <v>82</v>
      </c>
      <c r="AY876" s="267" t="s">
        <v>296</v>
      </c>
    </row>
    <row r="877" spans="1:51" s="14" customFormat="1" ht="12">
      <c r="A877" s="14"/>
      <c r="B877" s="246"/>
      <c r="C877" s="247"/>
      <c r="D877" s="237" t="s">
        <v>305</v>
      </c>
      <c r="E877" s="247"/>
      <c r="F877" s="249" t="s">
        <v>2277</v>
      </c>
      <c r="G877" s="247"/>
      <c r="H877" s="250">
        <v>347.068</v>
      </c>
      <c r="I877" s="251"/>
      <c r="J877" s="247"/>
      <c r="K877" s="247"/>
      <c r="L877" s="252"/>
      <c r="M877" s="253"/>
      <c r="N877" s="254"/>
      <c r="O877" s="254"/>
      <c r="P877" s="254"/>
      <c r="Q877" s="254"/>
      <c r="R877" s="254"/>
      <c r="S877" s="254"/>
      <c r="T877" s="255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6" t="s">
        <v>305</v>
      </c>
      <c r="AU877" s="256" t="s">
        <v>84</v>
      </c>
      <c r="AV877" s="14" t="s">
        <v>84</v>
      </c>
      <c r="AW877" s="14" t="s">
        <v>4</v>
      </c>
      <c r="AX877" s="14" t="s">
        <v>82</v>
      </c>
      <c r="AY877" s="256" t="s">
        <v>296</v>
      </c>
    </row>
    <row r="878" spans="1:65" s="2" customFormat="1" ht="24" customHeight="1">
      <c r="A878" s="40"/>
      <c r="B878" s="41"/>
      <c r="C878" s="222" t="s">
        <v>1383</v>
      </c>
      <c r="D878" s="222" t="s">
        <v>298</v>
      </c>
      <c r="E878" s="223" t="s">
        <v>1389</v>
      </c>
      <c r="F878" s="224" t="s">
        <v>1390</v>
      </c>
      <c r="G878" s="225" t="s">
        <v>362</v>
      </c>
      <c r="H878" s="226">
        <v>262.93</v>
      </c>
      <c r="I878" s="227"/>
      <c r="J878" s="228">
        <f>ROUND(I878*H878,2)</f>
        <v>0</v>
      </c>
      <c r="K878" s="224" t="s">
        <v>302</v>
      </c>
      <c r="L878" s="46"/>
      <c r="M878" s="229" t="s">
        <v>28</v>
      </c>
      <c r="N878" s="230" t="s">
        <v>45</v>
      </c>
      <c r="O878" s="86"/>
      <c r="P878" s="231">
        <f>O878*H878</f>
        <v>0</v>
      </c>
      <c r="Q878" s="231">
        <v>0</v>
      </c>
      <c r="R878" s="231">
        <f>Q878*H878</f>
        <v>0</v>
      </c>
      <c r="S878" s="231">
        <v>0</v>
      </c>
      <c r="T878" s="232">
        <f>S878*H878</f>
        <v>0</v>
      </c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R878" s="233" t="s">
        <v>374</v>
      </c>
      <c r="AT878" s="233" t="s">
        <v>298</v>
      </c>
      <c r="AU878" s="233" t="s">
        <v>84</v>
      </c>
      <c r="AY878" s="19" t="s">
        <v>296</v>
      </c>
      <c r="BE878" s="234">
        <f>IF(N878="základní",J878,0)</f>
        <v>0</v>
      </c>
      <c r="BF878" s="234">
        <f>IF(N878="snížená",J878,0)</f>
        <v>0</v>
      </c>
      <c r="BG878" s="234">
        <f>IF(N878="zákl. přenesená",J878,0)</f>
        <v>0</v>
      </c>
      <c r="BH878" s="234">
        <f>IF(N878="sníž. přenesená",J878,0)</f>
        <v>0</v>
      </c>
      <c r="BI878" s="234">
        <f>IF(N878="nulová",J878,0)</f>
        <v>0</v>
      </c>
      <c r="BJ878" s="19" t="s">
        <v>82</v>
      </c>
      <c r="BK878" s="234">
        <f>ROUND(I878*H878,2)</f>
        <v>0</v>
      </c>
      <c r="BL878" s="19" t="s">
        <v>374</v>
      </c>
      <c r="BM878" s="233" t="s">
        <v>2278</v>
      </c>
    </row>
    <row r="879" spans="1:51" s="14" customFormat="1" ht="12">
      <c r="A879" s="14"/>
      <c r="B879" s="246"/>
      <c r="C879" s="247"/>
      <c r="D879" s="237" t="s">
        <v>305</v>
      </c>
      <c r="E879" s="248" t="s">
        <v>28</v>
      </c>
      <c r="F879" s="249" t="s">
        <v>222</v>
      </c>
      <c r="G879" s="247"/>
      <c r="H879" s="250">
        <v>262.93</v>
      </c>
      <c r="I879" s="251"/>
      <c r="J879" s="247"/>
      <c r="K879" s="247"/>
      <c r="L879" s="252"/>
      <c r="M879" s="253"/>
      <c r="N879" s="254"/>
      <c r="O879" s="254"/>
      <c r="P879" s="254"/>
      <c r="Q879" s="254"/>
      <c r="R879" s="254"/>
      <c r="S879" s="254"/>
      <c r="T879" s="255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6" t="s">
        <v>305</v>
      </c>
      <c r="AU879" s="256" t="s">
        <v>84</v>
      </c>
      <c r="AV879" s="14" t="s">
        <v>84</v>
      </c>
      <c r="AW879" s="14" t="s">
        <v>35</v>
      </c>
      <c r="AX879" s="14" t="s">
        <v>82</v>
      </c>
      <c r="AY879" s="256" t="s">
        <v>296</v>
      </c>
    </row>
    <row r="880" spans="1:65" s="2" customFormat="1" ht="16.5" customHeight="1">
      <c r="A880" s="40"/>
      <c r="B880" s="41"/>
      <c r="C880" s="279" t="s">
        <v>1388</v>
      </c>
      <c r="D880" s="279" t="s">
        <v>405</v>
      </c>
      <c r="E880" s="280" t="s">
        <v>1248</v>
      </c>
      <c r="F880" s="281" t="s">
        <v>1249</v>
      </c>
      <c r="G880" s="282" t="s">
        <v>362</v>
      </c>
      <c r="H880" s="283">
        <v>273.553</v>
      </c>
      <c r="I880" s="284"/>
      <c r="J880" s="285">
        <f>ROUND(I880*H880,2)</f>
        <v>0</v>
      </c>
      <c r="K880" s="281" t="s">
        <v>28</v>
      </c>
      <c r="L880" s="286"/>
      <c r="M880" s="287" t="s">
        <v>28</v>
      </c>
      <c r="N880" s="288" t="s">
        <v>45</v>
      </c>
      <c r="O880" s="86"/>
      <c r="P880" s="231">
        <f>O880*H880</f>
        <v>0</v>
      </c>
      <c r="Q880" s="231">
        <v>0.00426</v>
      </c>
      <c r="R880" s="231">
        <f>Q880*H880</f>
        <v>1.16533578</v>
      </c>
      <c r="S880" s="231">
        <v>0</v>
      </c>
      <c r="T880" s="232">
        <f>S880*H880</f>
        <v>0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33" t="s">
        <v>461</v>
      </c>
      <c r="AT880" s="233" t="s">
        <v>405</v>
      </c>
      <c r="AU880" s="233" t="s">
        <v>84</v>
      </c>
      <c r="AY880" s="19" t="s">
        <v>296</v>
      </c>
      <c r="BE880" s="234">
        <f>IF(N880="základní",J880,0)</f>
        <v>0</v>
      </c>
      <c r="BF880" s="234">
        <f>IF(N880="snížená",J880,0)</f>
        <v>0</v>
      </c>
      <c r="BG880" s="234">
        <f>IF(N880="zákl. přenesená",J880,0)</f>
        <v>0</v>
      </c>
      <c r="BH880" s="234">
        <f>IF(N880="sníž. přenesená",J880,0)</f>
        <v>0</v>
      </c>
      <c r="BI880" s="234">
        <f>IF(N880="nulová",J880,0)</f>
        <v>0</v>
      </c>
      <c r="BJ880" s="19" t="s">
        <v>82</v>
      </c>
      <c r="BK880" s="234">
        <f>ROUND(I880*H880,2)</f>
        <v>0</v>
      </c>
      <c r="BL880" s="19" t="s">
        <v>374</v>
      </c>
      <c r="BM880" s="233" t="s">
        <v>2279</v>
      </c>
    </row>
    <row r="881" spans="1:51" s="14" customFormat="1" ht="12">
      <c r="A881" s="14"/>
      <c r="B881" s="246"/>
      <c r="C881" s="247"/>
      <c r="D881" s="237" t="s">
        <v>305</v>
      </c>
      <c r="E881" s="248" t="s">
        <v>28</v>
      </c>
      <c r="F881" s="249" t="s">
        <v>2280</v>
      </c>
      <c r="G881" s="247"/>
      <c r="H881" s="250">
        <v>268.189</v>
      </c>
      <c r="I881" s="251"/>
      <c r="J881" s="247"/>
      <c r="K881" s="247"/>
      <c r="L881" s="252"/>
      <c r="M881" s="253"/>
      <c r="N881" s="254"/>
      <c r="O881" s="254"/>
      <c r="P881" s="254"/>
      <c r="Q881" s="254"/>
      <c r="R881" s="254"/>
      <c r="S881" s="254"/>
      <c r="T881" s="255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6" t="s">
        <v>305</v>
      </c>
      <c r="AU881" s="256" t="s">
        <v>84</v>
      </c>
      <c r="AV881" s="14" t="s">
        <v>84</v>
      </c>
      <c r="AW881" s="14" t="s">
        <v>35</v>
      </c>
      <c r="AX881" s="14" t="s">
        <v>74</v>
      </c>
      <c r="AY881" s="256" t="s">
        <v>296</v>
      </c>
    </row>
    <row r="882" spans="1:51" s="15" customFormat="1" ht="12">
      <c r="A882" s="15"/>
      <c r="B882" s="257"/>
      <c r="C882" s="258"/>
      <c r="D882" s="237" t="s">
        <v>305</v>
      </c>
      <c r="E882" s="259" t="s">
        <v>28</v>
      </c>
      <c r="F882" s="260" t="s">
        <v>310</v>
      </c>
      <c r="G882" s="258"/>
      <c r="H882" s="261">
        <v>268.189</v>
      </c>
      <c r="I882" s="262"/>
      <c r="J882" s="258"/>
      <c r="K882" s="258"/>
      <c r="L882" s="263"/>
      <c r="M882" s="264"/>
      <c r="N882" s="265"/>
      <c r="O882" s="265"/>
      <c r="P882" s="265"/>
      <c r="Q882" s="265"/>
      <c r="R882" s="265"/>
      <c r="S882" s="265"/>
      <c r="T882" s="266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67" t="s">
        <v>305</v>
      </c>
      <c r="AU882" s="267" t="s">
        <v>84</v>
      </c>
      <c r="AV882" s="15" t="s">
        <v>303</v>
      </c>
      <c r="AW882" s="15" t="s">
        <v>35</v>
      </c>
      <c r="AX882" s="15" t="s">
        <v>82</v>
      </c>
      <c r="AY882" s="267" t="s">
        <v>296</v>
      </c>
    </row>
    <row r="883" spans="1:51" s="14" customFormat="1" ht="12">
      <c r="A883" s="14"/>
      <c r="B883" s="246"/>
      <c r="C883" s="247"/>
      <c r="D883" s="237" t="s">
        <v>305</v>
      </c>
      <c r="E883" s="247"/>
      <c r="F883" s="249" t="s">
        <v>2281</v>
      </c>
      <c r="G883" s="247"/>
      <c r="H883" s="250">
        <v>273.553</v>
      </c>
      <c r="I883" s="251"/>
      <c r="J883" s="247"/>
      <c r="K883" s="247"/>
      <c r="L883" s="252"/>
      <c r="M883" s="253"/>
      <c r="N883" s="254"/>
      <c r="O883" s="254"/>
      <c r="P883" s="254"/>
      <c r="Q883" s="254"/>
      <c r="R883" s="254"/>
      <c r="S883" s="254"/>
      <c r="T883" s="255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6" t="s">
        <v>305</v>
      </c>
      <c r="AU883" s="256" t="s">
        <v>84</v>
      </c>
      <c r="AV883" s="14" t="s">
        <v>84</v>
      </c>
      <c r="AW883" s="14" t="s">
        <v>4</v>
      </c>
      <c r="AX883" s="14" t="s">
        <v>82</v>
      </c>
      <c r="AY883" s="256" t="s">
        <v>296</v>
      </c>
    </row>
    <row r="884" spans="1:65" s="2" customFormat="1" ht="24" customHeight="1">
      <c r="A884" s="40"/>
      <c r="B884" s="41"/>
      <c r="C884" s="222" t="s">
        <v>1392</v>
      </c>
      <c r="D884" s="222" t="s">
        <v>298</v>
      </c>
      <c r="E884" s="223" t="s">
        <v>1396</v>
      </c>
      <c r="F884" s="224" t="s">
        <v>1397</v>
      </c>
      <c r="G884" s="225" t="s">
        <v>491</v>
      </c>
      <c r="H884" s="226">
        <v>90</v>
      </c>
      <c r="I884" s="227"/>
      <c r="J884" s="228">
        <f>ROUND(I884*H884,2)</f>
        <v>0</v>
      </c>
      <c r="K884" s="224" t="s">
        <v>302</v>
      </c>
      <c r="L884" s="46"/>
      <c r="M884" s="229" t="s">
        <v>28</v>
      </c>
      <c r="N884" s="230" t="s">
        <v>45</v>
      </c>
      <c r="O884" s="86"/>
      <c r="P884" s="231">
        <f>O884*H884</f>
        <v>0</v>
      </c>
      <c r="Q884" s="231">
        <v>0.00065</v>
      </c>
      <c r="R884" s="231">
        <f>Q884*H884</f>
        <v>0.058499999999999996</v>
      </c>
      <c r="S884" s="231">
        <v>0.0022</v>
      </c>
      <c r="T884" s="232">
        <f>S884*H884</f>
        <v>0.198</v>
      </c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R884" s="233" t="s">
        <v>374</v>
      </c>
      <c r="AT884" s="233" t="s">
        <v>298</v>
      </c>
      <c r="AU884" s="233" t="s">
        <v>84</v>
      </c>
      <c r="AY884" s="19" t="s">
        <v>296</v>
      </c>
      <c r="BE884" s="234">
        <f>IF(N884="základní",J884,0)</f>
        <v>0</v>
      </c>
      <c r="BF884" s="234">
        <f>IF(N884="snížená",J884,0)</f>
        <v>0</v>
      </c>
      <c r="BG884" s="234">
        <f>IF(N884="zákl. přenesená",J884,0)</f>
        <v>0</v>
      </c>
      <c r="BH884" s="234">
        <f>IF(N884="sníž. přenesená",J884,0)</f>
        <v>0</v>
      </c>
      <c r="BI884" s="234">
        <f>IF(N884="nulová",J884,0)</f>
        <v>0</v>
      </c>
      <c r="BJ884" s="19" t="s">
        <v>82</v>
      </c>
      <c r="BK884" s="234">
        <f>ROUND(I884*H884,2)</f>
        <v>0</v>
      </c>
      <c r="BL884" s="19" t="s">
        <v>374</v>
      </c>
      <c r="BM884" s="233" t="s">
        <v>2282</v>
      </c>
    </row>
    <row r="885" spans="1:51" s="13" customFormat="1" ht="12">
      <c r="A885" s="13"/>
      <c r="B885" s="235"/>
      <c r="C885" s="236"/>
      <c r="D885" s="237" t="s">
        <v>305</v>
      </c>
      <c r="E885" s="238" t="s">
        <v>28</v>
      </c>
      <c r="F885" s="239" t="s">
        <v>1809</v>
      </c>
      <c r="G885" s="236"/>
      <c r="H885" s="238" t="s">
        <v>28</v>
      </c>
      <c r="I885" s="240"/>
      <c r="J885" s="236"/>
      <c r="K885" s="236"/>
      <c r="L885" s="241"/>
      <c r="M885" s="242"/>
      <c r="N885" s="243"/>
      <c r="O885" s="243"/>
      <c r="P885" s="243"/>
      <c r="Q885" s="243"/>
      <c r="R885" s="243"/>
      <c r="S885" s="243"/>
      <c r="T885" s="244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5" t="s">
        <v>305</v>
      </c>
      <c r="AU885" s="245" t="s">
        <v>84</v>
      </c>
      <c r="AV885" s="13" t="s">
        <v>82</v>
      </c>
      <c r="AW885" s="13" t="s">
        <v>35</v>
      </c>
      <c r="AX885" s="13" t="s">
        <v>74</v>
      </c>
      <c r="AY885" s="245" t="s">
        <v>296</v>
      </c>
    </row>
    <row r="886" spans="1:51" s="14" customFormat="1" ht="12">
      <c r="A886" s="14"/>
      <c r="B886" s="246"/>
      <c r="C886" s="247"/>
      <c r="D886" s="237" t="s">
        <v>305</v>
      </c>
      <c r="E886" s="248" t="s">
        <v>28</v>
      </c>
      <c r="F886" s="249" t="s">
        <v>1399</v>
      </c>
      <c r="G886" s="247"/>
      <c r="H886" s="250">
        <v>90</v>
      </c>
      <c r="I886" s="251"/>
      <c r="J886" s="247"/>
      <c r="K886" s="247"/>
      <c r="L886" s="252"/>
      <c r="M886" s="253"/>
      <c r="N886" s="254"/>
      <c r="O886" s="254"/>
      <c r="P886" s="254"/>
      <c r="Q886" s="254"/>
      <c r="R886" s="254"/>
      <c r="S886" s="254"/>
      <c r="T886" s="255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56" t="s">
        <v>305</v>
      </c>
      <c r="AU886" s="256" t="s">
        <v>84</v>
      </c>
      <c r="AV886" s="14" t="s">
        <v>84</v>
      </c>
      <c r="AW886" s="14" t="s">
        <v>35</v>
      </c>
      <c r="AX886" s="14" t="s">
        <v>82</v>
      </c>
      <c r="AY886" s="256" t="s">
        <v>296</v>
      </c>
    </row>
    <row r="887" spans="1:65" s="2" customFormat="1" ht="24" customHeight="1">
      <c r="A887" s="40"/>
      <c r="B887" s="41"/>
      <c r="C887" s="222" t="s">
        <v>1395</v>
      </c>
      <c r="D887" s="222" t="s">
        <v>298</v>
      </c>
      <c r="E887" s="223" t="s">
        <v>1401</v>
      </c>
      <c r="F887" s="224" t="s">
        <v>1402</v>
      </c>
      <c r="G887" s="225" t="s">
        <v>491</v>
      </c>
      <c r="H887" s="226">
        <v>3</v>
      </c>
      <c r="I887" s="227"/>
      <c r="J887" s="228">
        <f>ROUND(I887*H887,2)</f>
        <v>0</v>
      </c>
      <c r="K887" s="224" t="s">
        <v>302</v>
      </c>
      <c r="L887" s="46"/>
      <c r="M887" s="229" t="s">
        <v>28</v>
      </c>
      <c r="N887" s="230" t="s">
        <v>45</v>
      </c>
      <c r="O887" s="86"/>
      <c r="P887" s="231">
        <f>O887*H887</f>
        <v>0</v>
      </c>
      <c r="Q887" s="231">
        <v>0.00147</v>
      </c>
      <c r="R887" s="231">
        <f>Q887*H887</f>
        <v>0.00441</v>
      </c>
      <c r="S887" s="231">
        <v>0.011</v>
      </c>
      <c r="T887" s="232">
        <f>S887*H887</f>
        <v>0.033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33" t="s">
        <v>374</v>
      </c>
      <c r="AT887" s="233" t="s">
        <v>298</v>
      </c>
      <c r="AU887" s="233" t="s">
        <v>84</v>
      </c>
      <c r="AY887" s="19" t="s">
        <v>296</v>
      </c>
      <c r="BE887" s="234">
        <f>IF(N887="základní",J887,0)</f>
        <v>0</v>
      </c>
      <c r="BF887" s="234">
        <f>IF(N887="snížená",J887,0)</f>
        <v>0</v>
      </c>
      <c r="BG887" s="234">
        <f>IF(N887="zákl. přenesená",J887,0)</f>
        <v>0</v>
      </c>
      <c r="BH887" s="234">
        <f>IF(N887="sníž. přenesená",J887,0)</f>
        <v>0</v>
      </c>
      <c r="BI887" s="234">
        <f>IF(N887="nulová",J887,0)</f>
        <v>0</v>
      </c>
      <c r="BJ887" s="19" t="s">
        <v>82</v>
      </c>
      <c r="BK887" s="234">
        <f>ROUND(I887*H887,2)</f>
        <v>0</v>
      </c>
      <c r="BL887" s="19" t="s">
        <v>374</v>
      </c>
      <c r="BM887" s="233" t="s">
        <v>2283</v>
      </c>
    </row>
    <row r="888" spans="1:51" s="13" customFormat="1" ht="12">
      <c r="A888" s="13"/>
      <c r="B888" s="235"/>
      <c r="C888" s="236"/>
      <c r="D888" s="237" t="s">
        <v>305</v>
      </c>
      <c r="E888" s="238" t="s">
        <v>28</v>
      </c>
      <c r="F888" s="239" t="s">
        <v>1809</v>
      </c>
      <c r="G888" s="236"/>
      <c r="H888" s="238" t="s">
        <v>28</v>
      </c>
      <c r="I888" s="240"/>
      <c r="J888" s="236"/>
      <c r="K888" s="236"/>
      <c r="L888" s="241"/>
      <c r="M888" s="242"/>
      <c r="N888" s="243"/>
      <c r="O888" s="243"/>
      <c r="P888" s="243"/>
      <c r="Q888" s="243"/>
      <c r="R888" s="243"/>
      <c r="S888" s="243"/>
      <c r="T888" s="244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5" t="s">
        <v>305</v>
      </c>
      <c r="AU888" s="245" t="s">
        <v>84</v>
      </c>
      <c r="AV888" s="13" t="s">
        <v>82</v>
      </c>
      <c r="AW888" s="13" t="s">
        <v>35</v>
      </c>
      <c r="AX888" s="13" t="s">
        <v>74</v>
      </c>
      <c r="AY888" s="245" t="s">
        <v>296</v>
      </c>
    </row>
    <row r="889" spans="1:51" s="14" customFormat="1" ht="12">
      <c r="A889" s="14"/>
      <c r="B889" s="246"/>
      <c r="C889" s="247"/>
      <c r="D889" s="237" t="s">
        <v>305</v>
      </c>
      <c r="E889" s="248" t="s">
        <v>28</v>
      </c>
      <c r="F889" s="249" t="s">
        <v>314</v>
      </c>
      <c r="G889" s="247"/>
      <c r="H889" s="250">
        <v>3</v>
      </c>
      <c r="I889" s="251"/>
      <c r="J889" s="247"/>
      <c r="K889" s="247"/>
      <c r="L889" s="252"/>
      <c r="M889" s="253"/>
      <c r="N889" s="254"/>
      <c r="O889" s="254"/>
      <c r="P889" s="254"/>
      <c r="Q889" s="254"/>
      <c r="R889" s="254"/>
      <c r="S889" s="254"/>
      <c r="T889" s="255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6" t="s">
        <v>305</v>
      </c>
      <c r="AU889" s="256" t="s">
        <v>84</v>
      </c>
      <c r="AV889" s="14" t="s">
        <v>84</v>
      </c>
      <c r="AW889" s="14" t="s">
        <v>35</v>
      </c>
      <c r="AX889" s="14" t="s">
        <v>82</v>
      </c>
      <c r="AY889" s="256" t="s">
        <v>296</v>
      </c>
    </row>
    <row r="890" spans="1:65" s="2" customFormat="1" ht="24" customHeight="1">
      <c r="A890" s="40"/>
      <c r="B890" s="41"/>
      <c r="C890" s="222" t="s">
        <v>1400</v>
      </c>
      <c r="D890" s="222" t="s">
        <v>298</v>
      </c>
      <c r="E890" s="223" t="s">
        <v>1405</v>
      </c>
      <c r="F890" s="224" t="s">
        <v>1406</v>
      </c>
      <c r="G890" s="225" t="s">
        <v>491</v>
      </c>
      <c r="H890" s="226">
        <v>1</v>
      </c>
      <c r="I890" s="227"/>
      <c r="J890" s="228">
        <f>ROUND(I890*H890,2)</f>
        <v>0</v>
      </c>
      <c r="K890" s="224" t="s">
        <v>302</v>
      </c>
      <c r="L890" s="46"/>
      <c r="M890" s="229" t="s">
        <v>28</v>
      </c>
      <c r="N890" s="230" t="s">
        <v>45</v>
      </c>
      <c r="O890" s="86"/>
      <c r="P890" s="231">
        <f>O890*H890</f>
        <v>0</v>
      </c>
      <c r="Q890" s="231">
        <v>0.00217</v>
      </c>
      <c r="R890" s="231">
        <f>Q890*H890</f>
        <v>0.00217</v>
      </c>
      <c r="S890" s="231">
        <v>0.022</v>
      </c>
      <c r="T890" s="232">
        <f>S890*H890</f>
        <v>0.022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33" t="s">
        <v>374</v>
      </c>
      <c r="AT890" s="233" t="s">
        <v>298</v>
      </c>
      <c r="AU890" s="233" t="s">
        <v>84</v>
      </c>
      <c r="AY890" s="19" t="s">
        <v>296</v>
      </c>
      <c r="BE890" s="234">
        <f>IF(N890="základní",J890,0)</f>
        <v>0</v>
      </c>
      <c r="BF890" s="234">
        <f>IF(N890="snížená",J890,0)</f>
        <v>0</v>
      </c>
      <c r="BG890" s="234">
        <f>IF(N890="zákl. přenesená",J890,0)</f>
        <v>0</v>
      </c>
      <c r="BH890" s="234">
        <f>IF(N890="sníž. přenesená",J890,0)</f>
        <v>0</v>
      </c>
      <c r="BI890" s="234">
        <f>IF(N890="nulová",J890,0)</f>
        <v>0</v>
      </c>
      <c r="BJ890" s="19" t="s">
        <v>82</v>
      </c>
      <c r="BK890" s="234">
        <f>ROUND(I890*H890,2)</f>
        <v>0</v>
      </c>
      <c r="BL890" s="19" t="s">
        <v>374</v>
      </c>
      <c r="BM890" s="233" t="s">
        <v>2284</v>
      </c>
    </row>
    <row r="891" spans="1:51" s="13" customFormat="1" ht="12">
      <c r="A891" s="13"/>
      <c r="B891" s="235"/>
      <c r="C891" s="236"/>
      <c r="D891" s="237" t="s">
        <v>305</v>
      </c>
      <c r="E891" s="238" t="s">
        <v>28</v>
      </c>
      <c r="F891" s="239" t="s">
        <v>1809</v>
      </c>
      <c r="G891" s="236"/>
      <c r="H891" s="238" t="s">
        <v>28</v>
      </c>
      <c r="I891" s="240"/>
      <c r="J891" s="236"/>
      <c r="K891" s="236"/>
      <c r="L891" s="241"/>
      <c r="M891" s="242"/>
      <c r="N891" s="243"/>
      <c r="O891" s="243"/>
      <c r="P891" s="243"/>
      <c r="Q891" s="243"/>
      <c r="R891" s="243"/>
      <c r="S891" s="243"/>
      <c r="T891" s="244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5" t="s">
        <v>305</v>
      </c>
      <c r="AU891" s="245" t="s">
        <v>84</v>
      </c>
      <c r="AV891" s="13" t="s">
        <v>82</v>
      </c>
      <c r="AW891" s="13" t="s">
        <v>35</v>
      </c>
      <c r="AX891" s="13" t="s">
        <v>74</v>
      </c>
      <c r="AY891" s="245" t="s">
        <v>296</v>
      </c>
    </row>
    <row r="892" spans="1:51" s="14" customFormat="1" ht="12">
      <c r="A892" s="14"/>
      <c r="B892" s="246"/>
      <c r="C892" s="247"/>
      <c r="D892" s="237" t="s">
        <v>305</v>
      </c>
      <c r="E892" s="248" t="s">
        <v>28</v>
      </c>
      <c r="F892" s="249" t="s">
        <v>82</v>
      </c>
      <c r="G892" s="247"/>
      <c r="H892" s="250">
        <v>1</v>
      </c>
      <c r="I892" s="251"/>
      <c r="J892" s="247"/>
      <c r="K892" s="247"/>
      <c r="L892" s="252"/>
      <c r="M892" s="253"/>
      <c r="N892" s="254"/>
      <c r="O892" s="254"/>
      <c r="P892" s="254"/>
      <c r="Q892" s="254"/>
      <c r="R892" s="254"/>
      <c r="S892" s="254"/>
      <c r="T892" s="255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6" t="s">
        <v>305</v>
      </c>
      <c r="AU892" s="256" t="s">
        <v>84</v>
      </c>
      <c r="AV892" s="14" t="s">
        <v>84</v>
      </c>
      <c r="AW892" s="14" t="s">
        <v>35</v>
      </c>
      <c r="AX892" s="14" t="s">
        <v>82</v>
      </c>
      <c r="AY892" s="256" t="s">
        <v>296</v>
      </c>
    </row>
    <row r="893" spans="1:65" s="2" customFormat="1" ht="24" customHeight="1">
      <c r="A893" s="40"/>
      <c r="B893" s="41"/>
      <c r="C893" s="222" t="s">
        <v>1404</v>
      </c>
      <c r="D893" s="222" t="s">
        <v>298</v>
      </c>
      <c r="E893" s="223" t="s">
        <v>1409</v>
      </c>
      <c r="F893" s="224" t="s">
        <v>1410</v>
      </c>
      <c r="G893" s="225" t="s">
        <v>424</v>
      </c>
      <c r="H893" s="226">
        <v>5.688</v>
      </c>
      <c r="I893" s="227"/>
      <c r="J893" s="228">
        <f>ROUND(I893*H893,2)</f>
        <v>0</v>
      </c>
      <c r="K893" s="224" t="s">
        <v>302</v>
      </c>
      <c r="L893" s="46"/>
      <c r="M893" s="229" t="s">
        <v>28</v>
      </c>
      <c r="N893" s="230" t="s">
        <v>45</v>
      </c>
      <c r="O893" s="86"/>
      <c r="P893" s="231">
        <f>O893*H893</f>
        <v>0</v>
      </c>
      <c r="Q893" s="231">
        <v>0.0061</v>
      </c>
      <c r="R893" s="231">
        <f>Q893*H893</f>
        <v>0.0346968</v>
      </c>
      <c r="S893" s="231">
        <v>0</v>
      </c>
      <c r="T893" s="232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33" t="s">
        <v>374</v>
      </c>
      <c r="AT893" s="233" t="s">
        <v>298</v>
      </c>
      <c r="AU893" s="233" t="s">
        <v>84</v>
      </c>
      <c r="AY893" s="19" t="s">
        <v>296</v>
      </c>
      <c r="BE893" s="234">
        <f>IF(N893="základní",J893,0)</f>
        <v>0</v>
      </c>
      <c r="BF893" s="234">
        <f>IF(N893="snížená",J893,0)</f>
        <v>0</v>
      </c>
      <c r="BG893" s="234">
        <f>IF(N893="zákl. přenesená",J893,0)</f>
        <v>0</v>
      </c>
      <c r="BH893" s="234">
        <f>IF(N893="sníž. přenesená",J893,0)</f>
        <v>0</v>
      </c>
      <c r="BI893" s="234">
        <f>IF(N893="nulová",J893,0)</f>
        <v>0</v>
      </c>
      <c r="BJ893" s="19" t="s">
        <v>82</v>
      </c>
      <c r="BK893" s="234">
        <f>ROUND(I893*H893,2)</f>
        <v>0</v>
      </c>
      <c r="BL893" s="19" t="s">
        <v>374</v>
      </c>
      <c r="BM893" s="233" t="s">
        <v>2285</v>
      </c>
    </row>
    <row r="894" spans="1:51" s="13" customFormat="1" ht="12">
      <c r="A894" s="13"/>
      <c r="B894" s="235"/>
      <c r="C894" s="236"/>
      <c r="D894" s="237" t="s">
        <v>305</v>
      </c>
      <c r="E894" s="238" t="s">
        <v>28</v>
      </c>
      <c r="F894" s="239" t="s">
        <v>1809</v>
      </c>
      <c r="G894" s="236"/>
      <c r="H894" s="238" t="s">
        <v>28</v>
      </c>
      <c r="I894" s="240"/>
      <c r="J894" s="236"/>
      <c r="K894" s="236"/>
      <c r="L894" s="241"/>
      <c r="M894" s="242"/>
      <c r="N894" s="243"/>
      <c r="O894" s="243"/>
      <c r="P894" s="243"/>
      <c r="Q894" s="243"/>
      <c r="R894" s="243"/>
      <c r="S894" s="243"/>
      <c r="T894" s="244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5" t="s">
        <v>305</v>
      </c>
      <c r="AU894" s="245" t="s">
        <v>84</v>
      </c>
      <c r="AV894" s="13" t="s">
        <v>82</v>
      </c>
      <c r="AW894" s="13" t="s">
        <v>35</v>
      </c>
      <c r="AX894" s="13" t="s">
        <v>74</v>
      </c>
      <c r="AY894" s="245" t="s">
        <v>296</v>
      </c>
    </row>
    <row r="895" spans="1:51" s="14" customFormat="1" ht="12">
      <c r="A895" s="14"/>
      <c r="B895" s="246"/>
      <c r="C895" s="247"/>
      <c r="D895" s="237" t="s">
        <v>305</v>
      </c>
      <c r="E895" s="248" t="s">
        <v>225</v>
      </c>
      <c r="F895" s="249" t="s">
        <v>1417</v>
      </c>
      <c r="G895" s="247"/>
      <c r="H895" s="250">
        <v>5.688</v>
      </c>
      <c r="I895" s="251"/>
      <c r="J895" s="247"/>
      <c r="K895" s="247"/>
      <c r="L895" s="252"/>
      <c r="M895" s="253"/>
      <c r="N895" s="254"/>
      <c r="O895" s="254"/>
      <c r="P895" s="254"/>
      <c r="Q895" s="254"/>
      <c r="R895" s="254"/>
      <c r="S895" s="254"/>
      <c r="T895" s="255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56" t="s">
        <v>305</v>
      </c>
      <c r="AU895" s="256" t="s">
        <v>84</v>
      </c>
      <c r="AV895" s="14" t="s">
        <v>84</v>
      </c>
      <c r="AW895" s="14" t="s">
        <v>35</v>
      </c>
      <c r="AX895" s="14" t="s">
        <v>82</v>
      </c>
      <c r="AY895" s="256" t="s">
        <v>296</v>
      </c>
    </row>
    <row r="896" spans="1:65" s="2" customFormat="1" ht="24" customHeight="1">
      <c r="A896" s="40"/>
      <c r="B896" s="41"/>
      <c r="C896" s="222" t="s">
        <v>1408</v>
      </c>
      <c r="D896" s="222" t="s">
        <v>298</v>
      </c>
      <c r="E896" s="223" t="s">
        <v>1414</v>
      </c>
      <c r="F896" s="224" t="s">
        <v>1415</v>
      </c>
      <c r="G896" s="225" t="s">
        <v>424</v>
      </c>
      <c r="H896" s="226">
        <v>5.688</v>
      </c>
      <c r="I896" s="227"/>
      <c r="J896" s="228">
        <f>ROUND(I896*H896,2)</f>
        <v>0</v>
      </c>
      <c r="K896" s="224" t="s">
        <v>302</v>
      </c>
      <c r="L896" s="46"/>
      <c r="M896" s="229" t="s">
        <v>28</v>
      </c>
      <c r="N896" s="230" t="s">
        <v>45</v>
      </c>
      <c r="O896" s="86"/>
      <c r="P896" s="231">
        <f>O896*H896</f>
        <v>0</v>
      </c>
      <c r="Q896" s="231">
        <v>0.01095</v>
      </c>
      <c r="R896" s="231">
        <f>Q896*H896</f>
        <v>0.062283599999999995</v>
      </c>
      <c r="S896" s="231">
        <v>0</v>
      </c>
      <c r="T896" s="232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33" t="s">
        <v>374</v>
      </c>
      <c r="AT896" s="233" t="s">
        <v>298</v>
      </c>
      <c r="AU896" s="233" t="s">
        <v>84</v>
      </c>
      <c r="AY896" s="19" t="s">
        <v>296</v>
      </c>
      <c r="BE896" s="234">
        <f>IF(N896="základní",J896,0)</f>
        <v>0</v>
      </c>
      <c r="BF896" s="234">
        <f>IF(N896="snížená",J896,0)</f>
        <v>0</v>
      </c>
      <c r="BG896" s="234">
        <f>IF(N896="zákl. přenesená",J896,0)</f>
        <v>0</v>
      </c>
      <c r="BH896" s="234">
        <f>IF(N896="sníž. přenesená",J896,0)</f>
        <v>0</v>
      </c>
      <c r="BI896" s="234">
        <f>IF(N896="nulová",J896,0)</f>
        <v>0</v>
      </c>
      <c r="BJ896" s="19" t="s">
        <v>82</v>
      </c>
      <c r="BK896" s="234">
        <f>ROUND(I896*H896,2)</f>
        <v>0</v>
      </c>
      <c r="BL896" s="19" t="s">
        <v>374</v>
      </c>
      <c r="BM896" s="233" t="s">
        <v>2286</v>
      </c>
    </row>
    <row r="897" spans="1:51" s="13" customFormat="1" ht="12">
      <c r="A897" s="13"/>
      <c r="B897" s="235"/>
      <c r="C897" s="236"/>
      <c r="D897" s="237" t="s">
        <v>305</v>
      </c>
      <c r="E897" s="238" t="s">
        <v>28</v>
      </c>
      <c r="F897" s="239" t="s">
        <v>1809</v>
      </c>
      <c r="G897" s="236"/>
      <c r="H897" s="238" t="s">
        <v>28</v>
      </c>
      <c r="I897" s="240"/>
      <c r="J897" s="236"/>
      <c r="K897" s="236"/>
      <c r="L897" s="241"/>
      <c r="M897" s="242"/>
      <c r="N897" s="243"/>
      <c r="O897" s="243"/>
      <c r="P897" s="243"/>
      <c r="Q897" s="243"/>
      <c r="R897" s="243"/>
      <c r="S897" s="243"/>
      <c r="T897" s="244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5" t="s">
        <v>305</v>
      </c>
      <c r="AU897" s="245" t="s">
        <v>84</v>
      </c>
      <c r="AV897" s="13" t="s">
        <v>82</v>
      </c>
      <c r="AW897" s="13" t="s">
        <v>35</v>
      </c>
      <c r="AX897" s="13" t="s">
        <v>74</v>
      </c>
      <c r="AY897" s="245" t="s">
        <v>296</v>
      </c>
    </row>
    <row r="898" spans="1:51" s="14" customFormat="1" ht="12">
      <c r="A898" s="14"/>
      <c r="B898" s="246"/>
      <c r="C898" s="247"/>
      <c r="D898" s="237" t="s">
        <v>305</v>
      </c>
      <c r="E898" s="248" t="s">
        <v>227</v>
      </c>
      <c r="F898" s="249" t="s">
        <v>1417</v>
      </c>
      <c r="G898" s="247"/>
      <c r="H898" s="250">
        <v>5.688</v>
      </c>
      <c r="I898" s="251"/>
      <c r="J898" s="247"/>
      <c r="K898" s="247"/>
      <c r="L898" s="252"/>
      <c r="M898" s="253"/>
      <c r="N898" s="254"/>
      <c r="O898" s="254"/>
      <c r="P898" s="254"/>
      <c r="Q898" s="254"/>
      <c r="R898" s="254"/>
      <c r="S898" s="254"/>
      <c r="T898" s="255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6" t="s">
        <v>305</v>
      </c>
      <c r="AU898" s="256" t="s">
        <v>84</v>
      </c>
      <c r="AV898" s="14" t="s">
        <v>84</v>
      </c>
      <c r="AW898" s="14" t="s">
        <v>35</v>
      </c>
      <c r="AX898" s="14" t="s">
        <v>82</v>
      </c>
      <c r="AY898" s="256" t="s">
        <v>296</v>
      </c>
    </row>
    <row r="899" spans="1:65" s="2" customFormat="1" ht="16.5" customHeight="1">
      <c r="A899" s="40"/>
      <c r="B899" s="41"/>
      <c r="C899" s="222" t="s">
        <v>1413</v>
      </c>
      <c r="D899" s="222" t="s">
        <v>298</v>
      </c>
      <c r="E899" s="223" t="s">
        <v>1419</v>
      </c>
      <c r="F899" s="224" t="s">
        <v>1420</v>
      </c>
      <c r="G899" s="225" t="s">
        <v>491</v>
      </c>
      <c r="H899" s="226">
        <v>1</v>
      </c>
      <c r="I899" s="227"/>
      <c r="J899" s="228">
        <f>ROUND(I899*H899,2)</f>
        <v>0</v>
      </c>
      <c r="K899" s="224" t="s">
        <v>302</v>
      </c>
      <c r="L899" s="46"/>
      <c r="M899" s="229" t="s">
        <v>28</v>
      </c>
      <c r="N899" s="230" t="s">
        <v>45</v>
      </c>
      <c r="O899" s="86"/>
      <c r="P899" s="231">
        <f>O899*H899</f>
        <v>0</v>
      </c>
      <c r="Q899" s="231">
        <v>8E-05</v>
      </c>
      <c r="R899" s="231">
        <f>Q899*H899</f>
        <v>8E-05</v>
      </c>
      <c r="S899" s="231">
        <v>0</v>
      </c>
      <c r="T899" s="232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33" t="s">
        <v>374</v>
      </c>
      <c r="AT899" s="233" t="s">
        <v>298</v>
      </c>
      <c r="AU899" s="233" t="s">
        <v>84</v>
      </c>
      <c r="AY899" s="19" t="s">
        <v>296</v>
      </c>
      <c r="BE899" s="234">
        <f>IF(N899="základní",J899,0)</f>
        <v>0</v>
      </c>
      <c r="BF899" s="234">
        <f>IF(N899="snížená",J899,0)</f>
        <v>0</v>
      </c>
      <c r="BG899" s="234">
        <f>IF(N899="zákl. přenesená",J899,0)</f>
        <v>0</v>
      </c>
      <c r="BH899" s="234">
        <f>IF(N899="sníž. přenesená",J899,0)</f>
        <v>0</v>
      </c>
      <c r="BI899" s="234">
        <f>IF(N899="nulová",J899,0)</f>
        <v>0</v>
      </c>
      <c r="BJ899" s="19" t="s">
        <v>82</v>
      </c>
      <c r="BK899" s="234">
        <f>ROUND(I899*H899,2)</f>
        <v>0</v>
      </c>
      <c r="BL899" s="19" t="s">
        <v>374</v>
      </c>
      <c r="BM899" s="233" t="s">
        <v>2287</v>
      </c>
    </row>
    <row r="900" spans="1:51" s="13" customFormat="1" ht="12">
      <c r="A900" s="13"/>
      <c r="B900" s="235"/>
      <c r="C900" s="236"/>
      <c r="D900" s="237" t="s">
        <v>305</v>
      </c>
      <c r="E900" s="238" t="s">
        <v>28</v>
      </c>
      <c r="F900" s="239" t="s">
        <v>1422</v>
      </c>
      <c r="G900" s="236"/>
      <c r="H900" s="238" t="s">
        <v>28</v>
      </c>
      <c r="I900" s="240"/>
      <c r="J900" s="236"/>
      <c r="K900" s="236"/>
      <c r="L900" s="241"/>
      <c r="M900" s="242"/>
      <c r="N900" s="243"/>
      <c r="O900" s="243"/>
      <c r="P900" s="243"/>
      <c r="Q900" s="243"/>
      <c r="R900" s="243"/>
      <c r="S900" s="243"/>
      <c r="T900" s="244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5" t="s">
        <v>305</v>
      </c>
      <c r="AU900" s="245" t="s">
        <v>84</v>
      </c>
      <c r="AV900" s="13" t="s">
        <v>82</v>
      </c>
      <c r="AW900" s="13" t="s">
        <v>35</v>
      </c>
      <c r="AX900" s="13" t="s">
        <v>74</v>
      </c>
      <c r="AY900" s="245" t="s">
        <v>296</v>
      </c>
    </row>
    <row r="901" spans="1:51" s="14" customFormat="1" ht="12">
      <c r="A901" s="14"/>
      <c r="B901" s="246"/>
      <c r="C901" s="247"/>
      <c r="D901" s="237" t="s">
        <v>305</v>
      </c>
      <c r="E901" s="248" t="s">
        <v>28</v>
      </c>
      <c r="F901" s="249" t="s">
        <v>82</v>
      </c>
      <c r="G901" s="247"/>
      <c r="H901" s="250">
        <v>1</v>
      </c>
      <c r="I901" s="251"/>
      <c r="J901" s="247"/>
      <c r="K901" s="247"/>
      <c r="L901" s="252"/>
      <c r="M901" s="253"/>
      <c r="N901" s="254"/>
      <c r="O901" s="254"/>
      <c r="P901" s="254"/>
      <c r="Q901" s="254"/>
      <c r="R901" s="254"/>
      <c r="S901" s="254"/>
      <c r="T901" s="255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6" t="s">
        <v>305</v>
      </c>
      <c r="AU901" s="256" t="s">
        <v>84</v>
      </c>
      <c r="AV901" s="14" t="s">
        <v>84</v>
      </c>
      <c r="AW901" s="14" t="s">
        <v>35</v>
      </c>
      <c r="AX901" s="14" t="s">
        <v>82</v>
      </c>
      <c r="AY901" s="256" t="s">
        <v>296</v>
      </c>
    </row>
    <row r="902" spans="1:65" s="2" customFormat="1" ht="24" customHeight="1">
      <c r="A902" s="40"/>
      <c r="B902" s="41"/>
      <c r="C902" s="279" t="s">
        <v>1418</v>
      </c>
      <c r="D902" s="279" t="s">
        <v>405</v>
      </c>
      <c r="E902" s="280" t="s">
        <v>1424</v>
      </c>
      <c r="F902" s="281" t="s">
        <v>1425</v>
      </c>
      <c r="G902" s="282" t="s">
        <v>491</v>
      </c>
      <c r="H902" s="283">
        <v>1</v>
      </c>
      <c r="I902" s="284"/>
      <c r="J902" s="285">
        <f>ROUND(I902*H902,2)</f>
        <v>0</v>
      </c>
      <c r="K902" s="281" t="s">
        <v>28</v>
      </c>
      <c r="L902" s="286"/>
      <c r="M902" s="287" t="s">
        <v>28</v>
      </c>
      <c r="N902" s="288" t="s">
        <v>45</v>
      </c>
      <c r="O902" s="86"/>
      <c r="P902" s="231">
        <f>O902*H902</f>
        <v>0</v>
      </c>
      <c r="Q902" s="231">
        <v>0.00073</v>
      </c>
      <c r="R902" s="231">
        <f>Q902*H902</f>
        <v>0.00073</v>
      </c>
      <c r="S902" s="231">
        <v>0</v>
      </c>
      <c r="T902" s="232">
        <f>S902*H902</f>
        <v>0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33" t="s">
        <v>461</v>
      </c>
      <c r="AT902" s="233" t="s">
        <v>405</v>
      </c>
      <c r="AU902" s="233" t="s">
        <v>84</v>
      </c>
      <c r="AY902" s="19" t="s">
        <v>296</v>
      </c>
      <c r="BE902" s="234">
        <f>IF(N902="základní",J902,0)</f>
        <v>0</v>
      </c>
      <c r="BF902" s="234">
        <f>IF(N902="snížená",J902,0)</f>
        <v>0</v>
      </c>
      <c r="BG902" s="234">
        <f>IF(N902="zákl. přenesená",J902,0)</f>
        <v>0</v>
      </c>
      <c r="BH902" s="234">
        <f>IF(N902="sníž. přenesená",J902,0)</f>
        <v>0</v>
      </c>
      <c r="BI902" s="234">
        <f>IF(N902="nulová",J902,0)</f>
        <v>0</v>
      </c>
      <c r="BJ902" s="19" t="s">
        <v>82</v>
      </c>
      <c r="BK902" s="234">
        <f>ROUND(I902*H902,2)</f>
        <v>0</v>
      </c>
      <c r="BL902" s="19" t="s">
        <v>374</v>
      </c>
      <c r="BM902" s="233" t="s">
        <v>2288</v>
      </c>
    </row>
    <row r="903" spans="1:51" s="13" customFormat="1" ht="12">
      <c r="A903" s="13"/>
      <c r="B903" s="235"/>
      <c r="C903" s="236"/>
      <c r="D903" s="237" t="s">
        <v>305</v>
      </c>
      <c r="E903" s="238" t="s">
        <v>28</v>
      </c>
      <c r="F903" s="239" t="s">
        <v>1422</v>
      </c>
      <c r="G903" s="236"/>
      <c r="H903" s="238" t="s">
        <v>28</v>
      </c>
      <c r="I903" s="240"/>
      <c r="J903" s="236"/>
      <c r="K903" s="236"/>
      <c r="L903" s="241"/>
      <c r="M903" s="242"/>
      <c r="N903" s="243"/>
      <c r="O903" s="243"/>
      <c r="P903" s="243"/>
      <c r="Q903" s="243"/>
      <c r="R903" s="243"/>
      <c r="S903" s="243"/>
      <c r="T903" s="244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5" t="s">
        <v>305</v>
      </c>
      <c r="AU903" s="245" t="s">
        <v>84</v>
      </c>
      <c r="AV903" s="13" t="s">
        <v>82</v>
      </c>
      <c r="AW903" s="13" t="s">
        <v>35</v>
      </c>
      <c r="AX903" s="13" t="s">
        <v>74</v>
      </c>
      <c r="AY903" s="245" t="s">
        <v>296</v>
      </c>
    </row>
    <row r="904" spans="1:51" s="14" customFormat="1" ht="12">
      <c r="A904" s="14"/>
      <c r="B904" s="246"/>
      <c r="C904" s="247"/>
      <c r="D904" s="237" t="s">
        <v>305</v>
      </c>
      <c r="E904" s="248" t="s">
        <v>28</v>
      </c>
      <c r="F904" s="249" t="s">
        <v>82</v>
      </c>
      <c r="G904" s="247"/>
      <c r="H904" s="250">
        <v>1</v>
      </c>
      <c r="I904" s="251"/>
      <c r="J904" s="247"/>
      <c r="K904" s="247"/>
      <c r="L904" s="252"/>
      <c r="M904" s="253"/>
      <c r="N904" s="254"/>
      <c r="O904" s="254"/>
      <c r="P904" s="254"/>
      <c r="Q904" s="254"/>
      <c r="R904" s="254"/>
      <c r="S904" s="254"/>
      <c r="T904" s="255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6" t="s">
        <v>305</v>
      </c>
      <c r="AU904" s="256" t="s">
        <v>84</v>
      </c>
      <c r="AV904" s="14" t="s">
        <v>84</v>
      </c>
      <c r="AW904" s="14" t="s">
        <v>35</v>
      </c>
      <c r="AX904" s="14" t="s">
        <v>82</v>
      </c>
      <c r="AY904" s="256" t="s">
        <v>296</v>
      </c>
    </row>
    <row r="905" spans="1:65" s="2" customFormat="1" ht="36" customHeight="1">
      <c r="A905" s="40"/>
      <c r="B905" s="41"/>
      <c r="C905" s="222" t="s">
        <v>1423</v>
      </c>
      <c r="D905" s="222" t="s">
        <v>298</v>
      </c>
      <c r="E905" s="223" t="s">
        <v>1428</v>
      </c>
      <c r="F905" s="224" t="s">
        <v>1429</v>
      </c>
      <c r="G905" s="225" t="s">
        <v>408</v>
      </c>
      <c r="H905" s="226">
        <v>5.784</v>
      </c>
      <c r="I905" s="227"/>
      <c r="J905" s="228">
        <f>ROUND(I905*H905,2)</f>
        <v>0</v>
      </c>
      <c r="K905" s="224" t="s">
        <v>302</v>
      </c>
      <c r="L905" s="46"/>
      <c r="M905" s="229" t="s">
        <v>28</v>
      </c>
      <c r="N905" s="230" t="s">
        <v>45</v>
      </c>
      <c r="O905" s="86"/>
      <c r="P905" s="231">
        <f>O905*H905</f>
        <v>0</v>
      </c>
      <c r="Q905" s="231">
        <v>0</v>
      </c>
      <c r="R905" s="231">
        <f>Q905*H905</f>
        <v>0</v>
      </c>
      <c r="S905" s="231">
        <v>0</v>
      </c>
      <c r="T905" s="232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33" t="s">
        <v>374</v>
      </c>
      <c r="AT905" s="233" t="s">
        <v>298</v>
      </c>
      <c r="AU905" s="233" t="s">
        <v>84</v>
      </c>
      <c r="AY905" s="19" t="s">
        <v>296</v>
      </c>
      <c r="BE905" s="234">
        <f>IF(N905="základní",J905,0)</f>
        <v>0</v>
      </c>
      <c r="BF905" s="234">
        <f>IF(N905="snížená",J905,0)</f>
        <v>0</v>
      </c>
      <c r="BG905" s="234">
        <f>IF(N905="zákl. přenesená",J905,0)</f>
        <v>0</v>
      </c>
      <c r="BH905" s="234">
        <f>IF(N905="sníž. přenesená",J905,0)</f>
        <v>0</v>
      </c>
      <c r="BI905" s="234">
        <f>IF(N905="nulová",J905,0)</f>
        <v>0</v>
      </c>
      <c r="BJ905" s="19" t="s">
        <v>82</v>
      </c>
      <c r="BK905" s="234">
        <f>ROUND(I905*H905,2)</f>
        <v>0</v>
      </c>
      <c r="BL905" s="19" t="s">
        <v>374</v>
      </c>
      <c r="BM905" s="233" t="s">
        <v>2289</v>
      </c>
    </row>
    <row r="906" spans="1:63" s="12" customFormat="1" ht="22.8" customHeight="1">
      <c r="A906" s="12"/>
      <c r="B906" s="206"/>
      <c r="C906" s="207"/>
      <c r="D906" s="208" t="s">
        <v>73</v>
      </c>
      <c r="E906" s="220" t="s">
        <v>1431</v>
      </c>
      <c r="F906" s="220" t="s">
        <v>1432</v>
      </c>
      <c r="G906" s="207"/>
      <c r="H906" s="207"/>
      <c r="I906" s="210"/>
      <c r="J906" s="221">
        <f>BK906</f>
        <v>0</v>
      </c>
      <c r="K906" s="207"/>
      <c r="L906" s="212"/>
      <c r="M906" s="213"/>
      <c r="N906" s="214"/>
      <c r="O906" s="214"/>
      <c r="P906" s="215">
        <f>SUM(P907:P925)</f>
        <v>0</v>
      </c>
      <c r="Q906" s="214"/>
      <c r="R906" s="215">
        <f>SUM(R907:R925)</f>
        <v>0.310079</v>
      </c>
      <c r="S906" s="214"/>
      <c r="T906" s="216">
        <f>SUM(T907:T925)</f>
        <v>0</v>
      </c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R906" s="217" t="s">
        <v>84</v>
      </c>
      <c r="AT906" s="218" t="s">
        <v>73</v>
      </c>
      <c r="AU906" s="218" t="s">
        <v>82</v>
      </c>
      <c r="AY906" s="217" t="s">
        <v>296</v>
      </c>
      <c r="BK906" s="219">
        <f>SUM(BK907:BK925)</f>
        <v>0</v>
      </c>
    </row>
    <row r="907" spans="1:65" s="2" customFormat="1" ht="16.5" customHeight="1">
      <c r="A907" s="40"/>
      <c r="B907" s="41"/>
      <c r="C907" s="222" t="s">
        <v>1427</v>
      </c>
      <c r="D907" s="222" t="s">
        <v>298</v>
      </c>
      <c r="E907" s="223" t="s">
        <v>1434</v>
      </c>
      <c r="F907" s="224" t="s">
        <v>1435</v>
      </c>
      <c r="G907" s="225" t="s">
        <v>424</v>
      </c>
      <c r="H907" s="226">
        <v>17</v>
      </c>
      <c r="I907" s="227"/>
      <c r="J907" s="228">
        <f>ROUND(I907*H907,2)</f>
        <v>0</v>
      </c>
      <c r="K907" s="224" t="s">
        <v>302</v>
      </c>
      <c r="L907" s="46"/>
      <c r="M907" s="229" t="s">
        <v>28</v>
      </c>
      <c r="N907" s="230" t="s">
        <v>45</v>
      </c>
      <c r="O907" s="86"/>
      <c r="P907" s="231">
        <f>O907*H907</f>
        <v>0</v>
      </c>
      <c r="Q907" s="231">
        <v>0.00439</v>
      </c>
      <c r="R907" s="231">
        <f>Q907*H907</f>
        <v>0.07463</v>
      </c>
      <c r="S907" s="231">
        <v>0</v>
      </c>
      <c r="T907" s="232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33" t="s">
        <v>374</v>
      </c>
      <c r="AT907" s="233" t="s">
        <v>298</v>
      </c>
      <c r="AU907" s="233" t="s">
        <v>84</v>
      </c>
      <c r="AY907" s="19" t="s">
        <v>296</v>
      </c>
      <c r="BE907" s="234">
        <f>IF(N907="základní",J907,0)</f>
        <v>0</v>
      </c>
      <c r="BF907" s="234">
        <f>IF(N907="snížená",J907,0)</f>
        <v>0</v>
      </c>
      <c r="BG907" s="234">
        <f>IF(N907="zákl. přenesená",J907,0)</f>
        <v>0</v>
      </c>
      <c r="BH907" s="234">
        <f>IF(N907="sníž. přenesená",J907,0)</f>
        <v>0</v>
      </c>
      <c r="BI907" s="234">
        <f>IF(N907="nulová",J907,0)</f>
        <v>0</v>
      </c>
      <c r="BJ907" s="19" t="s">
        <v>82</v>
      </c>
      <c r="BK907" s="234">
        <f>ROUND(I907*H907,2)</f>
        <v>0</v>
      </c>
      <c r="BL907" s="19" t="s">
        <v>374</v>
      </c>
      <c r="BM907" s="233" t="s">
        <v>2290</v>
      </c>
    </row>
    <row r="908" spans="1:51" s="13" customFormat="1" ht="12">
      <c r="A908" s="13"/>
      <c r="B908" s="235"/>
      <c r="C908" s="236"/>
      <c r="D908" s="237" t="s">
        <v>305</v>
      </c>
      <c r="E908" s="238" t="s">
        <v>28</v>
      </c>
      <c r="F908" s="239" t="s">
        <v>1437</v>
      </c>
      <c r="G908" s="236"/>
      <c r="H908" s="238" t="s">
        <v>28</v>
      </c>
      <c r="I908" s="240"/>
      <c r="J908" s="236"/>
      <c r="K908" s="236"/>
      <c r="L908" s="241"/>
      <c r="M908" s="242"/>
      <c r="N908" s="243"/>
      <c r="O908" s="243"/>
      <c r="P908" s="243"/>
      <c r="Q908" s="243"/>
      <c r="R908" s="243"/>
      <c r="S908" s="243"/>
      <c r="T908" s="244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5" t="s">
        <v>305</v>
      </c>
      <c r="AU908" s="245" t="s">
        <v>84</v>
      </c>
      <c r="AV908" s="13" t="s">
        <v>82</v>
      </c>
      <c r="AW908" s="13" t="s">
        <v>35</v>
      </c>
      <c r="AX908" s="13" t="s">
        <v>74</v>
      </c>
      <c r="AY908" s="245" t="s">
        <v>296</v>
      </c>
    </row>
    <row r="909" spans="1:51" s="14" customFormat="1" ht="12">
      <c r="A909" s="14"/>
      <c r="B909" s="246"/>
      <c r="C909" s="247"/>
      <c r="D909" s="237" t="s">
        <v>305</v>
      </c>
      <c r="E909" s="248" t="s">
        <v>28</v>
      </c>
      <c r="F909" s="249" t="s">
        <v>378</v>
      </c>
      <c r="G909" s="247"/>
      <c r="H909" s="250">
        <v>17</v>
      </c>
      <c r="I909" s="251"/>
      <c r="J909" s="247"/>
      <c r="K909" s="247"/>
      <c r="L909" s="252"/>
      <c r="M909" s="253"/>
      <c r="N909" s="254"/>
      <c r="O909" s="254"/>
      <c r="P909" s="254"/>
      <c r="Q909" s="254"/>
      <c r="R909" s="254"/>
      <c r="S909" s="254"/>
      <c r="T909" s="255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6" t="s">
        <v>305</v>
      </c>
      <c r="AU909" s="256" t="s">
        <v>84</v>
      </c>
      <c r="AV909" s="14" t="s">
        <v>84</v>
      </c>
      <c r="AW909" s="14" t="s">
        <v>35</v>
      </c>
      <c r="AX909" s="14" t="s">
        <v>82</v>
      </c>
      <c r="AY909" s="256" t="s">
        <v>296</v>
      </c>
    </row>
    <row r="910" spans="1:65" s="2" customFormat="1" ht="24" customHeight="1">
      <c r="A910" s="40"/>
      <c r="B910" s="41"/>
      <c r="C910" s="222" t="s">
        <v>1433</v>
      </c>
      <c r="D910" s="222" t="s">
        <v>298</v>
      </c>
      <c r="E910" s="223" t="s">
        <v>1439</v>
      </c>
      <c r="F910" s="224" t="s">
        <v>1440</v>
      </c>
      <c r="G910" s="225" t="s">
        <v>424</v>
      </c>
      <c r="H910" s="226">
        <v>13.9</v>
      </c>
      <c r="I910" s="227"/>
      <c r="J910" s="228">
        <f>ROUND(I910*H910,2)</f>
        <v>0</v>
      </c>
      <c r="K910" s="224" t="s">
        <v>302</v>
      </c>
      <c r="L910" s="46"/>
      <c r="M910" s="229" t="s">
        <v>28</v>
      </c>
      <c r="N910" s="230" t="s">
        <v>45</v>
      </c>
      <c r="O910" s="86"/>
      <c r="P910" s="231">
        <f>O910*H910</f>
        <v>0</v>
      </c>
      <c r="Q910" s="231">
        <v>0.00291</v>
      </c>
      <c r="R910" s="231">
        <f>Q910*H910</f>
        <v>0.040449</v>
      </c>
      <c r="S910" s="231">
        <v>0</v>
      </c>
      <c r="T910" s="232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33" t="s">
        <v>374</v>
      </c>
      <c r="AT910" s="233" t="s">
        <v>298</v>
      </c>
      <c r="AU910" s="233" t="s">
        <v>84</v>
      </c>
      <c r="AY910" s="19" t="s">
        <v>296</v>
      </c>
      <c r="BE910" s="234">
        <f>IF(N910="základní",J910,0)</f>
        <v>0</v>
      </c>
      <c r="BF910" s="234">
        <f>IF(N910="snížená",J910,0)</f>
        <v>0</v>
      </c>
      <c r="BG910" s="234">
        <f>IF(N910="zákl. přenesená",J910,0)</f>
        <v>0</v>
      </c>
      <c r="BH910" s="234">
        <f>IF(N910="sníž. přenesená",J910,0)</f>
        <v>0</v>
      </c>
      <c r="BI910" s="234">
        <f>IF(N910="nulová",J910,0)</f>
        <v>0</v>
      </c>
      <c r="BJ910" s="19" t="s">
        <v>82</v>
      </c>
      <c r="BK910" s="234">
        <f>ROUND(I910*H910,2)</f>
        <v>0</v>
      </c>
      <c r="BL910" s="19" t="s">
        <v>374</v>
      </c>
      <c r="BM910" s="233" t="s">
        <v>2291</v>
      </c>
    </row>
    <row r="911" spans="1:51" s="13" customFormat="1" ht="12">
      <c r="A911" s="13"/>
      <c r="B911" s="235"/>
      <c r="C911" s="236"/>
      <c r="D911" s="237" t="s">
        <v>305</v>
      </c>
      <c r="E911" s="238" t="s">
        <v>28</v>
      </c>
      <c r="F911" s="239" t="s">
        <v>1437</v>
      </c>
      <c r="G911" s="236"/>
      <c r="H911" s="238" t="s">
        <v>28</v>
      </c>
      <c r="I911" s="240"/>
      <c r="J911" s="236"/>
      <c r="K911" s="236"/>
      <c r="L911" s="241"/>
      <c r="M911" s="242"/>
      <c r="N911" s="243"/>
      <c r="O911" s="243"/>
      <c r="P911" s="243"/>
      <c r="Q911" s="243"/>
      <c r="R911" s="243"/>
      <c r="S911" s="243"/>
      <c r="T911" s="244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5" t="s">
        <v>305</v>
      </c>
      <c r="AU911" s="245" t="s">
        <v>84</v>
      </c>
      <c r="AV911" s="13" t="s">
        <v>82</v>
      </c>
      <c r="AW911" s="13" t="s">
        <v>35</v>
      </c>
      <c r="AX911" s="13" t="s">
        <v>74</v>
      </c>
      <c r="AY911" s="245" t="s">
        <v>296</v>
      </c>
    </row>
    <row r="912" spans="1:51" s="14" customFormat="1" ht="12">
      <c r="A912" s="14"/>
      <c r="B912" s="246"/>
      <c r="C912" s="247"/>
      <c r="D912" s="237" t="s">
        <v>305</v>
      </c>
      <c r="E912" s="248" t="s">
        <v>28</v>
      </c>
      <c r="F912" s="249" t="s">
        <v>1442</v>
      </c>
      <c r="G912" s="247"/>
      <c r="H912" s="250">
        <v>9</v>
      </c>
      <c r="I912" s="251"/>
      <c r="J912" s="247"/>
      <c r="K912" s="247"/>
      <c r="L912" s="252"/>
      <c r="M912" s="253"/>
      <c r="N912" s="254"/>
      <c r="O912" s="254"/>
      <c r="P912" s="254"/>
      <c r="Q912" s="254"/>
      <c r="R912" s="254"/>
      <c r="S912" s="254"/>
      <c r="T912" s="255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6" t="s">
        <v>305</v>
      </c>
      <c r="AU912" s="256" t="s">
        <v>84</v>
      </c>
      <c r="AV912" s="14" t="s">
        <v>84</v>
      </c>
      <c r="AW912" s="14" t="s">
        <v>35</v>
      </c>
      <c r="AX912" s="14" t="s">
        <v>74</v>
      </c>
      <c r="AY912" s="256" t="s">
        <v>296</v>
      </c>
    </row>
    <row r="913" spans="1:51" s="14" customFormat="1" ht="12">
      <c r="A913" s="14"/>
      <c r="B913" s="246"/>
      <c r="C913" s="247"/>
      <c r="D913" s="237" t="s">
        <v>305</v>
      </c>
      <c r="E913" s="248" t="s">
        <v>28</v>
      </c>
      <c r="F913" s="249" t="s">
        <v>1443</v>
      </c>
      <c r="G913" s="247"/>
      <c r="H913" s="250">
        <v>2</v>
      </c>
      <c r="I913" s="251"/>
      <c r="J913" s="247"/>
      <c r="K913" s="247"/>
      <c r="L913" s="252"/>
      <c r="M913" s="253"/>
      <c r="N913" s="254"/>
      <c r="O913" s="254"/>
      <c r="P913" s="254"/>
      <c r="Q913" s="254"/>
      <c r="R913" s="254"/>
      <c r="S913" s="254"/>
      <c r="T913" s="255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6" t="s">
        <v>305</v>
      </c>
      <c r="AU913" s="256" t="s">
        <v>84</v>
      </c>
      <c r="AV913" s="14" t="s">
        <v>84</v>
      </c>
      <c r="AW913" s="14" t="s">
        <v>35</v>
      </c>
      <c r="AX913" s="14" t="s">
        <v>74</v>
      </c>
      <c r="AY913" s="256" t="s">
        <v>296</v>
      </c>
    </row>
    <row r="914" spans="1:51" s="14" customFormat="1" ht="12">
      <c r="A914" s="14"/>
      <c r="B914" s="246"/>
      <c r="C914" s="247"/>
      <c r="D914" s="237" t="s">
        <v>305</v>
      </c>
      <c r="E914" s="248" t="s">
        <v>28</v>
      </c>
      <c r="F914" s="249" t="s">
        <v>1444</v>
      </c>
      <c r="G914" s="247"/>
      <c r="H914" s="250">
        <v>2.9</v>
      </c>
      <c r="I914" s="251"/>
      <c r="J914" s="247"/>
      <c r="K914" s="247"/>
      <c r="L914" s="252"/>
      <c r="M914" s="253"/>
      <c r="N914" s="254"/>
      <c r="O914" s="254"/>
      <c r="P914" s="254"/>
      <c r="Q914" s="254"/>
      <c r="R914" s="254"/>
      <c r="S914" s="254"/>
      <c r="T914" s="255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6" t="s">
        <v>305</v>
      </c>
      <c r="AU914" s="256" t="s">
        <v>84</v>
      </c>
      <c r="AV914" s="14" t="s">
        <v>84</v>
      </c>
      <c r="AW914" s="14" t="s">
        <v>35</v>
      </c>
      <c r="AX914" s="14" t="s">
        <v>74</v>
      </c>
      <c r="AY914" s="256" t="s">
        <v>296</v>
      </c>
    </row>
    <row r="915" spans="1:51" s="15" customFormat="1" ht="12">
      <c r="A915" s="15"/>
      <c r="B915" s="257"/>
      <c r="C915" s="258"/>
      <c r="D915" s="237" t="s">
        <v>305</v>
      </c>
      <c r="E915" s="259" t="s">
        <v>28</v>
      </c>
      <c r="F915" s="260" t="s">
        <v>310</v>
      </c>
      <c r="G915" s="258"/>
      <c r="H915" s="261">
        <v>13.9</v>
      </c>
      <c r="I915" s="262"/>
      <c r="J915" s="258"/>
      <c r="K915" s="258"/>
      <c r="L915" s="263"/>
      <c r="M915" s="264"/>
      <c r="N915" s="265"/>
      <c r="O915" s="265"/>
      <c r="P915" s="265"/>
      <c r="Q915" s="265"/>
      <c r="R915" s="265"/>
      <c r="S915" s="265"/>
      <c r="T915" s="266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T915" s="267" t="s">
        <v>305</v>
      </c>
      <c r="AU915" s="267" t="s">
        <v>84</v>
      </c>
      <c r="AV915" s="15" t="s">
        <v>303</v>
      </c>
      <c r="AW915" s="15" t="s">
        <v>35</v>
      </c>
      <c r="AX915" s="15" t="s">
        <v>82</v>
      </c>
      <c r="AY915" s="267" t="s">
        <v>296</v>
      </c>
    </row>
    <row r="916" spans="1:65" s="2" customFormat="1" ht="16.5" customHeight="1">
      <c r="A916" s="40"/>
      <c r="B916" s="41"/>
      <c r="C916" s="222" t="s">
        <v>1438</v>
      </c>
      <c r="D916" s="222" t="s">
        <v>298</v>
      </c>
      <c r="E916" s="223" t="s">
        <v>1446</v>
      </c>
      <c r="F916" s="224" t="s">
        <v>1447</v>
      </c>
      <c r="G916" s="225" t="s">
        <v>424</v>
      </c>
      <c r="H916" s="226">
        <v>92</v>
      </c>
      <c r="I916" s="227"/>
      <c r="J916" s="228">
        <f>ROUND(I916*H916,2)</f>
        <v>0</v>
      </c>
      <c r="K916" s="224" t="s">
        <v>302</v>
      </c>
      <c r="L916" s="46"/>
      <c r="M916" s="229" t="s">
        <v>28</v>
      </c>
      <c r="N916" s="230" t="s">
        <v>45</v>
      </c>
      <c r="O916" s="86"/>
      <c r="P916" s="231">
        <f>O916*H916</f>
        <v>0</v>
      </c>
      <c r="Q916" s="231">
        <v>0.00174</v>
      </c>
      <c r="R916" s="231">
        <f>Q916*H916</f>
        <v>0.16008</v>
      </c>
      <c r="S916" s="231">
        <v>0</v>
      </c>
      <c r="T916" s="232">
        <f>S916*H916</f>
        <v>0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33" t="s">
        <v>374</v>
      </c>
      <c r="AT916" s="233" t="s">
        <v>298</v>
      </c>
      <c r="AU916" s="233" t="s">
        <v>84</v>
      </c>
      <c r="AY916" s="19" t="s">
        <v>296</v>
      </c>
      <c r="BE916" s="234">
        <f>IF(N916="základní",J916,0)</f>
        <v>0</v>
      </c>
      <c r="BF916" s="234">
        <f>IF(N916="snížená",J916,0)</f>
        <v>0</v>
      </c>
      <c r="BG916" s="234">
        <f>IF(N916="zákl. přenesená",J916,0)</f>
        <v>0</v>
      </c>
      <c r="BH916" s="234">
        <f>IF(N916="sníž. přenesená",J916,0)</f>
        <v>0</v>
      </c>
      <c r="BI916" s="234">
        <f>IF(N916="nulová",J916,0)</f>
        <v>0</v>
      </c>
      <c r="BJ916" s="19" t="s">
        <v>82</v>
      </c>
      <c r="BK916" s="234">
        <f>ROUND(I916*H916,2)</f>
        <v>0</v>
      </c>
      <c r="BL916" s="19" t="s">
        <v>374</v>
      </c>
      <c r="BM916" s="233" t="s">
        <v>2292</v>
      </c>
    </row>
    <row r="917" spans="1:51" s="13" customFormat="1" ht="12">
      <c r="A917" s="13"/>
      <c r="B917" s="235"/>
      <c r="C917" s="236"/>
      <c r="D917" s="237" t="s">
        <v>305</v>
      </c>
      <c r="E917" s="238" t="s">
        <v>28</v>
      </c>
      <c r="F917" s="239" t="s">
        <v>1437</v>
      </c>
      <c r="G917" s="236"/>
      <c r="H917" s="238" t="s">
        <v>28</v>
      </c>
      <c r="I917" s="240"/>
      <c r="J917" s="236"/>
      <c r="K917" s="236"/>
      <c r="L917" s="241"/>
      <c r="M917" s="242"/>
      <c r="N917" s="243"/>
      <c r="O917" s="243"/>
      <c r="P917" s="243"/>
      <c r="Q917" s="243"/>
      <c r="R917" s="243"/>
      <c r="S917" s="243"/>
      <c r="T917" s="244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45" t="s">
        <v>305</v>
      </c>
      <c r="AU917" s="245" t="s">
        <v>84</v>
      </c>
      <c r="AV917" s="13" t="s">
        <v>82</v>
      </c>
      <c r="AW917" s="13" t="s">
        <v>35</v>
      </c>
      <c r="AX917" s="13" t="s">
        <v>74</v>
      </c>
      <c r="AY917" s="245" t="s">
        <v>296</v>
      </c>
    </row>
    <row r="918" spans="1:51" s="14" customFormat="1" ht="12">
      <c r="A918" s="14"/>
      <c r="B918" s="246"/>
      <c r="C918" s="247"/>
      <c r="D918" s="237" t="s">
        <v>305</v>
      </c>
      <c r="E918" s="248" t="s">
        <v>28</v>
      </c>
      <c r="F918" s="249" t="s">
        <v>791</v>
      </c>
      <c r="G918" s="247"/>
      <c r="H918" s="250">
        <v>92</v>
      </c>
      <c r="I918" s="251"/>
      <c r="J918" s="247"/>
      <c r="K918" s="247"/>
      <c r="L918" s="252"/>
      <c r="M918" s="253"/>
      <c r="N918" s="254"/>
      <c r="O918" s="254"/>
      <c r="P918" s="254"/>
      <c r="Q918" s="254"/>
      <c r="R918" s="254"/>
      <c r="S918" s="254"/>
      <c r="T918" s="255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56" t="s">
        <v>305</v>
      </c>
      <c r="AU918" s="256" t="s">
        <v>84</v>
      </c>
      <c r="AV918" s="14" t="s">
        <v>84</v>
      </c>
      <c r="AW918" s="14" t="s">
        <v>35</v>
      </c>
      <c r="AX918" s="14" t="s">
        <v>82</v>
      </c>
      <c r="AY918" s="256" t="s">
        <v>296</v>
      </c>
    </row>
    <row r="919" spans="1:65" s="2" customFormat="1" ht="24" customHeight="1">
      <c r="A919" s="40"/>
      <c r="B919" s="41"/>
      <c r="C919" s="222" t="s">
        <v>1445</v>
      </c>
      <c r="D919" s="222" t="s">
        <v>298</v>
      </c>
      <c r="E919" s="223" t="s">
        <v>1450</v>
      </c>
      <c r="F919" s="224" t="s">
        <v>1451</v>
      </c>
      <c r="G919" s="225" t="s">
        <v>491</v>
      </c>
      <c r="H919" s="226">
        <v>4</v>
      </c>
      <c r="I919" s="227"/>
      <c r="J919" s="228">
        <f>ROUND(I919*H919,2)</f>
        <v>0</v>
      </c>
      <c r="K919" s="224" t="s">
        <v>302</v>
      </c>
      <c r="L919" s="46"/>
      <c r="M919" s="229" t="s">
        <v>28</v>
      </c>
      <c r="N919" s="230" t="s">
        <v>45</v>
      </c>
      <c r="O919" s="86"/>
      <c r="P919" s="231">
        <f>O919*H919</f>
        <v>0</v>
      </c>
      <c r="Q919" s="231">
        <v>0.00025</v>
      </c>
      <c r="R919" s="231">
        <f>Q919*H919</f>
        <v>0.001</v>
      </c>
      <c r="S919" s="231">
        <v>0</v>
      </c>
      <c r="T919" s="232">
        <f>S919*H919</f>
        <v>0</v>
      </c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R919" s="233" t="s">
        <v>374</v>
      </c>
      <c r="AT919" s="233" t="s">
        <v>298</v>
      </c>
      <c r="AU919" s="233" t="s">
        <v>84</v>
      </c>
      <c r="AY919" s="19" t="s">
        <v>296</v>
      </c>
      <c r="BE919" s="234">
        <f>IF(N919="základní",J919,0)</f>
        <v>0</v>
      </c>
      <c r="BF919" s="234">
        <f>IF(N919="snížená",J919,0)</f>
        <v>0</v>
      </c>
      <c r="BG919" s="234">
        <f>IF(N919="zákl. přenesená",J919,0)</f>
        <v>0</v>
      </c>
      <c r="BH919" s="234">
        <f>IF(N919="sníž. přenesená",J919,0)</f>
        <v>0</v>
      </c>
      <c r="BI919" s="234">
        <f>IF(N919="nulová",J919,0)</f>
        <v>0</v>
      </c>
      <c r="BJ919" s="19" t="s">
        <v>82</v>
      </c>
      <c r="BK919" s="234">
        <f>ROUND(I919*H919,2)</f>
        <v>0</v>
      </c>
      <c r="BL919" s="19" t="s">
        <v>374</v>
      </c>
      <c r="BM919" s="233" t="s">
        <v>2293</v>
      </c>
    </row>
    <row r="920" spans="1:51" s="13" customFormat="1" ht="12">
      <c r="A920" s="13"/>
      <c r="B920" s="235"/>
      <c r="C920" s="236"/>
      <c r="D920" s="237" t="s">
        <v>305</v>
      </c>
      <c r="E920" s="238" t="s">
        <v>28</v>
      </c>
      <c r="F920" s="239" t="s">
        <v>1437</v>
      </c>
      <c r="G920" s="236"/>
      <c r="H920" s="238" t="s">
        <v>28</v>
      </c>
      <c r="I920" s="240"/>
      <c r="J920" s="236"/>
      <c r="K920" s="236"/>
      <c r="L920" s="241"/>
      <c r="M920" s="242"/>
      <c r="N920" s="243"/>
      <c r="O920" s="243"/>
      <c r="P920" s="243"/>
      <c r="Q920" s="243"/>
      <c r="R920" s="243"/>
      <c r="S920" s="243"/>
      <c r="T920" s="244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5" t="s">
        <v>305</v>
      </c>
      <c r="AU920" s="245" t="s">
        <v>84</v>
      </c>
      <c r="AV920" s="13" t="s">
        <v>82</v>
      </c>
      <c r="AW920" s="13" t="s">
        <v>35</v>
      </c>
      <c r="AX920" s="13" t="s">
        <v>74</v>
      </c>
      <c r="AY920" s="245" t="s">
        <v>296</v>
      </c>
    </row>
    <row r="921" spans="1:51" s="14" customFormat="1" ht="12">
      <c r="A921" s="14"/>
      <c r="B921" s="246"/>
      <c r="C921" s="247"/>
      <c r="D921" s="237" t="s">
        <v>305</v>
      </c>
      <c r="E921" s="248" t="s">
        <v>28</v>
      </c>
      <c r="F921" s="249" t="s">
        <v>303</v>
      </c>
      <c r="G921" s="247"/>
      <c r="H921" s="250">
        <v>4</v>
      </c>
      <c r="I921" s="251"/>
      <c r="J921" s="247"/>
      <c r="K921" s="247"/>
      <c r="L921" s="252"/>
      <c r="M921" s="253"/>
      <c r="N921" s="254"/>
      <c r="O921" s="254"/>
      <c r="P921" s="254"/>
      <c r="Q921" s="254"/>
      <c r="R921" s="254"/>
      <c r="S921" s="254"/>
      <c r="T921" s="255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56" t="s">
        <v>305</v>
      </c>
      <c r="AU921" s="256" t="s">
        <v>84</v>
      </c>
      <c r="AV921" s="14" t="s">
        <v>84</v>
      </c>
      <c r="AW921" s="14" t="s">
        <v>35</v>
      </c>
      <c r="AX921" s="14" t="s">
        <v>82</v>
      </c>
      <c r="AY921" s="256" t="s">
        <v>296</v>
      </c>
    </row>
    <row r="922" spans="1:65" s="2" customFormat="1" ht="24" customHeight="1">
      <c r="A922" s="40"/>
      <c r="B922" s="41"/>
      <c r="C922" s="222" t="s">
        <v>1449</v>
      </c>
      <c r="D922" s="222" t="s">
        <v>298</v>
      </c>
      <c r="E922" s="223" t="s">
        <v>1454</v>
      </c>
      <c r="F922" s="224" t="s">
        <v>1455</v>
      </c>
      <c r="G922" s="225" t="s">
        <v>424</v>
      </c>
      <c r="H922" s="226">
        <v>16</v>
      </c>
      <c r="I922" s="227"/>
      <c r="J922" s="228">
        <f>ROUND(I922*H922,2)</f>
        <v>0</v>
      </c>
      <c r="K922" s="224" t="s">
        <v>302</v>
      </c>
      <c r="L922" s="46"/>
      <c r="M922" s="229" t="s">
        <v>28</v>
      </c>
      <c r="N922" s="230" t="s">
        <v>45</v>
      </c>
      <c r="O922" s="86"/>
      <c r="P922" s="231">
        <f>O922*H922</f>
        <v>0</v>
      </c>
      <c r="Q922" s="231">
        <v>0.00212</v>
      </c>
      <c r="R922" s="231">
        <f>Q922*H922</f>
        <v>0.03392</v>
      </c>
      <c r="S922" s="231">
        <v>0</v>
      </c>
      <c r="T922" s="232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33" t="s">
        <v>374</v>
      </c>
      <c r="AT922" s="233" t="s">
        <v>298</v>
      </c>
      <c r="AU922" s="233" t="s">
        <v>84</v>
      </c>
      <c r="AY922" s="19" t="s">
        <v>296</v>
      </c>
      <c r="BE922" s="234">
        <f>IF(N922="základní",J922,0)</f>
        <v>0</v>
      </c>
      <c r="BF922" s="234">
        <f>IF(N922="snížená",J922,0)</f>
        <v>0</v>
      </c>
      <c r="BG922" s="234">
        <f>IF(N922="zákl. přenesená",J922,0)</f>
        <v>0</v>
      </c>
      <c r="BH922" s="234">
        <f>IF(N922="sníž. přenesená",J922,0)</f>
        <v>0</v>
      </c>
      <c r="BI922" s="234">
        <f>IF(N922="nulová",J922,0)</f>
        <v>0</v>
      </c>
      <c r="BJ922" s="19" t="s">
        <v>82</v>
      </c>
      <c r="BK922" s="234">
        <f>ROUND(I922*H922,2)</f>
        <v>0</v>
      </c>
      <c r="BL922" s="19" t="s">
        <v>374</v>
      </c>
      <c r="BM922" s="233" t="s">
        <v>2294</v>
      </c>
    </row>
    <row r="923" spans="1:51" s="13" customFormat="1" ht="12">
      <c r="A923" s="13"/>
      <c r="B923" s="235"/>
      <c r="C923" s="236"/>
      <c r="D923" s="237" t="s">
        <v>305</v>
      </c>
      <c r="E923" s="238" t="s">
        <v>28</v>
      </c>
      <c r="F923" s="239" t="s">
        <v>1437</v>
      </c>
      <c r="G923" s="236"/>
      <c r="H923" s="238" t="s">
        <v>28</v>
      </c>
      <c r="I923" s="240"/>
      <c r="J923" s="236"/>
      <c r="K923" s="236"/>
      <c r="L923" s="241"/>
      <c r="M923" s="242"/>
      <c r="N923" s="243"/>
      <c r="O923" s="243"/>
      <c r="P923" s="243"/>
      <c r="Q923" s="243"/>
      <c r="R923" s="243"/>
      <c r="S923" s="243"/>
      <c r="T923" s="244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45" t="s">
        <v>305</v>
      </c>
      <c r="AU923" s="245" t="s">
        <v>84</v>
      </c>
      <c r="AV923" s="13" t="s">
        <v>82</v>
      </c>
      <c r="AW923" s="13" t="s">
        <v>35</v>
      </c>
      <c r="AX923" s="13" t="s">
        <v>74</v>
      </c>
      <c r="AY923" s="245" t="s">
        <v>296</v>
      </c>
    </row>
    <row r="924" spans="1:51" s="14" customFormat="1" ht="12">
      <c r="A924" s="14"/>
      <c r="B924" s="246"/>
      <c r="C924" s="247"/>
      <c r="D924" s="237" t="s">
        <v>305</v>
      </c>
      <c r="E924" s="248" t="s">
        <v>28</v>
      </c>
      <c r="F924" s="249" t="s">
        <v>1457</v>
      </c>
      <c r="G924" s="247"/>
      <c r="H924" s="250">
        <v>16</v>
      </c>
      <c r="I924" s="251"/>
      <c r="J924" s="247"/>
      <c r="K924" s="247"/>
      <c r="L924" s="252"/>
      <c r="M924" s="253"/>
      <c r="N924" s="254"/>
      <c r="O924" s="254"/>
      <c r="P924" s="254"/>
      <c r="Q924" s="254"/>
      <c r="R924" s="254"/>
      <c r="S924" s="254"/>
      <c r="T924" s="255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56" t="s">
        <v>305</v>
      </c>
      <c r="AU924" s="256" t="s">
        <v>84</v>
      </c>
      <c r="AV924" s="14" t="s">
        <v>84</v>
      </c>
      <c r="AW924" s="14" t="s">
        <v>35</v>
      </c>
      <c r="AX924" s="14" t="s">
        <v>82</v>
      </c>
      <c r="AY924" s="256" t="s">
        <v>296</v>
      </c>
    </row>
    <row r="925" spans="1:65" s="2" customFormat="1" ht="24" customHeight="1">
      <c r="A925" s="40"/>
      <c r="B925" s="41"/>
      <c r="C925" s="222" t="s">
        <v>1453</v>
      </c>
      <c r="D925" s="222" t="s">
        <v>298</v>
      </c>
      <c r="E925" s="223" t="s">
        <v>1459</v>
      </c>
      <c r="F925" s="224" t="s">
        <v>1460</v>
      </c>
      <c r="G925" s="225" t="s">
        <v>408</v>
      </c>
      <c r="H925" s="226">
        <v>0.31</v>
      </c>
      <c r="I925" s="227"/>
      <c r="J925" s="228">
        <f>ROUND(I925*H925,2)</f>
        <v>0</v>
      </c>
      <c r="K925" s="224" t="s">
        <v>302</v>
      </c>
      <c r="L925" s="46"/>
      <c r="M925" s="229" t="s">
        <v>28</v>
      </c>
      <c r="N925" s="230" t="s">
        <v>45</v>
      </c>
      <c r="O925" s="86"/>
      <c r="P925" s="231">
        <f>O925*H925</f>
        <v>0</v>
      </c>
      <c r="Q925" s="231">
        <v>0</v>
      </c>
      <c r="R925" s="231">
        <f>Q925*H925</f>
        <v>0</v>
      </c>
      <c r="S925" s="231">
        <v>0</v>
      </c>
      <c r="T925" s="232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33" t="s">
        <v>374</v>
      </c>
      <c r="AT925" s="233" t="s">
        <v>298</v>
      </c>
      <c r="AU925" s="233" t="s">
        <v>84</v>
      </c>
      <c r="AY925" s="19" t="s">
        <v>296</v>
      </c>
      <c r="BE925" s="234">
        <f>IF(N925="základní",J925,0)</f>
        <v>0</v>
      </c>
      <c r="BF925" s="234">
        <f>IF(N925="snížená",J925,0)</f>
        <v>0</v>
      </c>
      <c r="BG925" s="234">
        <f>IF(N925="zákl. přenesená",J925,0)</f>
        <v>0</v>
      </c>
      <c r="BH925" s="234">
        <f>IF(N925="sníž. přenesená",J925,0)</f>
        <v>0</v>
      </c>
      <c r="BI925" s="234">
        <f>IF(N925="nulová",J925,0)</f>
        <v>0</v>
      </c>
      <c r="BJ925" s="19" t="s">
        <v>82</v>
      </c>
      <c r="BK925" s="234">
        <f>ROUND(I925*H925,2)</f>
        <v>0</v>
      </c>
      <c r="BL925" s="19" t="s">
        <v>374</v>
      </c>
      <c r="BM925" s="233" t="s">
        <v>2295</v>
      </c>
    </row>
    <row r="926" spans="1:63" s="12" customFormat="1" ht="22.8" customHeight="1">
      <c r="A926" s="12"/>
      <c r="B926" s="206"/>
      <c r="C926" s="207"/>
      <c r="D926" s="208" t="s">
        <v>73</v>
      </c>
      <c r="E926" s="220" t="s">
        <v>1462</v>
      </c>
      <c r="F926" s="220" t="s">
        <v>1463</v>
      </c>
      <c r="G926" s="207"/>
      <c r="H926" s="207"/>
      <c r="I926" s="210"/>
      <c r="J926" s="221">
        <f>BK926</f>
        <v>0</v>
      </c>
      <c r="K926" s="207"/>
      <c r="L926" s="212"/>
      <c r="M926" s="213"/>
      <c r="N926" s="214"/>
      <c r="O926" s="214"/>
      <c r="P926" s="215">
        <f>SUM(P927:P1004)</f>
        <v>0</v>
      </c>
      <c r="Q926" s="214"/>
      <c r="R926" s="215">
        <f>SUM(R927:R1004)</f>
        <v>26.975328160000007</v>
      </c>
      <c r="S926" s="214"/>
      <c r="T926" s="216">
        <f>SUM(T927:T1004)</f>
        <v>0</v>
      </c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R926" s="217" t="s">
        <v>84</v>
      </c>
      <c r="AT926" s="218" t="s">
        <v>73</v>
      </c>
      <c r="AU926" s="218" t="s">
        <v>82</v>
      </c>
      <c r="AY926" s="217" t="s">
        <v>296</v>
      </c>
      <c r="BK926" s="219">
        <f>SUM(BK927:BK1004)</f>
        <v>0</v>
      </c>
    </row>
    <row r="927" spans="1:65" s="2" customFormat="1" ht="24" customHeight="1">
      <c r="A927" s="40"/>
      <c r="B927" s="41"/>
      <c r="C927" s="222" t="s">
        <v>1458</v>
      </c>
      <c r="D927" s="222" t="s">
        <v>298</v>
      </c>
      <c r="E927" s="223" t="s">
        <v>1465</v>
      </c>
      <c r="F927" s="224" t="s">
        <v>1466</v>
      </c>
      <c r="G927" s="225" t="s">
        <v>362</v>
      </c>
      <c r="H927" s="226">
        <v>510.883</v>
      </c>
      <c r="I927" s="227"/>
      <c r="J927" s="228">
        <f>ROUND(I927*H927,2)</f>
        <v>0</v>
      </c>
      <c r="K927" s="224" t="s">
        <v>302</v>
      </c>
      <c r="L927" s="46"/>
      <c r="M927" s="229" t="s">
        <v>28</v>
      </c>
      <c r="N927" s="230" t="s">
        <v>45</v>
      </c>
      <c r="O927" s="86"/>
      <c r="P927" s="231">
        <f>O927*H927</f>
        <v>0</v>
      </c>
      <c r="Q927" s="231">
        <v>0.04444</v>
      </c>
      <c r="R927" s="231">
        <f>Q927*H927</f>
        <v>22.70364052</v>
      </c>
      <c r="S927" s="231">
        <v>0</v>
      </c>
      <c r="T927" s="232">
        <f>S927*H927</f>
        <v>0</v>
      </c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R927" s="233" t="s">
        <v>374</v>
      </c>
      <c r="AT927" s="233" t="s">
        <v>298</v>
      </c>
      <c r="AU927" s="233" t="s">
        <v>84</v>
      </c>
      <c r="AY927" s="19" t="s">
        <v>296</v>
      </c>
      <c r="BE927" s="234">
        <f>IF(N927="základní",J927,0)</f>
        <v>0</v>
      </c>
      <c r="BF927" s="234">
        <f>IF(N927="snížená",J927,0)</f>
        <v>0</v>
      </c>
      <c r="BG927" s="234">
        <f>IF(N927="zákl. přenesená",J927,0)</f>
        <v>0</v>
      </c>
      <c r="BH927" s="234">
        <f>IF(N927="sníž. přenesená",J927,0)</f>
        <v>0</v>
      </c>
      <c r="BI927" s="234">
        <f>IF(N927="nulová",J927,0)</f>
        <v>0</v>
      </c>
      <c r="BJ927" s="19" t="s">
        <v>82</v>
      </c>
      <c r="BK927" s="234">
        <f>ROUND(I927*H927,2)</f>
        <v>0</v>
      </c>
      <c r="BL927" s="19" t="s">
        <v>374</v>
      </c>
      <c r="BM927" s="233" t="s">
        <v>2296</v>
      </c>
    </row>
    <row r="928" spans="1:51" s="14" customFormat="1" ht="12">
      <c r="A928" s="14"/>
      <c r="B928" s="246"/>
      <c r="C928" s="247"/>
      <c r="D928" s="237" t="s">
        <v>305</v>
      </c>
      <c r="E928" s="248" t="s">
        <v>28</v>
      </c>
      <c r="F928" s="249" t="s">
        <v>156</v>
      </c>
      <c r="G928" s="247"/>
      <c r="H928" s="250">
        <v>510.883</v>
      </c>
      <c r="I928" s="251"/>
      <c r="J928" s="247"/>
      <c r="K928" s="247"/>
      <c r="L928" s="252"/>
      <c r="M928" s="253"/>
      <c r="N928" s="254"/>
      <c r="O928" s="254"/>
      <c r="P928" s="254"/>
      <c r="Q928" s="254"/>
      <c r="R928" s="254"/>
      <c r="S928" s="254"/>
      <c r="T928" s="255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6" t="s">
        <v>305</v>
      </c>
      <c r="AU928" s="256" t="s">
        <v>84</v>
      </c>
      <c r="AV928" s="14" t="s">
        <v>84</v>
      </c>
      <c r="AW928" s="14" t="s">
        <v>35</v>
      </c>
      <c r="AX928" s="14" t="s">
        <v>82</v>
      </c>
      <c r="AY928" s="256" t="s">
        <v>296</v>
      </c>
    </row>
    <row r="929" spans="1:65" s="2" customFormat="1" ht="16.5" customHeight="1">
      <c r="A929" s="40"/>
      <c r="B929" s="41"/>
      <c r="C929" s="222" t="s">
        <v>1464</v>
      </c>
      <c r="D929" s="222" t="s">
        <v>298</v>
      </c>
      <c r="E929" s="223" t="s">
        <v>1469</v>
      </c>
      <c r="F929" s="224" t="s">
        <v>1470</v>
      </c>
      <c r="G929" s="225" t="s">
        <v>424</v>
      </c>
      <c r="H929" s="226">
        <v>91.6</v>
      </c>
      <c r="I929" s="227"/>
      <c r="J929" s="228">
        <f>ROUND(I929*H929,2)</f>
        <v>0</v>
      </c>
      <c r="K929" s="224" t="s">
        <v>302</v>
      </c>
      <c r="L929" s="46"/>
      <c r="M929" s="229" t="s">
        <v>28</v>
      </c>
      <c r="N929" s="230" t="s">
        <v>45</v>
      </c>
      <c r="O929" s="86"/>
      <c r="P929" s="231">
        <f>O929*H929</f>
        <v>0</v>
      </c>
      <c r="Q929" s="231">
        <v>0.00012</v>
      </c>
      <c r="R929" s="231">
        <f>Q929*H929</f>
        <v>0.010992</v>
      </c>
      <c r="S929" s="231">
        <v>0</v>
      </c>
      <c r="T929" s="232">
        <f>S929*H929</f>
        <v>0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33" t="s">
        <v>374</v>
      </c>
      <c r="AT929" s="233" t="s">
        <v>298</v>
      </c>
      <c r="AU929" s="233" t="s">
        <v>84</v>
      </c>
      <c r="AY929" s="19" t="s">
        <v>296</v>
      </c>
      <c r="BE929" s="234">
        <f>IF(N929="základní",J929,0)</f>
        <v>0</v>
      </c>
      <c r="BF929" s="234">
        <f>IF(N929="snížená",J929,0)</f>
        <v>0</v>
      </c>
      <c r="BG929" s="234">
        <f>IF(N929="zákl. přenesená",J929,0)</f>
        <v>0</v>
      </c>
      <c r="BH929" s="234">
        <f>IF(N929="sníž. přenesená",J929,0)</f>
        <v>0</v>
      </c>
      <c r="BI929" s="234">
        <f>IF(N929="nulová",J929,0)</f>
        <v>0</v>
      </c>
      <c r="BJ929" s="19" t="s">
        <v>82</v>
      </c>
      <c r="BK929" s="234">
        <f>ROUND(I929*H929,2)</f>
        <v>0</v>
      </c>
      <c r="BL929" s="19" t="s">
        <v>374</v>
      </c>
      <c r="BM929" s="233" t="s">
        <v>2297</v>
      </c>
    </row>
    <row r="930" spans="1:51" s="13" customFormat="1" ht="12">
      <c r="A930" s="13"/>
      <c r="B930" s="235"/>
      <c r="C930" s="236"/>
      <c r="D930" s="237" t="s">
        <v>305</v>
      </c>
      <c r="E930" s="238" t="s">
        <v>28</v>
      </c>
      <c r="F930" s="239" t="s">
        <v>2179</v>
      </c>
      <c r="G930" s="236"/>
      <c r="H930" s="238" t="s">
        <v>28</v>
      </c>
      <c r="I930" s="240"/>
      <c r="J930" s="236"/>
      <c r="K930" s="236"/>
      <c r="L930" s="241"/>
      <c r="M930" s="242"/>
      <c r="N930" s="243"/>
      <c r="O930" s="243"/>
      <c r="P930" s="243"/>
      <c r="Q930" s="243"/>
      <c r="R930" s="243"/>
      <c r="S930" s="243"/>
      <c r="T930" s="244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5" t="s">
        <v>305</v>
      </c>
      <c r="AU930" s="245" t="s">
        <v>84</v>
      </c>
      <c r="AV930" s="13" t="s">
        <v>82</v>
      </c>
      <c r="AW930" s="13" t="s">
        <v>35</v>
      </c>
      <c r="AX930" s="13" t="s">
        <v>74</v>
      </c>
      <c r="AY930" s="245" t="s">
        <v>296</v>
      </c>
    </row>
    <row r="931" spans="1:51" s="14" customFormat="1" ht="12">
      <c r="A931" s="14"/>
      <c r="B931" s="246"/>
      <c r="C931" s="247"/>
      <c r="D931" s="237" t="s">
        <v>305</v>
      </c>
      <c r="E931" s="248" t="s">
        <v>28</v>
      </c>
      <c r="F931" s="249" t="s">
        <v>1472</v>
      </c>
      <c r="G931" s="247"/>
      <c r="H931" s="250">
        <v>91.6</v>
      </c>
      <c r="I931" s="251"/>
      <c r="J931" s="247"/>
      <c r="K931" s="247"/>
      <c r="L931" s="252"/>
      <c r="M931" s="253"/>
      <c r="N931" s="254"/>
      <c r="O931" s="254"/>
      <c r="P931" s="254"/>
      <c r="Q931" s="254"/>
      <c r="R931" s="254"/>
      <c r="S931" s="254"/>
      <c r="T931" s="255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6" t="s">
        <v>305</v>
      </c>
      <c r="AU931" s="256" t="s">
        <v>84</v>
      </c>
      <c r="AV931" s="14" t="s">
        <v>84</v>
      </c>
      <c r="AW931" s="14" t="s">
        <v>35</v>
      </c>
      <c r="AX931" s="14" t="s">
        <v>82</v>
      </c>
      <c r="AY931" s="256" t="s">
        <v>296</v>
      </c>
    </row>
    <row r="932" spans="1:65" s="2" customFormat="1" ht="24" customHeight="1">
      <c r="A932" s="40"/>
      <c r="B932" s="41"/>
      <c r="C932" s="222" t="s">
        <v>1468</v>
      </c>
      <c r="D932" s="222" t="s">
        <v>298</v>
      </c>
      <c r="E932" s="223" t="s">
        <v>1474</v>
      </c>
      <c r="F932" s="224" t="s">
        <v>1475</v>
      </c>
      <c r="G932" s="225" t="s">
        <v>424</v>
      </c>
      <c r="H932" s="226">
        <v>53.848</v>
      </c>
      <c r="I932" s="227"/>
      <c r="J932" s="228">
        <f>ROUND(I932*H932,2)</f>
        <v>0</v>
      </c>
      <c r="K932" s="224" t="s">
        <v>302</v>
      </c>
      <c r="L932" s="46"/>
      <c r="M932" s="229" t="s">
        <v>28</v>
      </c>
      <c r="N932" s="230" t="s">
        <v>45</v>
      </c>
      <c r="O932" s="86"/>
      <c r="P932" s="231">
        <f>O932*H932</f>
        <v>0</v>
      </c>
      <c r="Q932" s="231">
        <v>0.01419</v>
      </c>
      <c r="R932" s="231">
        <f>Q932*H932</f>
        <v>0.7641031199999999</v>
      </c>
      <c r="S932" s="231">
        <v>0</v>
      </c>
      <c r="T932" s="232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33" t="s">
        <v>374</v>
      </c>
      <c r="AT932" s="233" t="s">
        <v>298</v>
      </c>
      <c r="AU932" s="233" t="s">
        <v>84</v>
      </c>
      <c r="AY932" s="19" t="s">
        <v>296</v>
      </c>
      <c r="BE932" s="234">
        <f>IF(N932="základní",J932,0)</f>
        <v>0</v>
      </c>
      <c r="BF932" s="234">
        <f>IF(N932="snížená",J932,0)</f>
        <v>0</v>
      </c>
      <c r="BG932" s="234">
        <f>IF(N932="zákl. přenesená",J932,0)</f>
        <v>0</v>
      </c>
      <c r="BH932" s="234">
        <f>IF(N932="sníž. přenesená",J932,0)</f>
        <v>0</v>
      </c>
      <c r="BI932" s="234">
        <f>IF(N932="nulová",J932,0)</f>
        <v>0</v>
      </c>
      <c r="BJ932" s="19" t="s">
        <v>82</v>
      </c>
      <c r="BK932" s="234">
        <f>ROUND(I932*H932,2)</f>
        <v>0</v>
      </c>
      <c r="BL932" s="19" t="s">
        <v>374</v>
      </c>
      <c r="BM932" s="233" t="s">
        <v>2298</v>
      </c>
    </row>
    <row r="933" spans="1:51" s="13" customFormat="1" ht="12">
      <c r="A933" s="13"/>
      <c r="B933" s="235"/>
      <c r="C933" s="236"/>
      <c r="D933" s="237" t="s">
        <v>305</v>
      </c>
      <c r="E933" s="238" t="s">
        <v>28</v>
      </c>
      <c r="F933" s="239" t="s">
        <v>2179</v>
      </c>
      <c r="G933" s="236"/>
      <c r="H933" s="238" t="s">
        <v>28</v>
      </c>
      <c r="I933" s="240"/>
      <c r="J933" s="236"/>
      <c r="K933" s="236"/>
      <c r="L933" s="241"/>
      <c r="M933" s="242"/>
      <c r="N933" s="243"/>
      <c r="O933" s="243"/>
      <c r="P933" s="243"/>
      <c r="Q933" s="243"/>
      <c r="R933" s="243"/>
      <c r="S933" s="243"/>
      <c r="T933" s="244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5" t="s">
        <v>305</v>
      </c>
      <c r="AU933" s="245" t="s">
        <v>84</v>
      </c>
      <c r="AV933" s="13" t="s">
        <v>82</v>
      </c>
      <c r="AW933" s="13" t="s">
        <v>35</v>
      </c>
      <c r="AX933" s="13" t="s">
        <v>74</v>
      </c>
      <c r="AY933" s="245" t="s">
        <v>296</v>
      </c>
    </row>
    <row r="934" spans="1:51" s="14" customFormat="1" ht="12">
      <c r="A934" s="14"/>
      <c r="B934" s="246"/>
      <c r="C934" s="247"/>
      <c r="D934" s="237" t="s">
        <v>305</v>
      </c>
      <c r="E934" s="248" t="s">
        <v>28</v>
      </c>
      <c r="F934" s="249" t="s">
        <v>1477</v>
      </c>
      <c r="G934" s="247"/>
      <c r="H934" s="250">
        <v>53.848</v>
      </c>
      <c r="I934" s="251"/>
      <c r="J934" s="247"/>
      <c r="K934" s="247"/>
      <c r="L934" s="252"/>
      <c r="M934" s="253"/>
      <c r="N934" s="254"/>
      <c r="O934" s="254"/>
      <c r="P934" s="254"/>
      <c r="Q934" s="254"/>
      <c r="R934" s="254"/>
      <c r="S934" s="254"/>
      <c r="T934" s="255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6" t="s">
        <v>305</v>
      </c>
      <c r="AU934" s="256" t="s">
        <v>84</v>
      </c>
      <c r="AV934" s="14" t="s">
        <v>84</v>
      </c>
      <c r="AW934" s="14" t="s">
        <v>35</v>
      </c>
      <c r="AX934" s="14" t="s">
        <v>82</v>
      </c>
      <c r="AY934" s="256" t="s">
        <v>296</v>
      </c>
    </row>
    <row r="935" spans="1:65" s="2" customFormat="1" ht="24" customHeight="1">
      <c r="A935" s="40"/>
      <c r="B935" s="41"/>
      <c r="C935" s="222" t="s">
        <v>1473</v>
      </c>
      <c r="D935" s="222" t="s">
        <v>298</v>
      </c>
      <c r="E935" s="223" t="s">
        <v>1479</v>
      </c>
      <c r="F935" s="224" t="s">
        <v>1480</v>
      </c>
      <c r="G935" s="225" t="s">
        <v>424</v>
      </c>
      <c r="H935" s="226">
        <v>22.9</v>
      </c>
      <c r="I935" s="227"/>
      <c r="J935" s="228">
        <f>ROUND(I935*H935,2)</f>
        <v>0</v>
      </c>
      <c r="K935" s="224" t="s">
        <v>302</v>
      </c>
      <c r="L935" s="46"/>
      <c r="M935" s="229" t="s">
        <v>28</v>
      </c>
      <c r="N935" s="230" t="s">
        <v>45</v>
      </c>
      <c r="O935" s="86"/>
      <c r="P935" s="231">
        <f>O935*H935</f>
        <v>0</v>
      </c>
      <c r="Q935" s="231">
        <v>0.01423</v>
      </c>
      <c r="R935" s="231">
        <f>Q935*H935</f>
        <v>0.32586699999999996</v>
      </c>
      <c r="S935" s="231">
        <v>0</v>
      </c>
      <c r="T935" s="232">
        <f>S935*H935</f>
        <v>0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33" t="s">
        <v>374</v>
      </c>
      <c r="AT935" s="233" t="s">
        <v>298</v>
      </c>
      <c r="AU935" s="233" t="s">
        <v>84</v>
      </c>
      <c r="AY935" s="19" t="s">
        <v>296</v>
      </c>
      <c r="BE935" s="234">
        <f>IF(N935="základní",J935,0)</f>
        <v>0</v>
      </c>
      <c r="BF935" s="234">
        <f>IF(N935="snížená",J935,0)</f>
        <v>0</v>
      </c>
      <c r="BG935" s="234">
        <f>IF(N935="zákl. přenesená",J935,0)</f>
        <v>0</v>
      </c>
      <c r="BH935" s="234">
        <f>IF(N935="sníž. přenesená",J935,0)</f>
        <v>0</v>
      </c>
      <c r="BI935" s="234">
        <f>IF(N935="nulová",J935,0)</f>
        <v>0</v>
      </c>
      <c r="BJ935" s="19" t="s">
        <v>82</v>
      </c>
      <c r="BK935" s="234">
        <f>ROUND(I935*H935,2)</f>
        <v>0</v>
      </c>
      <c r="BL935" s="19" t="s">
        <v>374</v>
      </c>
      <c r="BM935" s="233" t="s">
        <v>2299</v>
      </c>
    </row>
    <row r="936" spans="1:51" s="13" customFormat="1" ht="12">
      <c r="A936" s="13"/>
      <c r="B936" s="235"/>
      <c r="C936" s="236"/>
      <c r="D936" s="237" t="s">
        <v>305</v>
      </c>
      <c r="E936" s="238" t="s">
        <v>28</v>
      </c>
      <c r="F936" s="239" t="s">
        <v>946</v>
      </c>
      <c r="G936" s="236"/>
      <c r="H936" s="238" t="s">
        <v>28</v>
      </c>
      <c r="I936" s="240"/>
      <c r="J936" s="236"/>
      <c r="K936" s="236"/>
      <c r="L936" s="241"/>
      <c r="M936" s="242"/>
      <c r="N936" s="243"/>
      <c r="O936" s="243"/>
      <c r="P936" s="243"/>
      <c r="Q936" s="243"/>
      <c r="R936" s="243"/>
      <c r="S936" s="243"/>
      <c r="T936" s="244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5" t="s">
        <v>305</v>
      </c>
      <c r="AU936" s="245" t="s">
        <v>84</v>
      </c>
      <c r="AV936" s="13" t="s">
        <v>82</v>
      </c>
      <c r="AW936" s="13" t="s">
        <v>35</v>
      </c>
      <c r="AX936" s="13" t="s">
        <v>74</v>
      </c>
      <c r="AY936" s="245" t="s">
        <v>296</v>
      </c>
    </row>
    <row r="937" spans="1:51" s="14" customFormat="1" ht="12">
      <c r="A937" s="14"/>
      <c r="B937" s="246"/>
      <c r="C937" s="247"/>
      <c r="D937" s="237" t="s">
        <v>305</v>
      </c>
      <c r="E937" s="248" t="s">
        <v>28</v>
      </c>
      <c r="F937" s="249" t="s">
        <v>1482</v>
      </c>
      <c r="G937" s="247"/>
      <c r="H937" s="250">
        <v>22.9</v>
      </c>
      <c r="I937" s="251"/>
      <c r="J937" s="247"/>
      <c r="K937" s="247"/>
      <c r="L937" s="252"/>
      <c r="M937" s="253"/>
      <c r="N937" s="254"/>
      <c r="O937" s="254"/>
      <c r="P937" s="254"/>
      <c r="Q937" s="254"/>
      <c r="R937" s="254"/>
      <c r="S937" s="254"/>
      <c r="T937" s="255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6" t="s">
        <v>305</v>
      </c>
      <c r="AU937" s="256" t="s">
        <v>84</v>
      </c>
      <c r="AV937" s="14" t="s">
        <v>84</v>
      </c>
      <c r="AW937" s="14" t="s">
        <v>35</v>
      </c>
      <c r="AX937" s="14" t="s">
        <v>82</v>
      </c>
      <c r="AY937" s="256" t="s">
        <v>296</v>
      </c>
    </row>
    <row r="938" spans="1:65" s="2" customFormat="1" ht="24" customHeight="1">
      <c r="A938" s="40"/>
      <c r="B938" s="41"/>
      <c r="C938" s="222" t="s">
        <v>1478</v>
      </c>
      <c r="D938" s="222" t="s">
        <v>298</v>
      </c>
      <c r="E938" s="223" t="s">
        <v>1484</v>
      </c>
      <c r="F938" s="224" t="s">
        <v>1485</v>
      </c>
      <c r="G938" s="225" t="s">
        <v>424</v>
      </c>
      <c r="H938" s="226">
        <v>13.462</v>
      </c>
      <c r="I938" s="227"/>
      <c r="J938" s="228">
        <f>ROUND(I938*H938,2)</f>
        <v>0</v>
      </c>
      <c r="K938" s="224" t="s">
        <v>302</v>
      </c>
      <c r="L938" s="46"/>
      <c r="M938" s="229" t="s">
        <v>28</v>
      </c>
      <c r="N938" s="230" t="s">
        <v>45</v>
      </c>
      <c r="O938" s="86"/>
      <c r="P938" s="231">
        <f>O938*H938</f>
        <v>0</v>
      </c>
      <c r="Q938" s="231">
        <v>0.00162</v>
      </c>
      <c r="R938" s="231">
        <f>Q938*H938</f>
        <v>0.02180844</v>
      </c>
      <c r="S938" s="231">
        <v>0</v>
      </c>
      <c r="T938" s="232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33" t="s">
        <v>374</v>
      </c>
      <c r="AT938" s="233" t="s">
        <v>298</v>
      </c>
      <c r="AU938" s="233" t="s">
        <v>84</v>
      </c>
      <c r="AY938" s="19" t="s">
        <v>296</v>
      </c>
      <c r="BE938" s="234">
        <f>IF(N938="základní",J938,0)</f>
        <v>0</v>
      </c>
      <c r="BF938" s="234">
        <f>IF(N938="snížená",J938,0)</f>
        <v>0</v>
      </c>
      <c r="BG938" s="234">
        <f>IF(N938="zákl. přenesená",J938,0)</f>
        <v>0</v>
      </c>
      <c r="BH938" s="234">
        <f>IF(N938="sníž. přenesená",J938,0)</f>
        <v>0</v>
      </c>
      <c r="BI938" s="234">
        <f>IF(N938="nulová",J938,0)</f>
        <v>0</v>
      </c>
      <c r="BJ938" s="19" t="s">
        <v>82</v>
      </c>
      <c r="BK938" s="234">
        <f>ROUND(I938*H938,2)</f>
        <v>0</v>
      </c>
      <c r="BL938" s="19" t="s">
        <v>374</v>
      </c>
      <c r="BM938" s="233" t="s">
        <v>2300</v>
      </c>
    </row>
    <row r="939" spans="1:51" s="13" customFormat="1" ht="12">
      <c r="A939" s="13"/>
      <c r="B939" s="235"/>
      <c r="C939" s="236"/>
      <c r="D939" s="237" t="s">
        <v>305</v>
      </c>
      <c r="E939" s="238" t="s">
        <v>28</v>
      </c>
      <c r="F939" s="239" t="s">
        <v>2179</v>
      </c>
      <c r="G939" s="236"/>
      <c r="H939" s="238" t="s">
        <v>28</v>
      </c>
      <c r="I939" s="240"/>
      <c r="J939" s="236"/>
      <c r="K939" s="236"/>
      <c r="L939" s="241"/>
      <c r="M939" s="242"/>
      <c r="N939" s="243"/>
      <c r="O939" s="243"/>
      <c r="P939" s="243"/>
      <c r="Q939" s="243"/>
      <c r="R939" s="243"/>
      <c r="S939" s="243"/>
      <c r="T939" s="244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5" t="s">
        <v>305</v>
      </c>
      <c r="AU939" s="245" t="s">
        <v>84</v>
      </c>
      <c r="AV939" s="13" t="s">
        <v>82</v>
      </c>
      <c r="AW939" s="13" t="s">
        <v>35</v>
      </c>
      <c r="AX939" s="13" t="s">
        <v>74</v>
      </c>
      <c r="AY939" s="245" t="s">
        <v>296</v>
      </c>
    </row>
    <row r="940" spans="1:51" s="14" customFormat="1" ht="12">
      <c r="A940" s="14"/>
      <c r="B940" s="246"/>
      <c r="C940" s="247"/>
      <c r="D940" s="237" t="s">
        <v>305</v>
      </c>
      <c r="E940" s="248" t="s">
        <v>28</v>
      </c>
      <c r="F940" s="249" t="s">
        <v>1487</v>
      </c>
      <c r="G940" s="247"/>
      <c r="H940" s="250">
        <v>13.462</v>
      </c>
      <c r="I940" s="251"/>
      <c r="J940" s="247"/>
      <c r="K940" s="247"/>
      <c r="L940" s="252"/>
      <c r="M940" s="253"/>
      <c r="N940" s="254"/>
      <c r="O940" s="254"/>
      <c r="P940" s="254"/>
      <c r="Q940" s="254"/>
      <c r="R940" s="254"/>
      <c r="S940" s="254"/>
      <c r="T940" s="255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56" t="s">
        <v>305</v>
      </c>
      <c r="AU940" s="256" t="s">
        <v>84</v>
      </c>
      <c r="AV940" s="14" t="s">
        <v>84</v>
      </c>
      <c r="AW940" s="14" t="s">
        <v>35</v>
      </c>
      <c r="AX940" s="14" t="s">
        <v>82</v>
      </c>
      <c r="AY940" s="256" t="s">
        <v>296</v>
      </c>
    </row>
    <row r="941" spans="1:65" s="2" customFormat="1" ht="24" customHeight="1">
      <c r="A941" s="40"/>
      <c r="B941" s="41"/>
      <c r="C941" s="222" t="s">
        <v>1483</v>
      </c>
      <c r="D941" s="222" t="s">
        <v>298</v>
      </c>
      <c r="E941" s="223" t="s">
        <v>1489</v>
      </c>
      <c r="F941" s="224" t="s">
        <v>1490</v>
      </c>
      <c r="G941" s="225" t="s">
        <v>491</v>
      </c>
      <c r="H941" s="226">
        <v>32</v>
      </c>
      <c r="I941" s="227"/>
      <c r="J941" s="228">
        <f>ROUND(I941*H941,2)</f>
        <v>0</v>
      </c>
      <c r="K941" s="224" t="s">
        <v>302</v>
      </c>
      <c r="L941" s="46"/>
      <c r="M941" s="229" t="s">
        <v>28</v>
      </c>
      <c r="N941" s="230" t="s">
        <v>45</v>
      </c>
      <c r="O941" s="86"/>
      <c r="P941" s="231">
        <f>O941*H941</f>
        <v>0</v>
      </c>
      <c r="Q941" s="231">
        <v>0.00276</v>
      </c>
      <c r="R941" s="231">
        <f>Q941*H941</f>
        <v>0.08832</v>
      </c>
      <c r="S941" s="231">
        <v>0</v>
      </c>
      <c r="T941" s="232">
        <f>S941*H941</f>
        <v>0</v>
      </c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R941" s="233" t="s">
        <v>374</v>
      </c>
      <c r="AT941" s="233" t="s">
        <v>298</v>
      </c>
      <c r="AU941" s="233" t="s">
        <v>84</v>
      </c>
      <c r="AY941" s="19" t="s">
        <v>296</v>
      </c>
      <c r="BE941" s="234">
        <f>IF(N941="základní",J941,0)</f>
        <v>0</v>
      </c>
      <c r="BF941" s="234">
        <f>IF(N941="snížená",J941,0)</f>
        <v>0</v>
      </c>
      <c r="BG941" s="234">
        <f>IF(N941="zákl. přenesená",J941,0)</f>
        <v>0</v>
      </c>
      <c r="BH941" s="234">
        <f>IF(N941="sníž. přenesená",J941,0)</f>
        <v>0</v>
      </c>
      <c r="BI941" s="234">
        <f>IF(N941="nulová",J941,0)</f>
        <v>0</v>
      </c>
      <c r="BJ941" s="19" t="s">
        <v>82</v>
      </c>
      <c r="BK941" s="234">
        <f>ROUND(I941*H941,2)</f>
        <v>0</v>
      </c>
      <c r="BL941" s="19" t="s">
        <v>374</v>
      </c>
      <c r="BM941" s="233" t="s">
        <v>2301</v>
      </c>
    </row>
    <row r="942" spans="1:51" s="13" customFormat="1" ht="12">
      <c r="A942" s="13"/>
      <c r="B942" s="235"/>
      <c r="C942" s="236"/>
      <c r="D942" s="237" t="s">
        <v>305</v>
      </c>
      <c r="E942" s="238" t="s">
        <v>28</v>
      </c>
      <c r="F942" s="239" t="s">
        <v>2179</v>
      </c>
      <c r="G942" s="236"/>
      <c r="H942" s="238" t="s">
        <v>28</v>
      </c>
      <c r="I942" s="240"/>
      <c r="J942" s="236"/>
      <c r="K942" s="236"/>
      <c r="L942" s="241"/>
      <c r="M942" s="242"/>
      <c r="N942" s="243"/>
      <c r="O942" s="243"/>
      <c r="P942" s="243"/>
      <c r="Q942" s="243"/>
      <c r="R942" s="243"/>
      <c r="S942" s="243"/>
      <c r="T942" s="244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5" t="s">
        <v>305</v>
      </c>
      <c r="AU942" s="245" t="s">
        <v>84</v>
      </c>
      <c r="AV942" s="13" t="s">
        <v>82</v>
      </c>
      <c r="AW942" s="13" t="s">
        <v>35</v>
      </c>
      <c r="AX942" s="13" t="s">
        <v>74</v>
      </c>
      <c r="AY942" s="245" t="s">
        <v>296</v>
      </c>
    </row>
    <row r="943" spans="1:51" s="14" customFormat="1" ht="12">
      <c r="A943" s="14"/>
      <c r="B943" s="246"/>
      <c r="C943" s="247"/>
      <c r="D943" s="237" t="s">
        <v>305</v>
      </c>
      <c r="E943" s="248" t="s">
        <v>28</v>
      </c>
      <c r="F943" s="249" t="s">
        <v>2302</v>
      </c>
      <c r="G943" s="247"/>
      <c r="H943" s="250">
        <v>32</v>
      </c>
      <c r="I943" s="251"/>
      <c r="J943" s="247"/>
      <c r="K943" s="247"/>
      <c r="L943" s="252"/>
      <c r="M943" s="253"/>
      <c r="N943" s="254"/>
      <c r="O943" s="254"/>
      <c r="P943" s="254"/>
      <c r="Q943" s="254"/>
      <c r="R943" s="254"/>
      <c r="S943" s="254"/>
      <c r="T943" s="255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56" t="s">
        <v>305</v>
      </c>
      <c r="AU943" s="256" t="s">
        <v>84</v>
      </c>
      <c r="AV943" s="14" t="s">
        <v>84</v>
      </c>
      <c r="AW943" s="14" t="s">
        <v>35</v>
      </c>
      <c r="AX943" s="14" t="s">
        <v>82</v>
      </c>
      <c r="AY943" s="256" t="s">
        <v>296</v>
      </c>
    </row>
    <row r="944" spans="1:65" s="2" customFormat="1" ht="24" customHeight="1">
      <c r="A944" s="40"/>
      <c r="B944" s="41"/>
      <c r="C944" s="222" t="s">
        <v>1488</v>
      </c>
      <c r="D944" s="222" t="s">
        <v>298</v>
      </c>
      <c r="E944" s="223" t="s">
        <v>1494</v>
      </c>
      <c r="F944" s="224" t="s">
        <v>1495</v>
      </c>
      <c r="G944" s="225" t="s">
        <v>491</v>
      </c>
      <c r="H944" s="226">
        <v>1</v>
      </c>
      <c r="I944" s="227"/>
      <c r="J944" s="228">
        <f>ROUND(I944*H944,2)</f>
        <v>0</v>
      </c>
      <c r="K944" s="224" t="s">
        <v>302</v>
      </c>
      <c r="L944" s="46"/>
      <c r="M944" s="229" t="s">
        <v>28</v>
      </c>
      <c r="N944" s="230" t="s">
        <v>45</v>
      </c>
      <c r="O944" s="86"/>
      <c r="P944" s="231">
        <f>O944*H944</f>
        <v>0</v>
      </c>
      <c r="Q944" s="231">
        <v>0.00551</v>
      </c>
      <c r="R944" s="231">
        <f>Q944*H944</f>
        <v>0.00551</v>
      </c>
      <c r="S944" s="231">
        <v>0</v>
      </c>
      <c r="T944" s="232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33" t="s">
        <v>374</v>
      </c>
      <c r="AT944" s="233" t="s">
        <v>298</v>
      </c>
      <c r="AU944" s="233" t="s">
        <v>84</v>
      </c>
      <c r="AY944" s="19" t="s">
        <v>296</v>
      </c>
      <c r="BE944" s="234">
        <f>IF(N944="základní",J944,0)</f>
        <v>0</v>
      </c>
      <c r="BF944" s="234">
        <f>IF(N944="snížená",J944,0)</f>
        <v>0</v>
      </c>
      <c r="BG944" s="234">
        <f>IF(N944="zákl. přenesená",J944,0)</f>
        <v>0</v>
      </c>
      <c r="BH944" s="234">
        <f>IF(N944="sníž. přenesená",J944,0)</f>
        <v>0</v>
      </c>
      <c r="BI944" s="234">
        <f>IF(N944="nulová",J944,0)</f>
        <v>0</v>
      </c>
      <c r="BJ944" s="19" t="s">
        <v>82</v>
      </c>
      <c r="BK944" s="234">
        <f>ROUND(I944*H944,2)</f>
        <v>0</v>
      </c>
      <c r="BL944" s="19" t="s">
        <v>374</v>
      </c>
      <c r="BM944" s="233" t="s">
        <v>2303</v>
      </c>
    </row>
    <row r="945" spans="1:51" s="13" customFormat="1" ht="12">
      <c r="A945" s="13"/>
      <c r="B945" s="235"/>
      <c r="C945" s="236"/>
      <c r="D945" s="237" t="s">
        <v>305</v>
      </c>
      <c r="E945" s="238" t="s">
        <v>28</v>
      </c>
      <c r="F945" s="239" t="s">
        <v>2179</v>
      </c>
      <c r="G945" s="236"/>
      <c r="H945" s="238" t="s">
        <v>28</v>
      </c>
      <c r="I945" s="240"/>
      <c r="J945" s="236"/>
      <c r="K945" s="236"/>
      <c r="L945" s="241"/>
      <c r="M945" s="242"/>
      <c r="N945" s="243"/>
      <c r="O945" s="243"/>
      <c r="P945" s="243"/>
      <c r="Q945" s="243"/>
      <c r="R945" s="243"/>
      <c r="S945" s="243"/>
      <c r="T945" s="244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5" t="s">
        <v>305</v>
      </c>
      <c r="AU945" s="245" t="s">
        <v>84</v>
      </c>
      <c r="AV945" s="13" t="s">
        <v>82</v>
      </c>
      <c r="AW945" s="13" t="s">
        <v>35</v>
      </c>
      <c r="AX945" s="13" t="s">
        <v>74</v>
      </c>
      <c r="AY945" s="245" t="s">
        <v>296</v>
      </c>
    </row>
    <row r="946" spans="1:51" s="14" customFormat="1" ht="12">
      <c r="A946" s="14"/>
      <c r="B946" s="246"/>
      <c r="C946" s="247"/>
      <c r="D946" s="237" t="s">
        <v>305</v>
      </c>
      <c r="E946" s="248" t="s">
        <v>28</v>
      </c>
      <c r="F946" s="249" t="s">
        <v>82</v>
      </c>
      <c r="G946" s="247"/>
      <c r="H946" s="250">
        <v>1</v>
      </c>
      <c r="I946" s="251"/>
      <c r="J946" s="247"/>
      <c r="K946" s="247"/>
      <c r="L946" s="252"/>
      <c r="M946" s="253"/>
      <c r="N946" s="254"/>
      <c r="O946" s="254"/>
      <c r="P946" s="254"/>
      <c r="Q946" s="254"/>
      <c r="R946" s="254"/>
      <c r="S946" s="254"/>
      <c r="T946" s="255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6" t="s">
        <v>305</v>
      </c>
      <c r="AU946" s="256" t="s">
        <v>84</v>
      </c>
      <c r="AV946" s="14" t="s">
        <v>84</v>
      </c>
      <c r="AW946" s="14" t="s">
        <v>35</v>
      </c>
      <c r="AX946" s="14" t="s">
        <v>82</v>
      </c>
      <c r="AY946" s="256" t="s">
        <v>296</v>
      </c>
    </row>
    <row r="947" spans="1:65" s="2" customFormat="1" ht="24" customHeight="1">
      <c r="A947" s="40"/>
      <c r="B947" s="41"/>
      <c r="C947" s="222" t="s">
        <v>1493</v>
      </c>
      <c r="D947" s="222" t="s">
        <v>298</v>
      </c>
      <c r="E947" s="223" t="s">
        <v>1498</v>
      </c>
      <c r="F947" s="224" t="s">
        <v>1499</v>
      </c>
      <c r="G947" s="225" t="s">
        <v>491</v>
      </c>
      <c r="H947" s="226">
        <v>178.809</v>
      </c>
      <c r="I947" s="227"/>
      <c r="J947" s="228">
        <f>ROUND(I947*H947,2)</f>
        <v>0</v>
      </c>
      <c r="K947" s="224" t="s">
        <v>302</v>
      </c>
      <c r="L947" s="46"/>
      <c r="M947" s="229" t="s">
        <v>28</v>
      </c>
      <c r="N947" s="230" t="s">
        <v>45</v>
      </c>
      <c r="O947" s="86"/>
      <c r="P947" s="231">
        <f>O947*H947</f>
        <v>0</v>
      </c>
      <c r="Q947" s="231">
        <v>0</v>
      </c>
      <c r="R947" s="231">
        <f>Q947*H947</f>
        <v>0</v>
      </c>
      <c r="S947" s="231">
        <v>0</v>
      </c>
      <c r="T947" s="232">
        <f>S947*H947</f>
        <v>0</v>
      </c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R947" s="233" t="s">
        <v>374</v>
      </c>
      <c r="AT947" s="233" t="s">
        <v>298</v>
      </c>
      <c r="AU947" s="233" t="s">
        <v>84</v>
      </c>
      <c r="AY947" s="19" t="s">
        <v>296</v>
      </c>
      <c r="BE947" s="234">
        <f>IF(N947="základní",J947,0)</f>
        <v>0</v>
      </c>
      <c r="BF947" s="234">
        <f>IF(N947="snížená",J947,0)</f>
        <v>0</v>
      </c>
      <c r="BG947" s="234">
        <f>IF(N947="zákl. přenesená",J947,0)</f>
        <v>0</v>
      </c>
      <c r="BH947" s="234">
        <f>IF(N947="sníž. přenesená",J947,0)</f>
        <v>0</v>
      </c>
      <c r="BI947" s="234">
        <f>IF(N947="nulová",J947,0)</f>
        <v>0</v>
      </c>
      <c r="BJ947" s="19" t="s">
        <v>82</v>
      </c>
      <c r="BK947" s="234">
        <f>ROUND(I947*H947,2)</f>
        <v>0</v>
      </c>
      <c r="BL947" s="19" t="s">
        <v>374</v>
      </c>
      <c r="BM947" s="233" t="s">
        <v>2304</v>
      </c>
    </row>
    <row r="948" spans="1:51" s="14" customFormat="1" ht="12">
      <c r="A948" s="14"/>
      <c r="B948" s="246"/>
      <c r="C948" s="247"/>
      <c r="D948" s="237" t="s">
        <v>305</v>
      </c>
      <c r="E948" s="248" t="s">
        <v>28</v>
      </c>
      <c r="F948" s="249" t="s">
        <v>1501</v>
      </c>
      <c r="G948" s="247"/>
      <c r="H948" s="250">
        <v>178.809</v>
      </c>
      <c r="I948" s="251"/>
      <c r="J948" s="247"/>
      <c r="K948" s="247"/>
      <c r="L948" s="252"/>
      <c r="M948" s="253"/>
      <c r="N948" s="254"/>
      <c r="O948" s="254"/>
      <c r="P948" s="254"/>
      <c r="Q948" s="254"/>
      <c r="R948" s="254"/>
      <c r="S948" s="254"/>
      <c r="T948" s="255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6" t="s">
        <v>305</v>
      </c>
      <c r="AU948" s="256" t="s">
        <v>84</v>
      </c>
      <c r="AV948" s="14" t="s">
        <v>84</v>
      </c>
      <c r="AW948" s="14" t="s">
        <v>35</v>
      </c>
      <c r="AX948" s="14" t="s">
        <v>82</v>
      </c>
      <c r="AY948" s="256" t="s">
        <v>296</v>
      </c>
    </row>
    <row r="949" spans="1:65" s="2" customFormat="1" ht="16.5" customHeight="1">
      <c r="A949" s="40"/>
      <c r="B949" s="41"/>
      <c r="C949" s="279" t="s">
        <v>1497</v>
      </c>
      <c r="D949" s="279" t="s">
        <v>405</v>
      </c>
      <c r="E949" s="280" t="s">
        <v>1503</v>
      </c>
      <c r="F949" s="281" t="s">
        <v>1504</v>
      </c>
      <c r="G949" s="282" t="s">
        <v>491</v>
      </c>
      <c r="H949" s="283">
        <v>178.809</v>
      </c>
      <c r="I949" s="284"/>
      <c r="J949" s="285">
        <f>ROUND(I949*H949,2)</f>
        <v>0</v>
      </c>
      <c r="K949" s="281" t="s">
        <v>302</v>
      </c>
      <c r="L949" s="286"/>
      <c r="M949" s="287" t="s">
        <v>28</v>
      </c>
      <c r="N949" s="288" t="s">
        <v>45</v>
      </c>
      <c r="O949" s="86"/>
      <c r="P949" s="231">
        <f>O949*H949</f>
        <v>0</v>
      </c>
      <c r="Q949" s="231">
        <v>0.0059</v>
      </c>
      <c r="R949" s="231">
        <f>Q949*H949</f>
        <v>1.0549731</v>
      </c>
      <c r="S949" s="231">
        <v>0</v>
      </c>
      <c r="T949" s="232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33" t="s">
        <v>461</v>
      </c>
      <c r="AT949" s="233" t="s">
        <v>405</v>
      </c>
      <c r="AU949" s="233" t="s">
        <v>84</v>
      </c>
      <c r="AY949" s="19" t="s">
        <v>296</v>
      </c>
      <c r="BE949" s="234">
        <f>IF(N949="základní",J949,0)</f>
        <v>0</v>
      </c>
      <c r="BF949" s="234">
        <f>IF(N949="snížená",J949,0)</f>
        <v>0</v>
      </c>
      <c r="BG949" s="234">
        <f>IF(N949="zákl. přenesená",J949,0)</f>
        <v>0</v>
      </c>
      <c r="BH949" s="234">
        <f>IF(N949="sníž. přenesená",J949,0)</f>
        <v>0</v>
      </c>
      <c r="BI949" s="234">
        <f>IF(N949="nulová",J949,0)</f>
        <v>0</v>
      </c>
      <c r="BJ949" s="19" t="s">
        <v>82</v>
      </c>
      <c r="BK949" s="234">
        <f>ROUND(I949*H949,2)</f>
        <v>0</v>
      </c>
      <c r="BL949" s="19" t="s">
        <v>374</v>
      </c>
      <c r="BM949" s="233" t="s">
        <v>2305</v>
      </c>
    </row>
    <row r="950" spans="1:51" s="14" customFormat="1" ht="12">
      <c r="A950" s="14"/>
      <c r="B950" s="246"/>
      <c r="C950" s="247"/>
      <c r="D950" s="237" t="s">
        <v>305</v>
      </c>
      <c r="E950" s="248" t="s">
        <v>28</v>
      </c>
      <c r="F950" s="249" t="s">
        <v>1501</v>
      </c>
      <c r="G950" s="247"/>
      <c r="H950" s="250">
        <v>178.809</v>
      </c>
      <c r="I950" s="251"/>
      <c r="J950" s="247"/>
      <c r="K950" s="247"/>
      <c r="L950" s="252"/>
      <c r="M950" s="253"/>
      <c r="N950" s="254"/>
      <c r="O950" s="254"/>
      <c r="P950" s="254"/>
      <c r="Q950" s="254"/>
      <c r="R950" s="254"/>
      <c r="S950" s="254"/>
      <c r="T950" s="255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6" t="s">
        <v>305</v>
      </c>
      <c r="AU950" s="256" t="s">
        <v>84</v>
      </c>
      <c r="AV950" s="14" t="s">
        <v>84</v>
      </c>
      <c r="AW950" s="14" t="s">
        <v>35</v>
      </c>
      <c r="AX950" s="14" t="s">
        <v>82</v>
      </c>
      <c r="AY950" s="256" t="s">
        <v>296</v>
      </c>
    </row>
    <row r="951" spans="1:65" s="2" customFormat="1" ht="16.5" customHeight="1">
      <c r="A951" s="40"/>
      <c r="B951" s="41"/>
      <c r="C951" s="222" t="s">
        <v>1502</v>
      </c>
      <c r="D951" s="222" t="s">
        <v>298</v>
      </c>
      <c r="E951" s="223" t="s">
        <v>1507</v>
      </c>
      <c r="F951" s="224" t="s">
        <v>1508</v>
      </c>
      <c r="G951" s="225" t="s">
        <v>491</v>
      </c>
      <c r="H951" s="226">
        <v>5</v>
      </c>
      <c r="I951" s="227"/>
      <c r="J951" s="228">
        <f>ROUND(I951*H951,2)</f>
        <v>0</v>
      </c>
      <c r="K951" s="224" t="s">
        <v>302</v>
      </c>
      <c r="L951" s="46"/>
      <c r="M951" s="229" t="s">
        <v>28</v>
      </c>
      <c r="N951" s="230" t="s">
        <v>45</v>
      </c>
      <c r="O951" s="86"/>
      <c r="P951" s="231">
        <f>O951*H951</f>
        <v>0</v>
      </c>
      <c r="Q951" s="231">
        <v>4E-05</v>
      </c>
      <c r="R951" s="231">
        <f>Q951*H951</f>
        <v>0.0002</v>
      </c>
      <c r="S951" s="231">
        <v>0</v>
      </c>
      <c r="T951" s="232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33" t="s">
        <v>374</v>
      </c>
      <c r="AT951" s="233" t="s">
        <v>298</v>
      </c>
      <c r="AU951" s="233" t="s">
        <v>84</v>
      </c>
      <c r="AY951" s="19" t="s">
        <v>296</v>
      </c>
      <c r="BE951" s="234">
        <f>IF(N951="základní",J951,0)</f>
        <v>0</v>
      </c>
      <c r="BF951" s="234">
        <f>IF(N951="snížená",J951,0)</f>
        <v>0</v>
      </c>
      <c r="BG951" s="234">
        <f>IF(N951="zákl. přenesená",J951,0)</f>
        <v>0</v>
      </c>
      <c r="BH951" s="234">
        <f>IF(N951="sníž. přenesená",J951,0)</f>
        <v>0</v>
      </c>
      <c r="BI951" s="234">
        <f>IF(N951="nulová",J951,0)</f>
        <v>0</v>
      </c>
      <c r="BJ951" s="19" t="s">
        <v>82</v>
      </c>
      <c r="BK951" s="234">
        <f>ROUND(I951*H951,2)</f>
        <v>0</v>
      </c>
      <c r="BL951" s="19" t="s">
        <v>374</v>
      </c>
      <c r="BM951" s="233" t="s">
        <v>2306</v>
      </c>
    </row>
    <row r="952" spans="1:51" s="13" customFormat="1" ht="12">
      <c r="A952" s="13"/>
      <c r="B952" s="235"/>
      <c r="C952" s="236"/>
      <c r="D952" s="237" t="s">
        <v>305</v>
      </c>
      <c r="E952" s="238" t="s">
        <v>28</v>
      </c>
      <c r="F952" s="239" t="s">
        <v>2179</v>
      </c>
      <c r="G952" s="236"/>
      <c r="H952" s="238" t="s">
        <v>28</v>
      </c>
      <c r="I952" s="240"/>
      <c r="J952" s="236"/>
      <c r="K952" s="236"/>
      <c r="L952" s="241"/>
      <c r="M952" s="242"/>
      <c r="N952" s="243"/>
      <c r="O952" s="243"/>
      <c r="P952" s="243"/>
      <c r="Q952" s="243"/>
      <c r="R952" s="243"/>
      <c r="S952" s="243"/>
      <c r="T952" s="244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5" t="s">
        <v>305</v>
      </c>
      <c r="AU952" s="245" t="s">
        <v>84</v>
      </c>
      <c r="AV952" s="13" t="s">
        <v>82</v>
      </c>
      <c r="AW952" s="13" t="s">
        <v>35</v>
      </c>
      <c r="AX952" s="13" t="s">
        <v>74</v>
      </c>
      <c r="AY952" s="245" t="s">
        <v>296</v>
      </c>
    </row>
    <row r="953" spans="1:51" s="14" customFormat="1" ht="12">
      <c r="A953" s="14"/>
      <c r="B953" s="246"/>
      <c r="C953" s="247"/>
      <c r="D953" s="237" t="s">
        <v>305</v>
      </c>
      <c r="E953" s="248" t="s">
        <v>28</v>
      </c>
      <c r="F953" s="249" t="s">
        <v>321</v>
      </c>
      <c r="G953" s="247"/>
      <c r="H953" s="250">
        <v>5</v>
      </c>
      <c r="I953" s="251"/>
      <c r="J953" s="247"/>
      <c r="K953" s="247"/>
      <c r="L953" s="252"/>
      <c r="M953" s="253"/>
      <c r="N953" s="254"/>
      <c r="O953" s="254"/>
      <c r="P953" s="254"/>
      <c r="Q953" s="254"/>
      <c r="R953" s="254"/>
      <c r="S953" s="254"/>
      <c r="T953" s="255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6" t="s">
        <v>305</v>
      </c>
      <c r="AU953" s="256" t="s">
        <v>84</v>
      </c>
      <c r="AV953" s="14" t="s">
        <v>84</v>
      </c>
      <c r="AW953" s="14" t="s">
        <v>35</v>
      </c>
      <c r="AX953" s="14" t="s">
        <v>82</v>
      </c>
      <c r="AY953" s="256" t="s">
        <v>296</v>
      </c>
    </row>
    <row r="954" spans="1:65" s="2" customFormat="1" ht="16.5" customHeight="1">
      <c r="A954" s="40"/>
      <c r="B954" s="41"/>
      <c r="C954" s="279" t="s">
        <v>1506</v>
      </c>
      <c r="D954" s="279" t="s">
        <v>405</v>
      </c>
      <c r="E954" s="280" t="s">
        <v>1511</v>
      </c>
      <c r="F954" s="281" t="s">
        <v>1512</v>
      </c>
      <c r="G954" s="282" t="s">
        <v>491</v>
      </c>
      <c r="H954" s="283">
        <v>5</v>
      </c>
      <c r="I954" s="284"/>
      <c r="J954" s="285">
        <f>ROUND(I954*H954,2)</f>
        <v>0</v>
      </c>
      <c r="K954" s="281" t="s">
        <v>302</v>
      </c>
      <c r="L954" s="286"/>
      <c r="M954" s="287" t="s">
        <v>28</v>
      </c>
      <c r="N954" s="288" t="s">
        <v>45</v>
      </c>
      <c r="O954" s="86"/>
      <c r="P954" s="231">
        <f>O954*H954</f>
        <v>0</v>
      </c>
      <c r="Q954" s="231">
        <v>0.0046</v>
      </c>
      <c r="R954" s="231">
        <f>Q954*H954</f>
        <v>0.023</v>
      </c>
      <c r="S954" s="231">
        <v>0</v>
      </c>
      <c r="T954" s="232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33" t="s">
        <v>461</v>
      </c>
      <c r="AT954" s="233" t="s">
        <v>405</v>
      </c>
      <c r="AU954" s="233" t="s">
        <v>84</v>
      </c>
      <c r="AY954" s="19" t="s">
        <v>296</v>
      </c>
      <c r="BE954" s="234">
        <f>IF(N954="základní",J954,0)</f>
        <v>0</v>
      </c>
      <c r="BF954" s="234">
        <f>IF(N954="snížená",J954,0)</f>
        <v>0</v>
      </c>
      <c r="BG954" s="234">
        <f>IF(N954="zákl. přenesená",J954,0)</f>
        <v>0</v>
      </c>
      <c r="BH954" s="234">
        <f>IF(N954="sníž. přenesená",J954,0)</f>
        <v>0</v>
      </c>
      <c r="BI954" s="234">
        <f>IF(N954="nulová",J954,0)</f>
        <v>0</v>
      </c>
      <c r="BJ954" s="19" t="s">
        <v>82</v>
      </c>
      <c r="BK954" s="234">
        <f>ROUND(I954*H954,2)</f>
        <v>0</v>
      </c>
      <c r="BL954" s="19" t="s">
        <v>374</v>
      </c>
      <c r="BM954" s="233" t="s">
        <v>2307</v>
      </c>
    </row>
    <row r="955" spans="1:51" s="13" customFormat="1" ht="12">
      <c r="A955" s="13"/>
      <c r="B955" s="235"/>
      <c r="C955" s="236"/>
      <c r="D955" s="237" t="s">
        <v>305</v>
      </c>
      <c r="E955" s="238" t="s">
        <v>28</v>
      </c>
      <c r="F955" s="239" t="s">
        <v>2179</v>
      </c>
      <c r="G955" s="236"/>
      <c r="H955" s="238" t="s">
        <v>28</v>
      </c>
      <c r="I955" s="240"/>
      <c r="J955" s="236"/>
      <c r="K955" s="236"/>
      <c r="L955" s="241"/>
      <c r="M955" s="242"/>
      <c r="N955" s="243"/>
      <c r="O955" s="243"/>
      <c r="P955" s="243"/>
      <c r="Q955" s="243"/>
      <c r="R955" s="243"/>
      <c r="S955" s="243"/>
      <c r="T955" s="244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5" t="s">
        <v>305</v>
      </c>
      <c r="AU955" s="245" t="s">
        <v>84</v>
      </c>
      <c r="AV955" s="13" t="s">
        <v>82</v>
      </c>
      <c r="AW955" s="13" t="s">
        <v>35</v>
      </c>
      <c r="AX955" s="13" t="s">
        <v>74</v>
      </c>
      <c r="AY955" s="245" t="s">
        <v>296</v>
      </c>
    </row>
    <row r="956" spans="1:51" s="14" customFormat="1" ht="12">
      <c r="A956" s="14"/>
      <c r="B956" s="246"/>
      <c r="C956" s="247"/>
      <c r="D956" s="237" t="s">
        <v>305</v>
      </c>
      <c r="E956" s="248" t="s">
        <v>28</v>
      </c>
      <c r="F956" s="249" t="s">
        <v>321</v>
      </c>
      <c r="G956" s="247"/>
      <c r="H956" s="250">
        <v>5</v>
      </c>
      <c r="I956" s="251"/>
      <c r="J956" s="247"/>
      <c r="K956" s="247"/>
      <c r="L956" s="252"/>
      <c r="M956" s="253"/>
      <c r="N956" s="254"/>
      <c r="O956" s="254"/>
      <c r="P956" s="254"/>
      <c r="Q956" s="254"/>
      <c r="R956" s="254"/>
      <c r="S956" s="254"/>
      <c r="T956" s="255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56" t="s">
        <v>305</v>
      </c>
      <c r="AU956" s="256" t="s">
        <v>84</v>
      </c>
      <c r="AV956" s="14" t="s">
        <v>84</v>
      </c>
      <c r="AW956" s="14" t="s">
        <v>35</v>
      </c>
      <c r="AX956" s="14" t="s">
        <v>82</v>
      </c>
      <c r="AY956" s="256" t="s">
        <v>296</v>
      </c>
    </row>
    <row r="957" spans="1:65" s="2" customFormat="1" ht="16.5" customHeight="1">
      <c r="A957" s="40"/>
      <c r="B957" s="41"/>
      <c r="C957" s="222" t="s">
        <v>1510</v>
      </c>
      <c r="D957" s="222" t="s">
        <v>298</v>
      </c>
      <c r="E957" s="223" t="s">
        <v>1515</v>
      </c>
      <c r="F957" s="224" t="s">
        <v>1516</v>
      </c>
      <c r="G957" s="225" t="s">
        <v>491</v>
      </c>
      <c r="H957" s="226">
        <v>13</v>
      </c>
      <c r="I957" s="227"/>
      <c r="J957" s="228">
        <f>ROUND(I957*H957,2)</f>
        <v>0</v>
      </c>
      <c r="K957" s="224" t="s">
        <v>302</v>
      </c>
      <c r="L957" s="46"/>
      <c r="M957" s="229" t="s">
        <v>28</v>
      </c>
      <c r="N957" s="230" t="s">
        <v>45</v>
      </c>
      <c r="O957" s="86"/>
      <c r="P957" s="231">
        <f>O957*H957</f>
        <v>0</v>
      </c>
      <c r="Q957" s="231">
        <v>0</v>
      </c>
      <c r="R957" s="231">
        <f>Q957*H957</f>
        <v>0</v>
      </c>
      <c r="S957" s="231">
        <v>0</v>
      </c>
      <c r="T957" s="232">
        <f>S957*H957</f>
        <v>0</v>
      </c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R957" s="233" t="s">
        <v>374</v>
      </c>
      <c r="AT957" s="233" t="s">
        <v>298</v>
      </c>
      <c r="AU957" s="233" t="s">
        <v>84</v>
      </c>
      <c r="AY957" s="19" t="s">
        <v>296</v>
      </c>
      <c r="BE957" s="234">
        <f>IF(N957="základní",J957,0)</f>
        <v>0</v>
      </c>
      <c r="BF957" s="234">
        <f>IF(N957="snížená",J957,0)</f>
        <v>0</v>
      </c>
      <c r="BG957" s="234">
        <f>IF(N957="zákl. přenesená",J957,0)</f>
        <v>0</v>
      </c>
      <c r="BH957" s="234">
        <f>IF(N957="sníž. přenesená",J957,0)</f>
        <v>0</v>
      </c>
      <c r="BI957" s="234">
        <f>IF(N957="nulová",J957,0)</f>
        <v>0</v>
      </c>
      <c r="BJ957" s="19" t="s">
        <v>82</v>
      </c>
      <c r="BK957" s="234">
        <f>ROUND(I957*H957,2)</f>
        <v>0</v>
      </c>
      <c r="BL957" s="19" t="s">
        <v>374</v>
      </c>
      <c r="BM957" s="233" t="s">
        <v>2308</v>
      </c>
    </row>
    <row r="958" spans="1:51" s="13" customFormat="1" ht="12">
      <c r="A958" s="13"/>
      <c r="B958" s="235"/>
      <c r="C958" s="236"/>
      <c r="D958" s="237" t="s">
        <v>305</v>
      </c>
      <c r="E958" s="238" t="s">
        <v>28</v>
      </c>
      <c r="F958" s="239" t="s">
        <v>2179</v>
      </c>
      <c r="G958" s="236"/>
      <c r="H958" s="238" t="s">
        <v>28</v>
      </c>
      <c r="I958" s="240"/>
      <c r="J958" s="236"/>
      <c r="K958" s="236"/>
      <c r="L958" s="241"/>
      <c r="M958" s="242"/>
      <c r="N958" s="243"/>
      <c r="O958" s="243"/>
      <c r="P958" s="243"/>
      <c r="Q958" s="243"/>
      <c r="R958" s="243"/>
      <c r="S958" s="243"/>
      <c r="T958" s="244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5" t="s">
        <v>305</v>
      </c>
      <c r="AU958" s="245" t="s">
        <v>84</v>
      </c>
      <c r="AV958" s="13" t="s">
        <v>82</v>
      </c>
      <c r="AW958" s="13" t="s">
        <v>35</v>
      </c>
      <c r="AX958" s="13" t="s">
        <v>74</v>
      </c>
      <c r="AY958" s="245" t="s">
        <v>296</v>
      </c>
    </row>
    <row r="959" spans="1:51" s="14" customFormat="1" ht="12">
      <c r="A959" s="14"/>
      <c r="B959" s="246"/>
      <c r="C959" s="247"/>
      <c r="D959" s="237" t="s">
        <v>305</v>
      </c>
      <c r="E959" s="248" t="s">
        <v>28</v>
      </c>
      <c r="F959" s="249" t="s">
        <v>359</v>
      </c>
      <c r="G959" s="247"/>
      <c r="H959" s="250">
        <v>13</v>
      </c>
      <c r="I959" s="251"/>
      <c r="J959" s="247"/>
      <c r="K959" s="247"/>
      <c r="L959" s="252"/>
      <c r="M959" s="253"/>
      <c r="N959" s="254"/>
      <c r="O959" s="254"/>
      <c r="P959" s="254"/>
      <c r="Q959" s="254"/>
      <c r="R959" s="254"/>
      <c r="S959" s="254"/>
      <c r="T959" s="255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6" t="s">
        <v>305</v>
      </c>
      <c r="AU959" s="256" t="s">
        <v>84</v>
      </c>
      <c r="AV959" s="14" t="s">
        <v>84</v>
      </c>
      <c r="AW959" s="14" t="s">
        <v>35</v>
      </c>
      <c r="AX959" s="14" t="s">
        <v>82</v>
      </c>
      <c r="AY959" s="256" t="s">
        <v>296</v>
      </c>
    </row>
    <row r="960" spans="1:65" s="2" customFormat="1" ht="16.5" customHeight="1">
      <c r="A960" s="40"/>
      <c r="B960" s="41"/>
      <c r="C960" s="279" t="s">
        <v>1514</v>
      </c>
      <c r="D960" s="279" t="s">
        <v>405</v>
      </c>
      <c r="E960" s="280" t="s">
        <v>1519</v>
      </c>
      <c r="F960" s="281" t="s">
        <v>1520</v>
      </c>
      <c r="G960" s="282" t="s">
        <v>491</v>
      </c>
      <c r="H960" s="283">
        <v>13</v>
      </c>
      <c r="I960" s="284"/>
      <c r="J960" s="285">
        <f>ROUND(I960*H960,2)</f>
        <v>0</v>
      </c>
      <c r="K960" s="281" t="s">
        <v>302</v>
      </c>
      <c r="L960" s="286"/>
      <c r="M960" s="287" t="s">
        <v>28</v>
      </c>
      <c r="N960" s="288" t="s">
        <v>45</v>
      </c>
      <c r="O960" s="86"/>
      <c r="P960" s="231">
        <f>O960*H960</f>
        <v>0</v>
      </c>
      <c r="Q960" s="231">
        <v>0.0082</v>
      </c>
      <c r="R960" s="231">
        <f>Q960*H960</f>
        <v>0.10660000000000001</v>
      </c>
      <c r="S960" s="231">
        <v>0</v>
      </c>
      <c r="T960" s="232">
        <f>S960*H960</f>
        <v>0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33" t="s">
        <v>461</v>
      </c>
      <c r="AT960" s="233" t="s">
        <v>405</v>
      </c>
      <c r="AU960" s="233" t="s">
        <v>84</v>
      </c>
      <c r="AY960" s="19" t="s">
        <v>296</v>
      </c>
      <c r="BE960" s="234">
        <f>IF(N960="základní",J960,0)</f>
        <v>0</v>
      </c>
      <c r="BF960" s="234">
        <f>IF(N960="snížená",J960,0)</f>
        <v>0</v>
      </c>
      <c r="BG960" s="234">
        <f>IF(N960="zákl. přenesená",J960,0)</f>
        <v>0</v>
      </c>
      <c r="BH960" s="234">
        <f>IF(N960="sníž. přenesená",J960,0)</f>
        <v>0</v>
      </c>
      <c r="BI960" s="234">
        <f>IF(N960="nulová",J960,0)</f>
        <v>0</v>
      </c>
      <c r="BJ960" s="19" t="s">
        <v>82</v>
      </c>
      <c r="BK960" s="234">
        <f>ROUND(I960*H960,2)</f>
        <v>0</v>
      </c>
      <c r="BL960" s="19" t="s">
        <v>374</v>
      </c>
      <c r="BM960" s="233" t="s">
        <v>2309</v>
      </c>
    </row>
    <row r="961" spans="1:51" s="13" customFormat="1" ht="12">
      <c r="A961" s="13"/>
      <c r="B961" s="235"/>
      <c r="C961" s="236"/>
      <c r="D961" s="237" t="s">
        <v>305</v>
      </c>
      <c r="E961" s="238" t="s">
        <v>28</v>
      </c>
      <c r="F961" s="239" t="s">
        <v>2179</v>
      </c>
      <c r="G961" s="236"/>
      <c r="H961" s="238" t="s">
        <v>28</v>
      </c>
      <c r="I961" s="240"/>
      <c r="J961" s="236"/>
      <c r="K961" s="236"/>
      <c r="L961" s="241"/>
      <c r="M961" s="242"/>
      <c r="N961" s="243"/>
      <c r="O961" s="243"/>
      <c r="P961" s="243"/>
      <c r="Q961" s="243"/>
      <c r="R961" s="243"/>
      <c r="S961" s="243"/>
      <c r="T961" s="244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5" t="s">
        <v>305</v>
      </c>
      <c r="AU961" s="245" t="s">
        <v>84</v>
      </c>
      <c r="AV961" s="13" t="s">
        <v>82</v>
      </c>
      <c r="AW961" s="13" t="s">
        <v>35</v>
      </c>
      <c r="AX961" s="13" t="s">
        <v>74</v>
      </c>
      <c r="AY961" s="245" t="s">
        <v>296</v>
      </c>
    </row>
    <row r="962" spans="1:51" s="13" customFormat="1" ht="12">
      <c r="A962" s="13"/>
      <c r="B962" s="235"/>
      <c r="C962" s="236"/>
      <c r="D962" s="237" t="s">
        <v>305</v>
      </c>
      <c r="E962" s="238" t="s">
        <v>28</v>
      </c>
      <c r="F962" s="239" t="s">
        <v>1422</v>
      </c>
      <c r="G962" s="236"/>
      <c r="H962" s="238" t="s">
        <v>28</v>
      </c>
      <c r="I962" s="240"/>
      <c r="J962" s="236"/>
      <c r="K962" s="236"/>
      <c r="L962" s="241"/>
      <c r="M962" s="242"/>
      <c r="N962" s="243"/>
      <c r="O962" s="243"/>
      <c r="P962" s="243"/>
      <c r="Q962" s="243"/>
      <c r="R962" s="243"/>
      <c r="S962" s="243"/>
      <c r="T962" s="244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5" t="s">
        <v>305</v>
      </c>
      <c r="AU962" s="245" t="s">
        <v>84</v>
      </c>
      <c r="AV962" s="13" t="s">
        <v>82</v>
      </c>
      <c r="AW962" s="13" t="s">
        <v>35</v>
      </c>
      <c r="AX962" s="13" t="s">
        <v>74</v>
      </c>
      <c r="AY962" s="245" t="s">
        <v>296</v>
      </c>
    </row>
    <row r="963" spans="1:51" s="13" customFormat="1" ht="12">
      <c r="A963" s="13"/>
      <c r="B963" s="235"/>
      <c r="C963" s="236"/>
      <c r="D963" s="237" t="s">
        <v>305</v>
      </c>
      <c r="E963" s="238" t="s">
        <v>28</v>
      </c>
      <c r="F963" s="239" t="s">
        <v>2310</v>
      </c>
      <c r="G963" s="236"/>
      <c r="H963" s="238" t="s">
        <v>28</v>
      </c>
      <c r="I963" s="240"/>
      <c r="J963" s="236"/>
      <c r="K963" s="236"/>
      <c r="L963" s="241"/>
      <c r="M963" s="242"/>
      <c r="N963" s="243"/>
      <c r="O963" s="243"/>
      <c r="P963" s="243"/>
      <c r="Q963" s="243"/>
      <c r="R963" s="243"/>
      <c r="S963" s="243"/>
      <c r="T963" s="244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5" t="s">
        <v>305</v>
      </c>
      <c r="AU963" s="245" t="s">
        <v>84</v>
      </c>
      <c r="AV963" s="13" t="s">
        <v>82</v>
      </c>
      <c r="AW963" s="13" t="s">
        <v>35</v>
      </c>
      <c r="AX963" s="13" t="s">
        <v>74</v>
      </c>
      <c r="AY963" s="245" t="s">
        <v>296</v>
      </c>
    </row>
    <row r="964" spans="1:51" s="14" customFormat="1" ht="12">
      <c r="A964" s="14"/>
      <c r="B964" s="246"/>
      <c r="C964" s="247"/>
      <c r="D964" s="237" t="s">
        <v>305</v>
      </c>
      <c r="E964" s="248" t="s">
        <v>28</v>
      </c>
      <c r="F964" s="249" t="s">
        <v>359</v>
      </c>
      <c r="G964" s="247"/>
      <c r="H964" s="250">
        <v>13</v>
      </c>
      <c r="I964" s="251"/>
      <c r="J964" s="247"/>
      <c r="K964" s="247"/>
      <c r="L964" s="252"/>
      <c r="M964" s="253"/>
      <c r="N964" s="254"/>
      <c r="O964" s="254"/>
      <c r="P964" s="254"/>
      <c r="Q964" s="254"/>
      <c r="R964" s="254"/>
      <c r="S964" s="254"/>
      <c r="T964" s="255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6" t="s">
        <v>305</v>
      </c>
      <c r="AU964" s="256" t="s">
        <v>84</v>
      </c>
      <c r="AV964" s="14" t="s">
        <v>84</v>
      </c>
      <c r="AW964" s="14" t="s">
        <v>35</v>
      </c>
      <c r="AX964" s="14" t="s">
        <v>82</v>
      </c>
      <c r="AY964" s="256" t="s">
        <v>296</v>
      </c>
    </row>
    <row r="965" spans="1:65" s="2" customFormat="1" ht="16.5" customHeight="1">
      <c r="A965" s="40"/>
      <c r="B965" s="41"/>
      <c r="C965" s="222" t="s">
        <v>1518</v>
      </c>
      <c r="D965" s="222" t="s">
        <v>298</v>
      </c>
      <c r="E965" s="223" t="s">
        <v>1524</v>
      </c>
      <c r="F965" s="224" t="s">
        <v>1525</v>
      </c>
      <c r="G965" s="225" t="s">
        <v>491</v>
      </c>
      <c r="H965" s="226">
        <v>1</v>
      </c>
      <c r="I965" s="227"/>
      <c r="J965" s="228">
        <f>ROUND(I965*H965,2)</f>
        <v>0</v>
      </c>
      <c r="K965" s="224" t="s">
        <v>302</v>
      </c>
      <c r="L965" s="46"/>
      <c r="M965" s="229" t="s">
        <v>28</v>
      </c>
      <c r="N965" s="230" t="s">
        <v>45</v>
      </c>
      <c r="O965" s="86"/>
      <c r="P965" s="231">
        <f>O965*H965</f>
        <v>0</v>
      </c>
      <c r="Q965" s="231">
        <v>0</v>
      </c>
      <c r="R965" s="231">
        <f>Q965*H965</f>
        <v>0</v>
      </c>
      <c r="S965" s="231">
        <v>0</v>
      </c>
      <c r="T965" s="232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33" t="s">
        <v>374</v>
      </c>
      <c r="AT965" s="233" t="s">
        <v>298</v>
      </c>
      <c r="AU965" s="233" t="s">
        <v>84</v>
      </c>
      <c r="AY965" s="19" t="s">
        <v>296</v>
      </c>
      <c r="BE965" s="234">
        <f>IF(N965="základní",J965,0)</f>
        <v>0</v>
      </c>
      <c r="BF965" s="234">
        <f>IF(N965="snížená",J965,0)</f>
        <v>0</v>
      </c>
      <c r="BG965" s="234">
        <f>IF(N965="zákl. přenesená",J965,0)</f>
        <v>0</v>
      </c>
      <c r="BH965" s="234">
        <f>IF(N965="sníž. přenesená",J965,0)</f>
        <v>0</v>
      </c>
      <c r="BI965" s="234">
        <f>IF(N965="nulová",J965,0)</f>
        <v>0</v>
      </c>
      <c r="BJ965" s="19" t="s">
        <v>82</v>
      </c>
      <c r="BK965" s="234">
        <f>ROUND(I965*H965,2)</f>
        <v>0</v>
      </c>
      <c r="BL965" s="19" t="s">
        <v>374</v>
      </c>
      <c r="BM965" s="233" t="s">
        <v>2311</v>
      </c>
    </row>
    <row r="966" spans="1:51" s="13" customFormat="1" ht="12">
      <c r="A966" s="13"/>
      <c r="B966" s="235"/>
      <c r="C966" s="236"/>
      <c r="D966" s="237" t="s">
        <v>305</v>
      </c>
      <c r="E966" s="238" t="s">
        <v>28</v>
      </c>
      <c r="F966" s="239" t="s">
        <v>2179</v>
      </c>
      <c r="G966" s="236"/>
      <c r="H966" s="238" t="s">
        <v>28</v>
      </c>
      <c r="I966" s="240"/>
      <c r="J966" s="236"/>
      <c r="K966" s="236"/>
      <c r="L966" s="241"/>
      <c r="M966" s="242"/>
      <c r="N966" s="243"/>
      <c r="O966" s="243"/>
      <c r="P966" s="243"/>
      <c r="Q966" s="243"/>
      <c r="R966" s="243"/>
      <c r="S966" s="243"/>
      <c r="T966" s="244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5" t="s">
        <v>305</v>
      </c>
      <c r="AU966" s="245" t="s">
        <v>84</v>
      </c>
      <c r="AV966" s="13" t="s">
        <v>82</v>
      </c>
      <c r="AW966" s="13" t="s">
        <v>35</v>
      </c>
      <c r="AX966" s="13" t="s">
        <v>74</v>
      </c>
      <c r="AY966" s="245" t="s">
        <v>296</v>
      </c>
    </row>
    <row r="967" spans="1:51" s="14" customFormat="1" ht="12">
      <c r="A967" s="14"/>
      <c r="B967" s="246"/>
      <c r="C967" s="247"/>
      <c r="D967" s="237" t="s">
        <v>305</v>
      </c>
      <c r="E967" s="248" t="s">
        <v>28</v>
      </c>
      <c r="F967" s="249" t="s">
        <v>82</v>
      </c>
      <c r="G967" s="247"/>
      <c r="H967" s="250">
        <v>1</v>
      </c>
      <c r="I967" s="251"/>
      <c r="J967" s="247"/>
      <c r="K967" s="247"/>
      <c r="L967" s="252"/>
      <c r="M967" s="253"/>
      <c r="N967" s="254"/>
      <c r="O967" s="254"/>
      <c r="P967" s="254"/>
      <c r="Q967" s="254"/>
      <c r="R967" s="254"/>
      <c r="S967" s="254"/>
      <c r="T967" s="255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56" t="s">
        <v>305</v>
      </c>
      <c r="AU967" s="256" t="s">
        <v>84</v>
      </c>
      <c r="AV967" s="14" t="s">
        <v>84</v>
      </c>
      <c r="AW967" s="14" t="s">
        <v>35</v>
      </c>
      <c r="AX967" s="14" t="s">
        <v>82</v>
      </c>
      <c r="AY967" s="256" t="s">
        <v>296</v>
      </c>
    </row>
    <row r="968" spans="1:65" s="2" customFormat="1" ht="16.5" customHeight="1">
      <c r="A968" s="40"/>
      <c r="B968" s="41"/>
      <c r="C968" s="279" t="s">
        <v>1523</v>
      </c>
      <c r="D968" s="279" t="s">
        <v>405</v>
      </c>
      <c r="E968" s="280" t="s">
        <v>1528</v>
      </c>
      <c r="F968" s="281" t="s">
        <v>1529</v>
      </c>
      <c r="G968" s="282" t="s">
        <v>491</v>
      </c>
      <c r="H968" s="283">
        <v>1</v>
      </c>
      <c r="I968" s="284"/>
      <c r="J968" s="285">
        <f>ROUND(I968*H968,2)</f>
        <v>0</v>
      </c>
      <c r="K968" s="281" t="s">
        <v>28</v>
      </c>
      <c r="L968" s="286"/>
      <c r="M968" s="287" t="s">
        <v>28</v>
      </c>
      <c r="N968" s="288" t="s">
        <v>45</v>
      </c>
      <c r="O968" s="86"/>
      <c r="P968" s="231">
        <f>O968*H968</f>
        <v>0</v>
      </c>
      <c r="Q968" s="231">
        <v>0.0062</v>
      </c>
      <c r="R968" s="231">
        <f>Q968*H968</f>
        <v>0.0062</v>
      </c>
      <c r="S968" s="231">
        <v>0</v>
      </c>
      <c r="T968" s="232">
        <f>S968*H968</f>
        <v>0</v>
      </c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R968" s="233" t="s">
        <v>461</v>
      </c>
      <c r="AT968" s="233" t="s">
        <v>405</v>
      </c>
      <c r="AU968" s="233" t="s">
        <v>84</v>
      </c>
      <c r="AY968" s="19" t="s">
        <v>296</v>
      </c>
      <c r="BE968" s="234">
        <f>IF(N968="základní",J968,0)</f>
        <v>0</v>
      </c>
      <c r="BF968" s="234">
        <f>IF(N968="snížená",J968,0)</f>
        <v>0</v>
      </c>
      <c r="BG968" s="234">
        <f>IF(N968="zákl. přenesená",J968,0)</f>
        <v>0</v>
      </c>
      <c r="BH968" s="234">
        <f>IF(N968="sníž. přenesená",J968,0)</f>
        <v>0</v>
      </c>
      <c r="BI968" s="234">
        <f>IF(N968="nulová",J968,0)</f>
        <v>0</v>
      </c>
      <c r="BJ968" s="19" t="s">
        <v>82</v>
      </c>
      <c r="BK968" s="234">
        <f>ROUND(I968*H968,2)</f>
        <v>0</v>
      </c>
      <c r="BL968" s="19" t="s">
        <v>374</v>
      </c>
      <c r="BM968" s="233" t="s">
        <v>2312</v>
      </c>
    </row>
    <row r="969" spans="1:51" s="13" customFormat="1" ht="12">
      <c r="A969" s="13"/>
      <c r="B969" s="235"/>
      <c r="C969" s="236"/>
      <c r="D969" s="237" t="s">
        <v>305</v>
      </c>
      <c r="E969" s="238" t="s">
        <v>28</v>
      </c>
      <c r="F969" s="239" t="s">
        <v>2179</v>
      </c>
      <c r="G969" s="236"/>
      <c r="H969" s="238" t="s">
        <v>28</v>
      </c>
      <c r="I969" s="240"/>
      <c r="J969" s="236"/>
      <c r="K969" s="236"/>
      <c r="L969" s="241"/>
      <c r="M969" s="242"/>
      <c r="N969" s="243"/>
      <c r="O969" s="243"/>
      <c r="P969" s="243"/>
      <c r="Q969" s="243"/>
      <c r="R969" s="243"/>
      <c r="S969" s="243"/>
      <c r="T969" s="244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45" t="s">
        <v>305</v>
      </c>
      <c r="AU969" s="245" t="s">
        <v>84</v>
      </c>
      <c r="AV969" s="13" t="s">
        <v>82</v>
      </c>
      <c r="AW969" s="13" t="s">
        <v>35</v>
      </c>
      <c r="AX969" s="13" t="s">
        <v>74</v>
      </c>
      <c r="AY969" s="245" t="s">
        <v>296</v>
      </c>
    </row>
    <row r="970" spans="1:51" s="13" customFormat="1" ht="12">
      <c r="A970" s="13"/>
      <c r="B970" s="235"/>
      <c r="C970" s="236"/>
      <c r="D970" s="237" t="s">
        <v>305</v>
      </c>
      <c r="E970" s="238" t="s">
        <v>28</v>
      </c>
      <c r="F970" s="239" t="s">
        <v>1531</v>
      </c>
      <c r="G970" s="236"/>
      <c r="H970" s="238" t="s">
        <v>28</v>
      </c>
      <c r="I970" s="240"/>
      <c r="J970" s="236"/>
      <c r="K970" s="236"/>
      <c r="L970" s="241"/>
      <c r="M970" s="242"/>
      <c r="N970" s="243"/>
      <c r="O970" s="243"/>
      <c r="P970" s="243"/>
      <c r="Q970" s="243"/>
      <c r="R970" s="243"/>
      <c r="S970" s="243"/>
      <c r="T970" s="244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5" t="s">
        <v>305</v>
      </c>
      <c r="AU970" s="245" t="s">
        <v>84</v>
      </c>
      <c r="AV970" s="13" t="s">
        <v>82</v>
      </c>
      <c r="AW970" s="13" t="s">
        <v>35</v>
      </c>
      <c r="AX970" s="13" t="s">
        <v>74</v>
      </c>
      <c r="AY970" s="245" t="s">
        <v>296</v>
      </c>
    </row>
    <row r="971" spans="1:51" s="14" customFormat="1" ht="12">
      <c r="A971" s="14"/>
      <c r="B971" s="246"/>
      <c r="C971" s="247"/>
      <c r="D971" s="237" t="s">
        <v>305</v>
      </c>
      <c r="E971" s="248" t="s">
        <v>28</v>
      </c>
      <c r="F971" s="249" t="s">
        <v>82</v>
      </c>
      <c r="G971" s="247"/>
      <c r="H971" s="250">
        <v>1</v>
      </c>
      <c r="I971" s="251"/>
      <c r="J971" s="247"/>
      <c r="K971" s="247"/>
      <c r="L971" s="252"/>
      <c r="M971" s="253"/>
      <c r="N971" s="254"/>
      <c r="O971" s="254"/>
      <c r="P971" s="254"/>
      <c r="Q971" s="254"/>
      <c r="R971" s="254"/>
      <c r="S971" s="254"/>
      <c r="T971" s="255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56" t="s">
        <v>305</v>
      </c>
      <c r="AU971" s="256" t="s">
        <v>84</v>
      </c>
      <c r="AV971" s="14" t="s">
        <v>84</v>
      </c>
      <c r="AW971" s="14" t="s">
        <v>35</v>
      </c>
      <c r="AX971" s="14" t="s">
        <v>82</v>
      </c>
      <c r="AY971" s="256" t="s">
        <v>296</v>
      </c>
    </row>
    <row r="972" spans="1:65" s="2" customFormat="1" ht="16.5" customHeight="1">
      <c r="A972" s="40"/>
      <c r="B972" s="41"/>
      <c r="C972" s="222" t="s">
        <v>1527</v>
      </c>
      <c r="D972" s="222" t="s">
        <v>298</v>
      </c>
      <c r="E972" s="223" t="s">
        <v>1533</v>
      </c>
      <c r="F972" s="224" t="s">
        <v>1534</v>
      </c>
      <c r="G972" s="225" t="s">
        <v>491</v>
      </c>
      <c r="H972" s="226">
        <v>2</v>
      </c>
      <c r="I972" s="227"/>
      <c r="J972" s="228">
        <f>ROUND(I972*H972,2)</f>
        <v>0</v>
      </c>
      <c r="K972" s="224" t="s">
        <v>302</v>
      </c>
      <c r="L972" s="46"/>
      <c r="M972" s="229" t="s">
        <v>28</v>
      </c>
      <c r="N972" s="230" t="s">
        <v>45</v>
      </c>
      <c r="O972" s="86"/>
      <c r="P972" s="231">
        <f>O972*H972</f>
        <v>0</v>
      </c>
      <c r="Q972" s="231">
        <v>0</v>
      </c>
      <c r="R972" s="231">
        <f>Q972*H972</f>
        <v>0</v>
      </c>
      <c r="S972" s="231">
        <v>0</v>
      </c>
      <c r="T972" s="232">
        <f>S972*H972</f>
        <v>0</v>
      </c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R972" s="233" t="s">
        <v>374</v>
      </c>
      <c r="AT972" s="233" t="s">
        <v>298</v>
      </c>
      <c r="AU972" s="233" t="s">
        <v>84</v>
      </c>
      <c r="AY972" s="19" t="s">
        <v>296</v>
      </c>
      <c r="BE972" s="234">
        <f>IF(N972="základní",J972,0)</f>
        <v>0</v>
      </c>
      <c r="BF972" s="234">
        <f>IF(N972="snížená",J972,0)</f>
        <v>0</v>
      </c>
      <c r="BG972" s="234">
        <f>IF(N972="zákl. přenesená",J972,0)</f>
        <v>0</v>
      </c>
      <c r="BH972" s="234">
        <f>IF(N972="sníž. přenesená",J972,0)</f>
        <v>0</v>
      </c>
      <c r="BI972" s="234">
        <f>IF(N972="nulová",J972,0)</f>
        <v>0</v>
      </c>
      <c r="BJ972" s="19" t="s">
        <v>82</v>
      </c>
      <c r="BK972" s="234">
        <f>ROUND(I972*H972,2)</f>
        <v>0</v>
      </c>
      <c r="BL972" s="19" t="s">
        <v>374</v>
      </c>
      <c r="BM972" s="233" t="s">
        <v>2313</v>
      </c>
    </row>
    <row r="973" spans="1:51" s="13" customFormat="1" ht="12">
      <c r="A973" s="13"/>
      <c r="B973" s="235"/>
      <c r="C973" s="236"/>
      <c r="D973" s="237" t="s">
        <v>305</v>
      </c>
      <c r="E973" s="238" t="s">
        <v>28</v>
      </c>
      <c r="F973" s="239" t="s">
        <v>2179</v>
      </c>
      <c r="G973" s="236"/>
      <c r="H973" s="238" t="s">
        <v>28</v>
      </c>
      <c r="I973" s="240"/>
      <c r="J973" s="236"/>
      <c r="K973" s="236"/>
      <c r="L973" s="241"/>
      <c r="M973" s="242"/>
      <c r="N973" s="243"/>
      <c r="O973" s="243"/>
      <c r="P973" s="243"/>
      <c r="Q973" s="243"/>
      <c r="R973" s="243"/>
      <c r="S973" s="243"/>
      <c r="T973" s="244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5" t="s">
        <v>305</v>
      </c>
      <c r="AU973" s="245" t="s">
        <v>84</v>
      </c>
      <c r="AV973" s="13" t="s">
        <v>82</v>
      </c>
      <c r="AW973" s="13" t="s">
        <v>35</v>
      </c>
      <c r="AX973" s="13" t="s">
        <v>74</v>
      </c>
      <c r="AY973" s="245" t="s">
        <v>296</v>
      </c>
    </row>
    <row r="974" spans="1:51" s="14" customFormat="1" ht="12">
      <c r="A974" s="14"/>
      <c r="B974" s="246"/>
      <c r="C974" s="247"/>
      <c r="D974" s="237" t="s">
        <v>305</v>
      </c>
      <c r="E974" s="248" t="s">
        <v>28</v>
      </c>
      <c r="F974" s="249" t="s">
        <v>84</v>
      </c>
      <c r="G974" s="247"/>
      <c r="H974" s="250">
        <v>2</v>
      </c>
      <c r="I974" s="251"/>
      <c r="J974" s="247"/>
      <c r="K974" s="247"/>
      <c r="L974" s="252"/>
      <c r="M974" s="253"/>
      <c r="N974" s="254"/>
      <c r="O974" s="254"/>
      <c r="P974" s="254"/>
      <c r="Q974" s="254"/>
      <c r="R974" s="254"/>
      <c r="S974" s="254"/>
      <c r="T974" s="255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6" t="s">
        <v>305</v>
      </c>
      <c r="AU974" s="256" t="s">
        <v>84</v>
      </c>
      <c r="AV974" s="14" t="s">
        <v>84</v>
      </c>
      <c r="AW974" s="14" t="s">
        <v>35</v>
      </c>
      <c r="AX974" s="14" t="s">
        <v>82</v>
      </c>
      <c r="AY974" s="256" t="s">
        <v>296</v>
      </c>
    </row>
    <row r="975" spans="1:65" s="2" customFormat="1" ht="16.5" customHeight="1">
      <c r="A975" s="40"/>
      <c r="B975" s="41"/>
      <c r="C975" s="279" t="s">
        <v>1532</v>
      </c>
      <c r="D975" s="279" t="s">
        <v>405</v>
      </c>
      <c r="E975" s="280" t="s">
        <v>1537</v>
      </c>
      <c r="F975" s="281" t="s">
        <v>1538</v>
      </c>
      <c r="G975" s="282" t="s">
        <v>491</v>
      </c>
      <c r="H975" s="283">
        <v>2</v>
      </c>
      <c r="I975" s="284"/>
      <c r="J975" s="285">
        <f>ROUND(I975*H975,2)</f>
        <v>0</v>
      </c>
      <c r="K975" s="281" t="s">
        <v>302</v>
      </c>
      <c r="L975" s="286"/>
      <c r="M975" s="287" t="s">
        <v>28</v>
      </c>
      <c r="N975" s="288" t="s">
        <v>45</v>
      </c>
      <c r="O975" s="86"/>
      <c r="P975" s="231">
        <f>O975*H975</f>
        <v>0</v>
      </c>
      <c r="Q975" s="231">
        <v>0.00145</v>
      </c>
      <c r="R975" s="231">
        <f>Q975*H975</f>
        <v>0.0029</v>
      </c>
      <c r="S975" s="231">
        <v>0</v>
      </c>
      <c r="T975" s="232">
        <f>S975*H975</f>
        <v>0</v>
      </c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R975" s="233" t="s">
        <v>461</v>
      </c>
      <c r="AT975" s="233" t="s">
        <v>405</v>
      </c>
      <c r="AU975" s="233" t="s">
        <v>84</v>
      </c>
      <c r="AY975" s="19" t="s">
        <v>296</v>
      </c>
      <c r="BE975" s="234">
        <f>IF(N975="základní",J975,0)</f>
        <v>0</v>
      </c>
      <c r="BF975" s="234">
        <f>IF(N975="snížená",J975,0)</f>
        <v>0</v>
      </c>
      <c r="BG975" s="234">
        <f>IF(N975="zákl. přenesená",J975,0)</f>
        <v>0</v>
      </c>
      <c r="BH975" s="234">
        <f>IF(N975="sníž. přenesená",J975,0)</f>
        <v>0</v>
      </c>
      <c r="BI975" s="234">
        <f>IF(N975="nulová",J975,0)</f>
        <v>0</v>
      </c>
      <c r="BJ975" s="19" t="s">
        <v>82</v>
      </c>
      <c r="BK975" s="234">
        <f>ROUND(I975*H975,2)</f>
        <v>0</v>
      </c>
      <c r="BL975" s="19" t="s">
        <v>374</v>
      </c>
      <c r="BM975" s="233" t="s">
        <v>2314</v>
      </c>
    </row>
    <row r="976" spans="1:51" s="13" customFormat="1" ht="12">
      <c r="A976" s="13"/>
      <c r="B976" s="235"/>
      <c r="C976" s="236"/>
      <c r="D976" s="237" t="s">
        <v>305</v>
      </c>
      <c r="E976" s="238" t="s">
        <v>28</v>
      </c>
      <c r="F976" s="239" t="s">
        <v>2179</v>
      </c>
      <c r="G976" s="236"/>
      <c r="H976" s="238" t="s">
        <v>28</v>
      </c>
      <c r="I976" s="240"/>
      <c r="J976" s="236"/>
      <c r="K976" s="236"/>
      <c r="L976" s="241"/>
      <c r="M976" s="242"/>
      <c r="N976" s="243"/>
      <c r="O976" s="243"/>
      <c r="P976" s="243"/>
      <c r="Q976" s="243"/>
      <c r="R976" s="243"/>
      <c r="S976" s="243"/>
      <c r="T976" s="244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5" t="s">
        <v>305</v>
      </c>
      <c r="AU976" s="245" t="s">
        <v>84</v>
      </c>
      <c r="AV976" s="13" t="s">
        <v>82</v>
      </c>
      <c r="AW976" s="13" t="s">
        <v>35</v>
      </c>
      <c r="AX976" s="13" t="s">
        <v>74</v>
      </c>
      <c r="AY976" s="245" t="s">
        <v>296</v>
      </c>
    </row>
    <row r="977" spans="1:51" s="13" customFormat="1" ht="12">
      <c r="A977" s="13"/>
      <c r="B977" s="235"/>
      <c r="C977" s="236"/>
      <c r="D977" s="237" t="s">
        <v>305</v>
      </c>
      <c r="E977" s="238" t="s">
        <v>28</v>
      </c>
      <c r="F977" s="239" t="s">
        <v>1422</v>
      </c>
      <c r="G977" s="236"/>
      <c r="H977" s="238" t="s">
        <v>28</v>
      </c>
      <c r="I977" s="240"/>
      <c r="J977" s="236"/>
      <c r="K977" s="236"/>
      <c r="L977" s="241"/>
      <c r="M977" s="242"/>
      <c r="N977" s="243"/>
      <c r="O977" s="243"/>
      <c r="P977" s="243"/>
      <c r="Q977" s="243"/>
      <c r="R977" s="243"/>
      <c r="S977" s="243"/>
      <c r="T977" s="244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5" t="s">
        <v>305</v>
      </c>
      <c r="AU977" s="245" t="s">
        <v>84</v>
      </c>
      <c r="AV977" s="13" t="s">
        <v>82</v>
      </c>
      <c r="AW977" s="13" t="s">
        <v>35</v>
      </c>
      <c r="AX977" s="13" t="s">
        <v>74</v>
      </c>
      <c r="AY977" s="245" t="s">
        <v>296</v>
      </c>
    </row>
    <row r="978" spans="1:51" s="13" customFormat="1" ht="12">
      <c r="A978" s="13"/>
      <c r="B978" s="235"/>
      <c r="C978" s="236"/>
      <c r="D978" s="237" t="s">
        <v>305</v>
      </c>
      <c r="E978" s="238" t="s">
        <v>28</v>
      </c>
      <c r="F978" s="239" t="s">
        <v>2315</v>
      </c>
      <c r="G978" s="236"/>
      <c r="H978" s="238" t="s">
        <v>28</v>
      </c>
      <c r="I978" s="240"/>
      <c r="J978" s="236"/>
      <c r="K978" s="236"/>
      <c r="L978" s="241"/>
      <c r="M978" s="242"/>
      <c r="N978" s="243"/>
      <c r="O978" s="243"/>
      <c r="P978" s="243"/>
      <c r="Q978" s="243"/>
      <c r="R978" s="243"/>
      <c r="S978" s="243"/>
      <c r="T978" s="244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5" t="s">
        <v>305</v>
      </c>
      <c r="AU978" s="245" t="s">
        <v>84</v>
      </c>
      <c r="AV978" s="13" t="s">
        <v>82</v>
      </c>
      <c r="AW978" s="13" t="s">
        <v>35</v>
      </c>
      <c r="AX978" s="13" t="s">
        <v>74</v>
      </c>
      <c r="AY978" s="245" t="s">
        <v>296</v>
      </c>
    </row>
    <row r="979" spans="1:51" s="14" customFormat="1" ht="12">
      <c r="A979" s="14"/>
      <c r="B979" s="246"/>
      <c r="C979" s="247"/>
      <c r="D979" s="237" t="s">
        <v>305</v>
      </c>
      <c r="E979" s="248" t="s">
        <v>28</v>
      </c>
      <c r="F979" s="249" t="s">
        <v>84</v>
      </c>
      <c r="G979" s="247"/>
      <c r="H979" s="250">
        <v>2</v>
      </c>
      <c r="I979" s="251"/>
      <c r="J979" s="247"/>
      <c r="K979" s="247"/>
      <c r="L979" s="252"/>
      <c r="M979" s="253"/>
      <c r="N979" s="254"/>
      <c r="O979" s="254"/>
      <c r="P979" s="254"/>
      <c r="Q979" s="254"/>
      <c r="R979" s="254"/>
      <c r="S979" s="254"/>
      <c r="T979" s="255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6" t="s">
        <v>305</v>
      </c>
      <c r="AU979" s="256" t="s">
        <v>84</v>
      </c>
      <c r="AV979" s="14" t="s">
        <v>84</v>
      </c>
      <c r="AW979" s="14" t="s">
        <v>35</v>
      </c>
      <c r="AX979" s="14" t="s">
        <v>82</v>
      </c>
      <c r="AY979" s="256" t="s">
        <v>296</v>
      </c>
    </row>
    <row r="980" spans="1:65" s="2" customFormat="1" ht="16.5" customHeight="1">
      <c r="A980" s="40"/>
      <c r="B980" s="41"/>
      <c r="C980" s="222" t="s">
        <v>1536</v>
      </c>
      <c r="D980" s="222" t="s">
        <v>298</v>
      </c>
      <c r="E980" s="223" t="s">
        <v>1542</v>
      </c>
      <c r="F980" s="224" t="s">
        <v>1543</v>
      </c>
      <c r="G980" s="225" t="s">
        <v>491</v>
      </c>
      <c r="H980" s="226">
        <v>597.733</v>
      </c>
      <c r="I980" s="227"/>
      <c r="J980" s="228">
        <f>ROUND(I980*H980,2)</f>
        <v>0</v>
      </c>
      <c r="K980" s="224" t="s">
        <v>302</v>
      </c>
      <c r="L980" s="46"/>
      <c r="M980" s="229" t="s">
        <v>28</v>
      </c>
      <c r="N980" s="230" t="s">
        <v>45</v>
      </c>
      <c r="O980" s="86"/>
      <c r="P980" s="231">
        <f>O980*H980</f>
        <v>0</v>
      </c>
      <c r="Q980" s="231">
        <v>0</v>
      </c>
      <c r="R980" s="231">
        <f>Q980*H980</f>
        <v>0</v>
      </c>
      <c r="S980" s="231">
        <v>0</v>
      </c>
      <c r="T980" s="232">
        <f>S980*H980</f>
        <v>0</v>
      </c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R980" s="233" t="s">
        <v>374</v>
      </c>
      <c r="AT980" s="233" t="s">
        <v>298</v>
      </c>
      <c r="AU980" s="233" t="s">
        <v>84</v>
      </c>
      <c r="AY980" s="19" t="s">
        <v>296</v>
      </c>
      <c r="BE980" s="234">
        <f>IF(N980="základní",J980,0)</f>
        <v>0</v>
      </c>
      <c r="BF980" s="234">
        <f>IF(N980="snížená",J980,0)</f>
        <v>0</v>
      </c>
      <c r="BG980" s="234">
        <f>IF(N980="zákl. přenesená",J980,0)</f>
        <v>0</v>
      </c>
      <c r="BH980" s="234">
        <f>IF(N980="sníž. přenesená",J980,0)</f>
        <v>0</v>
      </c>
      <c r="BI980" s="234">
        <f>IF(N980="nulová",J980,0)</f>
        <v>0</v>
      </c>
      <c r="BJ980" s="19" t="s">
        <v>82</v>
      </c>
      <c r="BK980" s="234">
        <f>ROUND(I980*H980,2)</f>
        <v>0</v>
      </c>
      <c r="BL980" s="19" t="s">
        <v>374</v>
      </c>
      <c r="BM980" s="233" t="s">
        <v>2316</v>
      </c>
    </row>
    <row r="981" spans="1:51" s="14" customFormat="1" ht="12">
      <c r="A981" s="14"/>
      <c r="B981" s="246"/>
      <c r="C981" s="247"/>
      <c r="D981" s="237" t="s">
        <v>305</v>
      </c>
      <c r="E981" s="248" t="s">
        <v>28</v>
      </c>
      <c r="F981" s="249" t="s">
        <v>1545</v>
      </c>
      <c r="G981" s="247"/>
      <c r="H981" s="250">
        <v>597.733</v>
      </c>
      <c r="I981" s="251"/>
      <c r="J981" s="247"/>
      <c r="K981" s="247"/>
      <c r="L981" s="252"/>
      <c r="M981" s="253"/>
      <c r="N981" s="254"/>
      <c r="O981" s="254"/>
      <c r="P981" s="254"/>
      <c r="Q981" s="254"/>
      <c r="R981" s="254"/>
      <c r="S981" s="254"/>
      <c r="T981" s="255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56" t="s">
        <v>305</v>
      </c>
      <c r="AU981" s="256" t="s">
        <v>84</v>
      </c>
      <c r="AV981" s="14" t="s">
        <v>84</v>
      </c>
      <c r="AW981" s="14" t="s">
        <v>35</v>
      </c>
      <c r="AX981" s="14" t="s">
        <v>82</v>
      </c>
      <c r="AY981" s="256" t="s">
        <v>296</v>
      </c>
    </row>
    <row r="982" spans="1:65" s="2" customFormat="1" ht="16.5" customHeight="1">
      <c r="A982" s="40"/>
      <c r="B982" s="41"/>
      <c r="C982" s="279" t="s">
        <v>1541</v>
      </c>
      <c r="D982" s="279" t="s">
        <v>405</v>
      </c>
      <c r="E982" s="280" t="s">
        <v>1547</v>
      </c>
      <c r="F982" s="281" t="s">
        <v>1548</v>
      </c>
      <c r="G982" s="282" t="s">
        <v>491</v>
      </c>
      <c r="H982" s="283">
        <v>597.733</v>
      </c>
      <c r="I982" s="284"/>
      <c r="J982" s="285">
        <f>ROUND(I982*H982,2)</f>
        <v>0</v>
      </c>
      <c r="K982" s="281" t="s">
        <v>1549</v>
      </c>
      <c r="L982" s="286"/>
      <c r="M982" s="287" t="s">
        <v>28</v>
      </c>
      <c r="N982" s="288" t="s">
        <v>45</v>
      </c>
      <c r="O982" s="86"/>
      <c r="P982" s="231">
        <f>O982*H982</f>
        <v>0</v>
      </c>
      <c r="Q982" s="231">
        <v>0.0002</v>
      </c>
      <c r="R982" s="231">
        <f>Q982*H982</f>
        <v>0.11954659999999999</v>
      </c>
      <c r="S982" s="231">
        <v>0</v>
      </c>
      <c r="T982" s="232">
        <f>S982*H982</f>
        <v>0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33" t="s">
        <v>461</v>
      </c>
      <c r="AT982" s="233" t="s">
        <v>405</v>
      </c>
      <c r="AU982" s="233" t="s">
        <v>84</v>
      </c>
      <c r="AY982" s="19" t="s">
        <v>296</v>
      </c>
      <c r="BE982" s="234">
        <f>IF(N982="základní",J982,0)</f>
        <v>0</v>
      </c>
      <c r="BF982" s="234">
        <f>IF(N982="snížená",J982,0)</f>
        <v>0</v>
      </c>
      <c r="BG982" s="234">
        <f>IF(N982="zákl. přenesená",J982,0)</f>
        <v>0</v>
      </c>
      <c r="BH982" s="234">
        <f>IF(N982="sníž. přenesená",J982,0)</f>
        <v>0</v>
      </c>
      <c r="BI982" s="234">
        <f>IF(N982="nulová",J982,0)</f>
        <v>0</v>
      </c>
      <c r="BJ982" s="19" t="s">
        <v>82</v>
      </c>
      <c r="BK982" s="234">
        <f>ROUND(I982*H982,2)</f>
        <v>0</v>
      </c>
      <c r="BL982" s="19" t="s">
        <v>374</v>
      </c>
      <c r="BM982" s="233" t="s">
        <v>2317</v>
      </c>
    </row>
    <row r="983" spans="1:51" s="14" customFormat="1" ht="12">
      <c r="A983" s="14"/>
      <c r="B983" s="246"/>
      <c r="C983" s="247"/>
      <c r="D983" s="237" t="s">
        <v>305</v>
      </c>
      <c r="E983" s="248" t="s">
        <v>28</v>
      </c>
      <c r="F983" s="249" t="s">
        <v>1545</v>
      </c>
      <c r="G983" s="247"/>
      <c r="H983" s="250">
        <v>597.733</v>
      </c>
      <c r="I983" s="251"/>
      <c r="J983" s="247"/>
      <c r="K983" s="247"/>
      <c r="L983" s="252"/>
      <c r="M983" s="253"/>
      <c r="N983" s="254"/>
      <c r="O983" s="254"/>
      <c r="P983" s="254"/>
      <c r="Q983" s="254"/>
      <c r="R983" s="254"/>
      <c r="S983" s="254"/>
      <c r="T983" s="255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56" t="s">
        <v>305</v>
      </c>
      <c r="AU983" s="256" t="s">
        <v>84</v>
      </c>
      <c r="AV983" s="14" t="s">
        <v>84</v>
      </c>
      <c r="AW983" s="14" t="s">
        <v>35</v>
      </c>
      <c r="AX983" s="14" t="s">
        <v>82</v>
      </c>
      <c r="AY983" s="256" t="s">
        <v>296</v>
      </c>
    </row>
    <row r="984" spans="1:65" s="2" customFormat="1" ht="16.5" customHeight="1">
      <c r="A984" s="40"/>
      <c r="B984" s="41"/>
      <c r="C984" s="222" t="s">
        <v>1546</v>
      </c>
      <c r="D984" s="222" t="s">
        <v>298</v>
      </c>
      <c r="E984" s="223" t="s">
        <v>1552</v>
      </c>
      <c r="F984" s="224" t="s">
        <v>1553</v>
      </c>
      <c r="G984" s="225" t="s">
        <v>362</v>
      </c>
      <c r="H984" s="226">
        <v>510.883</v>
      </c>
      <c r="I984" s="227"/>
      <c r="J984" s="228">
        <f>ROUND(I984*H984,2)</f>
        <v>0</v>
      </c>
      <c r="K984" s="224" t="s">
        <v>302</v>
      </c>
      <c r="L984" s="46"/>
      <c r="M984" s="229" t="s">
        <v>28</v>
      </c>
      <c r="N984" s="230" t="s">
        <v>45</v>
      </c>
      <c r="O984" s="86"/>
      <c r="P984" s="231">
        <f>O984*H984</f>
        <v>0</v>
      </c>
      <c r="Q984" s="231">
        <v>0</v>
      </c>
      <c r="R984" s="231">
        <f>Q984*H984</f>
        <v>0</v>
      </c>
      <c r="S984" s="231">
        <v>0</v>
      </c>
      <c r="T984" s="232">
        <f>S984*H984</f>
        <v>0</v>
      </c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R984" s="233" t="s">
        <v>374</v>
      </c>
      <c r="AT984" s="233" t="s">
        <v>298</v>
      </c>
      <c r="AU984" s="233" t="s">
        <v>84</v>
      </c>
      <c r="AY984" s="19" t="s">
        <v>296</v>
      </c>
      <c r="BE984" s="234">
        <f>IF(N984="základní",J984,0)</f>
        <v>0</v>
      </c>
      <c r="BF984" s="234">
        <f>IF(N984="snížená",J984,0)</f>
        <v>0</v>
      </c>
      <c r="BG984" s="234">
        <f>IF(N984="zákl. přenesená",J984,0)</f>
        <v>0</v>
      </c>
      <c r="BH984" s="234">
        <f>IF(N984="sníž. přenesená",J984,0)</f>
        <v>0</v>
      </c>
      <c r="BI984" s="234">
        <f>IF(N984="nulová",J984,0)</f>
        <v>0</v>
      </c>
      <c r="BJ984" s="19" t="s">
        <v>82</v>
      </c>
      <c r="BK984" s="234">
        <f>ROUND(I984*H984,2)</f>
        <v>0</v>
      </c>
      <c r="BL984" s="19" t="s">
        <v>374</v>
      </c>
      <c r="BM984" s="233" t="s">
        <v>2318</v>
      </c>
    </row>
    <row r="985" spans="1:51" s="14" customFormat="1" ht="12">
      <c r="A985" s="14"/>
      <c r="B985" s="246"/>
      <c r="C985" s="247"/>
      <c r="D985" s="237" t="s">
        <v>305</v>
      </c>
      <c r="E985" s="248" t="s">
        <v>28</v>
      </c>
      <c r="F985" s="249" t="s">
        <v>156</v>
      </c>
      <c r="G985" s="247"/>
      <c r="H985" s="250">
        <v>510.883</v>
      </c>
      <c r="I985" s="251"/>
      <c r="J985" s="247"/>
      <c r="K985" s="247"/>
      <c r="L985" s="252"/>
      <c r="M985" s="253"/>
      <c r="N985" s="254"/>
      <c r="O985" s="254"/>
      <c r="P985" s="254"/>
      <c r="Q985" s="254"/>
      <c r="R985" s="254"/>
      <c r="S985" s="254"/>
      <c r="T985" s="255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6" t="s">
        <v>305</v>
      </c>
      <c r="AU985" s="256" t="s">
        <v>84</v>
      </c>
      <c r="AV985" s="14" t="s">
        <v>84</v>
      </c>
      <c r="AW985" s="14" t="s">
        <v>35</v>
      </c>
      <c r="AX985" s="14" t="s">
        <v>82</v>
      </c>
      <c r="AY985" s="256" t="s">
        <v>296</v>
      </c>
    </row>
    <row r="986" spans="1:65" s="2" customFormat="1" ht="16.5" customHeight="1">
      <c r="A986" s="40"/>
      <c r="B986" s="41"/>
      <c r="C986" s="279" t="s">
        <v>1551</v>
      </c>
      <c r="D986" s="279" t="s">
        <v>405</v>
      </c>
      <c r="E986" s="280" t="s">
        <v>1556</v>
      </c>
      <c r="F986" s="281" t="s">
        <v>1557</v>
      </c>
      <c r="G986" s="282" t="s">
        <v>362</v>
      </c>
      <c r="H986" s="283">
        <v>674.366</v>
      </c>
      <c r="I986" s="284"/>
      <c r="J986" s="285">
        <f>ROUND(I986*H986,2)</f>
        <v>0</v>
      </c>
      <c r="K986" s="281" t="s">
        <v>28</v>
      </c>
      <c r="L986" s="286"/>
      <c r="M986" s="287" t="s">
        <v>28</v>
      </c>
      <c r="N986" s="288" t="s">
        <v>45</v>
      </c>
      <c r="O986" s="86"/>
      <c r="P986" s="231">
        <f>O986*H986</f>
        <v>0</v>
      </c>
      <c r="Q986" s="231">
        <v>0.0025</v>
      </c>
      <c r="R986" s="231">
        <f>Q986*H986</f>
        <v>1.685915</v>
      </c>
      <c r="S986" s="231">
        <v>0</v>
      </c>
      <c r="T986" s="232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33" t="s">
        <v>461</v>
      </c>
      <c r="AT986" s="233" t="s">
        <v>405</v>
      </c>
      <c r="AU986" s="233" t="s">
        <v>84</v>
      </c>
      <c r="AY986" s="19" t="s">
        <v>296</v>
      </c>
      <c r="BE986" s="234">
        <f>IF(N986="základní",J986,0)</f>
        <v>0</v>
      </c>
      <c r="BF986" s="234">
        <f>IF(N986="snížená",J986,0)</f>
        <v>0</v>
      </c>
      <c r="BG986" s="234">
        <f>IF(N986="zákl. přenesená",J986,0)</f>
        <v>0</v>
      </c>
      <c r="BH986" s="234">
        <f>IF(N986="sníž. přenesená",J986,0)</f>
        <v>0</v>
      </c>
      <c r="BI986" s="234">
        <f>IF(N986="nulová",J986,0)</f>
        <v>0</v>
      </c>
      <c r="BJ986" s="19" t="s">
        <v>82</v>
      </c>
      <c r="BK986" s="234">
        <f>ROUND(I986*H986,2)</f>
        <v>0</v>
      </c>
      <c r="BL986" s="19" t="s">
        <v>374</v>
      </c>
      <c r="BM986" s="233" t="s">
        <v>2319</v>
      </c>
    </row>
    <row r="987" spans="1:51" s="14" customFormat="1" ht="12">
      <c r="A987" s="14"/>
      <c r="B987" s="246"/>
      <c r="C987" s="247"/>
      <c r="D987" s="237" t="s">
        <v>305</v>
      </c>
      <c r="E987" s="248" t="s">
        <v>28</v>
      </c>
      <c r="F987" s="249" t="s">
        <v>1559</v>
      </c>
      <c r="G987" s="247"/>
      <c r="H987" s="250">
        <v>613.06</v>
      </c>
      <c r="I987" s="251"/>
      <c r="J987" s="247"/>
      <c r="K987" s="247"/>
      <c r="L987" s="252"/>
      <c r="M987" s="253"/>
      <c r="N987" s="254"/>
      <c r="O987" s="254"/>
      <c r="P987" s="254"/>
      <c r="Q987" s="254"/>
      <c r="R987" s="254"/>
      <c r="S987" s="254"/>
      <c r="T987" s="255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6" t="s">
        <v>305</v>
      </c>
      <c r="AU987" s="256" t="s">
        <v>84</v>
      </c>
      <c r="AV987" s="14" t="s">
        <v>84</v>
      </c>
      <c r="AW987" s="14" t="s">
        <v>35</v>
      </c>
      <c r="AX987" s="14" t="s">
        <v>82</v>
      </c>
      <c r="AY987" s="256" t="s">
        <v>296</v>
      </c>
    </row>
    <row r="988" spans="1:51" s="14" customFormat="1" ht="12">
      <c r="A988" s="14"/>
      <c r="B988" s="246"/>
      <c r="C988" s="247"/>
      <c r="D988" s="237" t="s">
        <v>305</v>
      </c>
      <c r="E988" s="247"/>
      <c r="F988" s="249" t="s">
        <v>1560</v>
      </c>
      <c r="G988" s="247"/>
      <c r="H988" s="250">
        <v>674.366</v>
      </c>
      <c r="I988" s="251"/>
      <c r="J988" s="247"/>
      <c r="K988" s="247"/>
      <c r="L988" s="252"/>
      <c r="M988" s="253"/>
      <c r="N988" s="254"/>
      <c r="O988" s="254"/>
      <c r="P988" s="254"/>
      <c r="Q988" s="254"/>
      <c r="R988" s="254"/>
      <c r="S988" s="254"/>
      <c r="T988" s="255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56" t="s">
        <v>305</v>
      </c>
      <c r="AU988" s="256" t="s">
        <v>84</v>
      </c>
      <c r="AV988" s="14" t="s">
        <v>84</v>
      </c>
      <c r="AW988" s="14" t="s">
        <v>4</v>
      </c>
      <c r="AX988" s="14" t="s">
        <v>82</v>
      </c>
      <c r="AY988" s="256" t="s">
        <v>296</v>
      </c>
    </row>
    <row r="989" spans="1:65" s="2" customFormat="1" ht="16.5" customHeight="1">
      <c r="A989" s="40"/>
      <c r="B989" s="41"/>
      <c r="C989" s="222" t="s">
        <v>1555</v>
      </c>
      <c r="D989" s="222" t="s">
        <v>298</v>
      </c>
      <c r="E989" s="223" t="s">
        <v>1562</v>
      </c>
      <c r="F989" s="224" t="s">
        <v>1563</v>
      </c>
      <c r="G989" s="225" t="s">
        <v>424</v>
      </c>
      <c r="H989" s="226">
        <v>488.398</v>
      </c>
      <c r="I989" s="227"/>
      <c r="J989" s="228">
        <f>ROUND(I989*H989,2)</f>
        <v>0</v>
      </c>
      <c r="K989" s="224" t="s">
        <v>302</v>
      </c>
      <c r="L989" s="46"/>
      <c r="M989" s="229" t="s">
        <v>28</v>
      </c>
      <c r="N989" s="230" t="s">
        <v>45</v>
      </c>
      <c r="O989" s="86"/>
      <c r="P989" s="231">
        <f>O989*H989</f>
        <v>0</v>
      </c>
      <c r="Q989" s="231">
        <v>0</v>
      </c>
      <c r="R989" s="231">
        <f>Q989*H989</f>
        <v>0</v>
      </c>
      <c r="S989" s="231">
        <v>0</v>
      </c>
      <c r="T989" s="232">
        <f>S989*H989</f>
        <v>0</v>
      </c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R989" s="233" t="s">
        <v>374</v>
      </c>
      <c r="AT989" s="233" t="s">
        <v>298</v>
      </c>
      <c r="AU989" s="233" t="s">
        <v>84</v>
      </c>
      <c r="AY989" s="19" t="s">
        <v>296</v>
      </c>
      <c r="BE989" s="234">
        <f>IF(N989="základní",J989,0)</f>
        <v>0</v>
      </c>
      <c r="BF989" s="234">
        <f>IF(N989="snížená",J989,0)</f>
        <v>0</v>
      </c>
      <c r="BG989" s="234">
        <f>IF(N989="zákl. přenesená",J989,0)</f>
        <v>0</v>
      </c>
      <c r="BH989" s="234">
        <f>IF(N989="sníž. přenesená",J989,0)</f>
        <v>0</v>
      </c>
      <c r="BI989" s="234">
        <f>IF(N989="nulová",J989,0)</f>
        <v>0</v>
      </c>
      <c r="BJ989" s="19" t="s">
        <v>82</v>
      </c>
      <c r="BK989" s="234">
        <f>ROUND(I989*H989,2)</f>
        <v>0</v>
      </c>
      <c r="BL989" s="19" t="s">
        <v>374</v>
      </c>
      <c r="BM989" s="233" t="s">
        <v>2320</v>
      </c>
    </row>
    <row r="990" spans="1:51" s="14" customFormat="1" ht="12">
      <c r="A990" s="14"/>
      <c r="B990" s="246"/>
      <c r="C990" s="247"/>
      <c r="D990" s="237" t="s">
        <v>305</v>
      </c>
      <c r="E990" s="248" t="s">
        <v>28</v>
      </c>
      <c r="F990" s="249" t="s">
        <v>158</v>
      </c>
      <c r="G990" s="247"/>
      <c r="H990" s="250">
        <v>488.398</v>
      </c>
      <c r="I990" s="251"/>
      <c r="J990" s="247"/>
      <c r="K990" s="247"/>
      <c r="L990" s="252"/>
      <c r="M990" s="253"/>
      <c r="N990" s="254"/>
      <c r="O990" s="254"/>
      <c r="P990" s="254"/>
      <c r="Q990" s="254"/>
      <c r="R990" s="254"/>
      <c r="S990" s="254"/>
      <c r="T990" s="255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56" t="s">
        <v>305</v>
      </c>
      <c r="AU990" s="256" t="s">
        <v>84</v>
      </c>
      <c r="AV990" s="14" t="s">
        <v>84</v>
      </c>
      <c r="AW990" s="14" t="s">
        <v>35</v>
      </c>
      <c r="AX990" s="14" t="s">
        <v>82</v>
      </c>
      <c r="AY990" s="256" t="s">
        <v>296</v>
      </c>
    </row>
    <row r="991" spans="1:65" s="2" customFormat="1" ht="16.5" customHeight="1">
      <c r="A991" s="40"/>
      <c r="B991" s="41"/>
      <c r="C991" s="279" t="s">
        <v>1561</v>
      </c>
      <c r="D991" s="279" t="s">
        <v>405</v>
      </c>
      <c r="E991" s="280" t="s">
        <v>1566</v>
      </c>
      <c r="F991" s="281" t="s">
        <v>1567</v>
      </c>
      <c r="G991" s="282" t="s">
        <v>424</v>
      </c>
      <c r="H991" s="283">
        <v>537.238</v>
      </c>
      <c r="I991" s="284"/>
      <c r="J991" s="285">
        <f>ROUND(I991*H991,2)</f>
        <v>0</v>
      </c>
      <c r="K991" s="281" t="s">
        <v>302</v>
      </c>
      <c r="L991" s="286"/>
      <c r="M991" s="287" t="s">
        <v>28</v>
      </c>
      <c r="N991" s="288" t="s">
        <v>45</v>
      </c>
      <c r="O991" s="86"/>
      <c r="P991" s="231">
        <f>O991*H991</f>
        <v>0</v>
      </c>
      <c r="Q991" s="231">
        <v>1E-05</v>
      </c>
      <c r="R991" s="231">
        <f>Q991*H991</f>
        <v>0.005372380000000001</v>
      </c>
      <c r="S991" s="231">
        <v>0</v>
      </c>
      <c r="T991" s="232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33" t="s">
        <v>461</v>
      </c>
      <c r="AT991" s="233" t="s">
        <v>405</v>
      </c>
      <c r="AU991" s="233" t="s">
        <v>84</v>
      </c>
      <c r="AY991" s="19" t="s">
        <v>296</v>
      </c>
      <c r="BE991" s="234">
        <f>IF(N991="základní",J991,0)</f>
        <v>0</v>
      </c>
      <c r="BF991" s="234">
        <f>IF(N991="snížená",J991,0)</f>
        <v>0</v>
      </c>
      <c r="BG991" s="234">
        <f>IF(N991="zákl. přenesená",J991,0)</f>
        <v>0</v>
      </c>
      <c r="BH991" s="234">
        <f>IF(N991="sníž. přenesená",J991,0)</f>
        <v>0</v>
      </c>
      <c r="BI991" s="234">
        <f>IF(N991="nulová",J991,0)</f>
        <v>0</v>
      </c>
      <c r="BJ991" s="19" t="s">
        <v>82</v>
      </c>
      <c r="BK991" s="234">
        <f>ROUND(I991*H991,2)</f>
        <v>0</v>
      </c>
      <c r="BL991" s="19" t="s">
        <v>374</v>
      </c>
      <c r="BM991" s="233" t="s">
        <v>2321</v>
      </c>
    </row>
    <row r="992" spans="1:51" s="14" customFormat="1" ht="12">
      <c r="A992" s="14"/>
      <c r="B992" s="246"/>
      <c r="C992" s="247"/>
      <c r="D992" s="237" t="s">
        <v>305</v>
      </c>
      <c r="E992" s="248" t="s">
        <v>28</v>
      </c>
      <c r="F992" s="249" t="s">
        <v>1569</v>
      </c>
      <c r="G992" s="247"/>
      <c r="H992" s="250">
        <v>537.238</v>
      </c>
      <c r="I992" s="251"/>
      <c r="J992" s="247"/>
      <c r="K992" s="247"/>
      <c r="L992" s="252"/>
      <c r="M992" s="253"/>
      <c r="N992" s="254"/>
      <c r="O992" s="254"/>
      <c r="P992" s="254"/>
      <c r="Q992" s="254"/>
      <c r="R992" s="254"/>
      <c r="S992" s="254"/>
      <c r="T992" s="255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56" t="s">
        <v>305</v>
      </c>
      <c r="AU992" s="256" t="s">
        <v>84</v>
      </c>
      <c r="AV992" s="14" t="s">
        <v>84</v>
      </c>
      <c r="AW992" s="14" t="s">
        <v>35</v>
      </c>
      <c r="AX992" s="14" t="s">
        <v>82</v>
      </c>
      <c r="AY992" s="256" t="s">
        <v>296</v>
      </c>
    </row>
    <row r="993" spans="1:65" s="2" customFormat="1" ht="16.5" customHeight="1">
      <c r="A993" s="40"/>
      <c r="B993" s="41"/>
      <c r="C993" s="222" t="s">
        <v>1565</v>
      </c>
      <c r="D993" s="222" t="s">
        <v>298</v>
      </c>
      <c r="E993" s="223" t="s">
        <v>1571</v>
      </c>
      <c r="F993" s="224" t="s">
        <v>1572</v>
      </c>
      <c r="G993" s="225" t="s">
        <v>980</v>
      </c>
      <c r="H993" s="226">
        <v>12</v>
      </c>
      <c r="I993" s="227"/>
      <c r="J993" s="228">
        <f>ROUND(I993*H993,2)</f>
        <v>0</v>
      </c>
      <c r="K993" s="224" t="s">
        <v>28</v>
      </c>
      <c r="L993" s="46"/>
      <c r="M993" s="229" t="s">
        <v>28</v>
      </c>
      <c r="N993" s="230" t="s">
        <v>45</v>
      </c>
      <c r="O993" s="86"/>
      <c r="P993" s="231">
        <f>O993*H993</f>
        <v>0</v>
      </c>
      <c r="Q993" s="231">
        <v>0</v>
      </c>
      <c r="R993" s="231">
        <f>Q993*H993</f>
        <v>0</v>
      </c>
      <c r="S993" s="231">
        <v>0</v>
      </c>
      <c r="T993" s="232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33" t="s">
        <v>374</v>
      </c>
      <c r="AT993" s="233" t="s">
        <v>298</v>
      </c>
      <c r="AU993" s="233" t="s">
        <v>84</v>
      </c>
      <c r="AY993" s="19" t="s">
        <v>296</v>
      </c>
      <c r="BE993" s="234">
        <f>IF(N993="základní",J993,0)</f>
        <v>0</v>
      </c>
      <c r="BF993" s="234">
        <f>IF(N993="snížená",J993,0)</f>
        <v>0</v>
      </c>
      <c r="BG993" s="234">
        <f>IF(N993="zákl. přenesená",J993,0)</f>
        <v>0</v>
      </c>
      <c r="BH993" s="234">
        <f>IF(N993="sníž. přenesená",J993,0)</f>
        <v>0</v>
      </c>
      <c r="BI993" s="234">
        <f>IF(N993="nulová",J993,0)</f>
        <v>0</v>
      </c>
      <c r="BJ993" s="19" t="s">
        <v>82</v>
      </c>
      <c r="BK993" s="234">
        <f>ROUND(I993*H993,2)</f>
        <v>0</v>
      </c>
      <c r="BL993" s="19" t="s">
        <v>374</v>
      </c>
      <c r="BM993" s="233" t="s">
        <v>2322</v>
      </c>
    </row>
    <row r="994" spans="1:51" s="13" customFormat="1" ht="12">
      <c r="A994" s="13"/>
      <c r="B994" s="235"/>
      <c r="C994" s="236"/>
      <c r="D994" s="237" t="s">
        <v>305</v>
      </c>
      <c r="E994" s="238" t="s">
        <v>28</v>
      </c>
      <c r="F994" s="239" t="s">
        <v>2179</v>
      </c>
      <c r="G994" s="236"/>
      <c r="H994" s="238" t="s">
        <v>28</v>
      </c>
      <c r="I994" s="240"/>
      <c r="J994" s="236"/>
      <c r="K994" s="236"/>
      <c r="L994" s="241"/>
      <c r="M994" s="242"/>
      <c r="N994" s="243"/>
      <c r="O994" s="243"/>
      <c r="P994" s="243"/>
      <c r="Q994" s="243"/>
      <c r="R994" s="243"/>
      <c r="S994" s="243"/>
      <c r="T994" s="244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5" t="s">
        <v>305</v>
      </c>
      <c r="AU994" s="245" t="s">
        <v>84</v>
      </c>
      <c r="AV994" s="13" t="s">
        <v>82</v>
      </c>
      <c r="AW994" s="13" t="s">
        <v>35</v>
      </c>
      <c r="AX994" s="13" t="s">
        <v>74</v>
      </c>
      <c r="AY994" s="245" t="s">
        <v>296</v>
      </c>
    </row>
    <row r="995" spans="1:51" s="13" customFormat="1" ht="12">
      <c r="A995" s="13"/>
      <c r="B995" s="235"/>
      <c r="C995" s="236"/>
      <c r="D995" s="237" t="s">
        <v>305</v>
      </c>
      <c r="E995" s="238" t="s">
        <v>28</v>
      </c>
      <c r="F995" s="239" t="s">
        <v>1422</v>
      </c>
      <c r="G995" s="236"/>
      <c r="H995" s="238" t="s">
        <v>28</v>
      </c>
      <c r="I995" s="240"/>
      <c r="J995" s="236"/>
      <c r="K995" s="236"/>
      <c r="L995" s="241"/>
      <c r="M995" s="242"/>
      <c r="N995" s="243"/>
      <c r="O995" s="243"/>
      <c r="P995" s="243"/>
      <c r="Q995" s="243"/>
      <c r="R995" s="243"/>
      <c r="S995" s="243"/>
      <c r="T995" s="244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5" t="s">
        <v>305</v>
      </c>
      <c r="AU995" s="245" t="s">
        <v>84</v>
      </c>
      <c r="AV995" s="13" t="s">
        <v>82</v>
      </c>
      <c r="AW995" s="13" t="s">
        <v>35</v>
      </c>
      <c r="AX995" s="13" t="s">
        <v>74</v>
      </c>
      <c r="AY995" s="245" t="s">
        <v>296</v>
      </c>
    </row>
    <row r="996" spans="1:51" s="13" customFormat="1" ht="12">
      <c r="A996" s="13"/>
      <c r="B996" s="235"/>
      <c r="C996" s="236"/>
      <c r="D996" s="237" t="s">
        <v>305</v>
      </c>
      <c r="E996" s="238" t="s">
        <v>28</v>
      </c>
      <c r="F996" s="239" t="s">
        <v>1574</v>
      </c>
      <c r="G996" s="236"/>
      <c r="H996" s="238" t="s">
        <v>28</v>
      </c>
      <c r="I996" s="240"/>
      <c r="J996" s="236"/>
      <c r="K996" s="236"/>
      <c r="L996" s="241"/>
      <c r="M996" s="242"/>
      <c r="N996" s="243"/>
      <c r="O996" s="243"/>
      <c r="P996" s="243"/>
      <c r="Q996" s="243"/>
      <c r="R996" s="243"/>
      <c r="S996" s="243"/>
      <c r="T996" s="244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5" t="s">
        <v>305</v>
      </c>
      <c r="AU996" s="245" t="s">
        <v>84</v>
      </c>
      <c r="AV996" s="13" t="s">
        <v>82</v>
      </c>
      <c r="AW996" s="13" t="s">
        <v>35</v>
      </c>
      <c r="AX996" s="13" t="s">
        <v>74</v>
      </c>
      <c r="AY996" s="245" t="s">
        <v>296</v>
      </c>
    </row>
    <row r="997" spans="1:51" s="14" customFormat="1" ht="12">
      <c r="A997" s="14"/>
      <c r="B997" s="246"/>
      <c r="C997" s="247"/>
      <c r="D997" s="237" t="s">
        <v>305</v>
      </c>
      <c r="E997" s="248" t="s">
        <v>28</v>
      </c>
      <c r="F997" s="249" t="s">
        <v>355</v>
      </c>
      <c r="G997" s="247"/>
      <c r="H997" s="250">
        <v>12</v>
      </c>
      <c r="I997" s="251"/>
      <c r="J997" s="247"/>
      <c r="K997" s="247"/>
      <c r="L997" s="252"/>
      <c r="M997" s="253"/>
      <c r="N997" s="254"/>
      <c r="O997" s="254"/>
      <c r="P997" s="254"/>
      <c r="Q997" s="254"/>
      <c r="R997" s="254"/>
      <c r="S997" s="254"/>
      <c r="T997" s="255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56" t="s">
        <v>305</v>
      </c>
      <c r="AU997" s="256" t="s">
        <v>84</v>
      </c>
      <c r="AV997" s="14" t="s">
        <v>84</v>
      </c>
      <c r="AW997" s="14" t="s">
        <v>35</v>
      </c>
      <c r="AX997" s="14" t="s">
        <v>82</v>
      </c>
      <c r="AY997" s="256" t="s">
        <v>296</v>
      </c>
    </row>
    <row r="998" spans="1:65" s="2" customFormat="1" ht="16.5" customHeight="1">
      <c r="A998" s="40"/>
      <c r="B998" s="41"/>
      <c r="C998" s="222" t="s">
        <v>1570</v>
      </c>
      <c r="D998" s="222" t="s">
        <v>298</v>
      </c>
      <c r="E998" s="223" t="s">
        <v>1576</v>
      </c>
      <c r="F998" s="224" t="s">
        <v>1577</v>
      </c>
      <c r="G998" s="225" t="s">
        <v>424</v>
      </c>
      <c r="H998" s="226">
        <v>91.6</v>
      </c>
      <c r="I998" s="227"/>
      <c r="J998" s="228">
        <f>ROUND(I998*H998,2)</f>
        <v>0</v>
      </c>
      <c r="K998" s="224" t="s">
        <v>28</v>
      </c>
      <c r="L998" s="46"/>
      <c r="M998" s="229" t="s">
        <v>28</v>
      </c>
      <c r="N998" s="230" t="s">
        <v>45</v>
      </c>
      <c r="O998" s="86"/>
      <c r="P998" s="231">
        <f>O998*H998</f>
        <v>0</v>
      </c>
      <c r="Q998" s="231">
        <v>0</v>
      </c>
      <c r="R998" s="231">
        <f>Q998*H998</f>
        <v>0</v>
      </c>
      <c r="S998" s="231">
        <v>0</v>
      </c>
      <c r="T998" s="232">
        <f>S998*H998</f>
        <v>0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33" t="s">
        <v>374</v>
      </c>
      <c r="AT998" s="233" t="s">
        <v>298</v>
      </c>
      <c r="AU998" s="233" t="s">
        <v>84</v>
      </c>
      <c r="AY998" s="19" t="s">
        <v>296</v>
      </c>
      <c r="BE998" s="234">
        <f>IF(N998="základní",J998,0)</f>
        <v>0</v>
      </c>
      <c r="BF998" s="234">
        <f>IF(N998="snížená",J998,0)</f>
        <v>0</v>
      </c>
      <c r="BG998" s="234">
        <f>IF(N998="zákl. přenesená",J998,0)</f>
        <v>0</v>
      </c>
      <c r="BH998" s="234">
        <f>IF(N998="sníž. přenesená",J998,0)</f>
        <v>0</v>
      </c>
      <c r="BI998" s="234">
        <f>IF(N998="nulová",J998,0)</f>
        <v>0</v>
      </c>
      <c r="BJ998" s="19" t="s">
        <v>82</v>
      </c>
      <c r="BK998" s="234">
        <f>ROUND(I998*H998,2)</f>
        <v>0</v>
      </c>
      <c r="BL998" s="19" t="s">
        <v>374</v>
      </c>
      <c r="BM998" s="233" t="s">
        <v>2323</v>
      </c>
    </row>
    <row r="999" spans="1:51" s="13" customFormat="1" ht="12">
      <c r="A999" s="13"/>
      <c r="B999" s="235"/>
      <c r="C999" s="236"/>
      <c r="D999" s="237" t="s">
        <v>305</v>
      </c>
      <c r="E999" s="238" t="s">
        <v>28</v>
      </c>
      <c r="F999" s="239" t="s">
        <v>2179</v>
      </c>
      <c r="G999" s="236"/>
      <c r="H999" s="238" t="s">
        <v>28</v>
      </c>
      <c r="I999" s="240"/>
      <c r="J999" s="236"/>
      <c r="K999" s="236"/>
      <c r="L999" s="241"/>
      <c r="M999" s="242"/>
      <c r="N999" s="243"/>
      <c r="O999" s="243"/>
      <c r="P999" s="243"/>
      <c r="Q999" s="243"/>
      <c r="R999" s="243"/>
      <c r="S999" s="243"/>
      <c r="T999" s="244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45" t="s">
        <v>305</v>
      </c>
      <c r="AU999" s="245" t="s">
        <v>84</v>
      </c>
      <c r="AV999" s="13" t="s">
        <v>82</v>
      </c>
      <c r="AW999" s="13" t="s">
        <v>35</v>
      </c>
      <c r="AX999" s="13" t="s">
        <v>74</v>
      </c>
      <c r="AY999" s="245" t="s">
        <v>296</v>
      </c>
    </row>
    <row r="1000" spans="1:51" s="14" customFormat="1" ht="12">
      <c r="A1000" s="14"/>
      <c r="B1000" s="246"/>
      <c r="C1000" s="247"/>
      <c r="D1000" s="237" t="s">
        <v>305</v>
      </c>
      <c r="E1000" s="248" t="s">
        <v>28</v>
      </c>
      <c r="F1000" s="249" t="s">
        <v>1472</v>
      </c>
      <c r="G1000" s="247"/>
      <c r="H1000" s="250">
        <v>91.6</v>
      </c>
      <c r="I1000" s="251"/>
      <c r="J1000" s="247"/>
      <c r="K1000" s="247"/>
      <c r="L1000" s="252"/>
      <c r="M1000" s="253"/>
      <c r="N1000" s="254"/>
      <c r="O1000" s="254"/>
      <c r="P1000" s="254"/>
      <c r="Q1000" s="254"/>
      <c r="R1000" s="254"/>
      <c r="S1000" s="254"/>
      <c r="T1000" s="255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56" t="s">
        <v>305</v>
      </c>
      <c r="AU1000" s="256" t="s">
        <v>84</v>
      </c>
      <c r="AV1000" s="14" t="s">
        <v>84</v>
      </c>
      <c r="AW1000" s="14" t="s">
        <v>35</v>
      </c>
      <c r="AX1000" s="14" t="s">
        <v>82</v>
      </c>
      <c r="AY1000" s="256" t="s">
        <v>296</v>
      </c>
    </row>
    <row r="1001" spans="1:65" s="2" customFormat="1" ht="16.5" customHeight="1">
      <c r="A1001" s="40"/>
      <c r="B1001" s="41"/>
      <c r="C1001" s="279" t="s">
        <v>1575</v>
      </c>
      <c r="D1001" s="279" t="s">
        <v>405</v>
      </c>
      <c r="E1001" s="280" t="s">
        <v>1580</v>
      </c>
      <c r="F1001" s="281" t="s">
        <v>1581</v>
      </c>
      <c r="G1001" s="282" t="s">
        <v>424</v>
      </c>
      <c r="H1001" s="283">
        <v>100.76</v>
      </c>
      <c r="I1001" s="284"/>
      <c r="J1001" s="285">
        <f>ROUND(I1001*H1001,2)</f>
        <v>0</v>
      </c>
      <c r="K1001" s="281" t="s">
        <v>28</v>
      </c>
      <c r="L1001" s="286"/>
      <c r="M1001" s="287" t="s">
        <v>28</v>
      </c>
      <c r="N1001" s="288" t="s">
        <v>45</v>
      </c>
      <c r="O1001" s="86"/>
      <c r="P1001" s="231">
        <f>O1001*H1001</f>
        <v>0</v>
      </c>
      <c r="Q1001" s="231">
        <v>0.0005</v>
      </c>
      <c r="R1001" s="231">
        <f>Q1001*H1001</f>
        <v>0.05038</v>
      </c>
      <c r="S1001" s="231">
        <v>0</v>
      </c>
      <c r="T1001" s="232">
        <f>S1001*H1001</f>
        <v>0</v>
      </c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R1001" s="233" t="s">
        <v>461</v>
      </c>
      <c r="AT1001" s="233" t="s">
        <v>405</v>
      </c>
      <c r="AU1001" s="233" t="s">
        <v>84</v>
      </c>
      <c r="AY1001" s="19" t="s">
        <v>296</v>
      </c>
      <c r="BE1001" s="234">
        <f>IF(N1001="základní",J1001,0)</f>
        <v>0</v>
      </c>
      <c r="BF1001" s="234">
        <f>IF(N1001="snížená",J1001,0)</f>
        <v>0</v>
      </c>
      <c r="BG1001" s="234">
        <f>IF(N1001="zákl. přenesená",J1001,0)</f>
        <v>0</v>
      </c>
      <c r="BH1001" s="234">
        <f>IF(N1001="sníž. přenesená",J1001,0)</f>
        <v>0</v>
      </c>
      <c r="BI1001" s="234">
        <f>IF(N1001="nulová",J1001,0)</f>
        <v>0</v>
      </c>
      <c r="BJ1001" s="19" t="s">
        <v>82</v>
      </c>
      <c r="BK1001" s="234">
        <f>ROUND(I1001*H1001,2)</f>
        <v>0</v>
      </c>
      <c r="BL1001" s="19" t="s">
        <v>374</v>
      </c>
      <c r="BM1001" s="233" t="s">
        <v>2324</v>
      </c>
    </row>
    <row r="1002" spans="1:51" s="13" customFormat="1" ht="12">
      <c r="A1002" s="13"/>
      <c r="B1002" s="235"/>
      <c r="C1002" s="236"/>
      <c r="D1002" s="237" t="s">
        <v>305</v>
      </c>
      <c r="E1002" s="238" t="s">
        <v>28</v>
      </c>
      <c r="F1002" s="239" t="s">
        <v>2179</v>
      </c>
      <c r="G1002" s="236"/>
      <c r="H1002" s="238" t="s">
        <v>28</v>
      </c>
      <c r="I1002" s="240"/>
      <c r="J1002" s="236"/>
      <c r="K1002" s="236"/>
      <c r="L1002" s="241"/>
      <c r="M1002" s="242"/>
      <c r="N1002" s="243"/>
      <c r="O1002" s="243"/>
      <c r="P1002" s="243"/>
      <c r="Q1002" s="243"/>
      <c r="R1002" s="243"/>
      <c r="S1002" s="243"/>
      <c r="T1002" s="244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5" t="s">
        <v>305</v>
      </c>
      <c r="AU1002" s="245" t="s">
        <v>84</v>
      </c>
      <c r="AV1002" s="13" t="s">
        <v>82</v>
      </c>
      <c r="AW1002" s="13" t="s">
        <v>35</v>
      </c>
      <c r="AX1002" s="13" t="s">
        <v>74</v>
      </c>
      <c r="AY1002" s="245" t="s">
        <v>296</v>
      </c>
    </row>
    <row r="1003" spans="1:51" s="14" customFormat="1" ht="12">
      <c r="A1003" s="14"/>
      <c r="B1003" s="246"/>
      <c r="C1003" s="247"/>
      <c r="D1003" s="237" t="s">
        <v>305</v>
      </c>
      <c r="E1003" s="248" t="s">
        <v>28</v>
      </c>
      <c r="F1003" s="249" t="s">
        <v>1583</v>
      </c>
      <c r="G1003" s="247"/>
      <c r="H1003" s="250">
        <v>100.76</v>
      </c>
      <c r="I1003" s="251"/>
      <c r="J1003" s="247"/>
      <c r="K1003" s="247"/>
      <c r="L1003" s="252"/>
      <c r="M1003" s="253"/>
      <c r="N1003" s="254"/>
      <c r="O1003" s="254"/>
      <c r="P1003" s="254"/>
      <c r="Q1003" s="254"/>
      <c r="R1003" s="254"/>
      <c r="S1003" s="254"/>
      <c r="T1003" s="255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56" t="s">
        <v>305</v>
      </c>
      <c r="AU1003" s="256" t="s">
        <v>84</v>
      </c>
      <c r="AV1003" s="14" t="s">
        <v>84</v>
      </c>
      <c r="AW1003" s="14" t="s">
        <v>35</v>
      </c>
      <c r="AX1003" s="14" t="s">
        <v>82</v>
      </c>
      <c r="AY1003" s="256" t="s">
        <v>296</v>
      </c>
    </row>
    <row r="1004" spans="1:65" s="2" customFormat="1" ht="24" customHeight="1">
      <c r="A1004" s="40"/>
      <c r="B1004" s="41"/>
      <c r="C1004" s="222" t="s">
        <v>1579</v>
      </c>
      <c r="D1004" s="222" t="s">
        <v>298</v>
      </c>
      <c r="E1004" s="223" t="s">
        <v>1585</v>
      </c>
      <c r="F1004" s="224" t="s">
        <v>1586</v>
      </c>
      <c r="G1004" s="225" t="s">
        <v>408</v>
      </c>
      <c r="H1004" s="226">
        <v>26.975</v>
      </c>
      <c r="I1004" s="227"/>
      <c r="J1004" s="228">
        <f>ROUND(I1004*H1004,2)</f>
        <v>0</v>
      </c>
      <c r="K1004" s="224" t="s">
        <v>302</v>
      </c>
      <c r="L1004" s="46"/>
      <c r="M1004" s="229" t="s">
        <v>28</v>
      </c>
      <c r="N1004" s="230" t="s">
        <v>45</v>
      </c>
      <c r="O1004" s="86"/>
      <c r="P1004" s="231">
        <f>O1004*H1004</f>
        <v>0</v>
      </c>
      <c r="Q1004" s="231">
        <v>0</v>
      </c>
      <c r="R1004" s="231">
        <f>Q1004*H1004</f>
        <v>0</v>
      </c>
      <c r="S1004" s="231">
        <v>0</v>
      </c>
      <c r="T1004" s="232">
        <f>S1004*H1004</f>
        <v>0</v>
      </c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R1004" s="233" t="s">
        <v>374</v>
      </c>
      <c r="AT1004" s="233" t="s">
        <v>298</v>
      </c>
      <c r="AU1004" s="233" t="s">
        <v>84</v>
      </c>
      <c r="AY1004" s="19" t="s">
        <v>296</v>
      </c>
      <c r="BE1004" s="234">
        <f>IF(N1004="základní",J1004,0)</f>
        <v>0</v>
      </c>
      <c r="BF1004" s="234">
        <f>IF(N1004="snížená",J1004,0)</f>
        <v>0</v>
      </c>
      <c r="BG1004" s="234">
        <f>IF(N1004="zákl. přenesená",J1004,0)</f>
        <v>0</v>
      </c>
      <c r="BH1004" s="234">
        <f>IF(N1004="sníž. přenesená",J1004,0)</f>
        <v>0</v>
      </c>
      <c r="BI1004" s="234">
        <f>IF(N1004="nulová",J1004,0)</f>
        <v>0</v>
      </c>
      <c r="BJ1004" s="19" t="s">
        <v>82</v>
      </c>
      <c r="BK1004" s="234">
        <f>ROUND(I1004*H1004,2)</f>
        <v>0</v>
      </c>
      <c r="BL1004" s="19" t="s">
        <v>374</v>
      </c>
      <c r="BM1004" s="233" t="s">
        <v>2325</v>
      </c>
    </row>
    <row r="1005" spans="1:63" s="12" customFormat="1" ht="22.8" customHeight="1">
      <c r="A1005" s="12"/>
      <c r="B1005" s="206"/>
      <c r="C1005" s="207"/>
      <c r="D1005" s="208" t="s">
        <v>73</v>
      </c>
      <c r="E1005" s="220" t="s">
        <v>1588</v>
      </c>
      <c r="F1005" s="220" t="s">
        <v>1589</v>
      </c>
      <c r="G1005" s="207"/>
      <c r="H1005" s="207"/>
      <c r="I1005" s="210"/>
      <c r="J1005" s="221">
        <f>BK1005</f>
        <v>0</v>
      </c>
      <c r="K1005" s="207"/>
      <c r="L1005" s="212"/>
      <c r="M1005" s="213"/>
      <c r="N1005" s="214"/>
      <c r="O1005" s="214"/>
      <c r="P1005" s="215">
        <f>SUM(P1006:P1115)</f>
        <v>0</v>
      </c>
      <c r="Q1005" s="214"/>
      <c r="R1005" s="215">
        <f>SUM(R1006:R1115)</f>
        <v>1.93145</v>
      </c>
      <c r="S1005" s="214"/>
      <c r="T1005" s="216">
        <f>SUM(T1006:T1115)</f>
        <v>0</v>
      </c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R1005" s="217" t="s">
        <v>84</v>
      </c>
      <c r="AT1005" s="218" t="s">
        <v>73</v>
      </c>
      <c r="AU1005" s="218" t="s">
        <v>82</v>
      </c>
      <c r="AY1005" s="217" t="s">
        <v>296</v>
      </c>
      <c r="BK1005" s="219">
        <f>SUM(BK1006:BK1115)</f>
        <v>0</v>
      </c>
    </row>
    <row r="1006" spans="1:65" s="2" customFormat="1" ht="24" customHeight="1">
      <c r="A1006" s="40"/>
      <c r="B1006" s="41"/>
      <c r="C1006" s="222" t="s">
        <v>1584</v>
      </c>
      <c r="D1006" s="222" t="s">
        <v>298</v>
      </c>
      <c r="E1006" s="223" t="s">
        <v>1591</v>
      </c>
      <c r="F1006" s="224" t="s">
        <v>1592</v>
      </c>
      <c r="G1006" s="225" t="s">
        <v>491</v>
      </c>
      <c r="H1006" s="226">
        <v>1</v>
      </c>
      <c r="I1006" s="227"/>
      <c r="J1006" s="228">
        <f>ROUND(I1006*H1006,2)</f>
        <v>0</v>
      </c>
      <c r="K1006" s="224" t="s">
        <v>302</v>
      </c>
      <c r="L1006" s="46"/>
      <c r="M1006" s="229" t="s">
        <v>28</v>
      </c>
      <c r="N1006" s="230" t="s">
        <v>45</v>
      </c>
      <c r="O1006" s="86"/>
      <c r="P1006" s="231">
        <f>O1006*H1006</f>
        <v>0</v>
      </c>
      <c r="Q1006" s="231">
        <v>0</v>
      </c>
      <c r="R1006" s="231">
        <f>Q1006*H1006</f>
        <v>0</v>
      </c>
      <c r="S1006" s="231">
        <v>0</v>
      </c>
      <c r="T1006" s="232">
        <f>S1006*H1006</f>
        <v>0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33" t="s">
        <v>374</v>
      </c>
      <c r="AT1006" s="233" t="s">
        <v>298</v>
      </c>
      <c r="AU1006" s="233" t="s">
        <v>84</v>
      </c>
      <c r="AY1006" s="19" t="s">
        <v>296</v>
      </c>
      <c r="BE1006" s="234">
        <f>IF(N1006="základní",J1006,0)</f>
        <v>0</v>
      </c>
      <c r="BF1006" s="234">
        <f>IF(N1006="snížená",J1006,0)</f>
        <v>0</v>
      </c>
      <c r="BG1006" s="234">
        <f>IF(N1006="zákl. přenesená",J1006,0)</f>
        <v>0</v>
      </c>
      <c r="BH1006" s="234">
        <f>IF(N1006="sníž. přenesená",J1006,0)</f>
        <v>0</v>
      </c>
      <c r="BI1006" s="234">
        <f>IF(N1006="nulová",J1006,0)</f>
        <v>0</v>
      </c>
      <c r="BJ1006" s="19" t="s">
        <v>82</v>
      </c>
      <c r="BK1006" s="234">
        <f>ROUND(I1006*H1006,2)</f>
        <v>0</v>
      </c>
      <c r="BL1006" s="19" t="s">
        <v>374</v>
      </c>
      <c r="BM1006" s="233" t="s">
        <v>2326</v>
      </c>
    </row>
    <row r="1007" spans="1:51" s="13" customFormat="1" ht="12">
      <c r="A1007" s="13"/>
      <c r="B1007" s="235"/>
      <c r="C1007" s="236"/>
      <c r="D1007" s="237" t="s">
        <v>305</v>
      </c>
      <c r="E1007" s="238" t="s">
        <v>28</v>
      </c>
      <c r="F1007" s="239" t="s">
        <v>1809</v>
      </c>
      <c r="G1007" s="236"/>
      <c r="H1007" s="238" t="s">
        <v>28</v>
      </c>
      <c r="I1007" s="240"/>
      <c r="J1007" s="236"/>
      <c r="K1007" s="236"/>
      <c r="L1007" s="241"/>
      <c r="M1007" s="242"/>
      <c r="N1007" s="243"/>
      <c r="O1007" s="243"/>
      <c r="P1007" s="243"/>
      <c r="Q1007" s="243"/>
      <c r="R1007" s="243"/>
      <c r="S1007" s="243"/>
      <c r="T1007" s="244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5" t="s">
        <v>305</v>
      </c>
      <c r="AU1007" s="245" t="s">
        <v>84</v>
      </c>
      <c r="AV1007" s="13" t="s">
        <v>82</v>
      </c>
      <c r="AW1007" s="13" t="s">
        <v>35</v>
      </c>
      <c r="AX1007" s="13" t="s">
        <v>74</v>
      </c>
      <c r="AY1007" s="245" t="s">
        <v>296</v>
      </c>
    </row>
    <row r="1008" spans="1:51" s="13" customFormat="1" ht="12">
      <c r="A1008" s="13"/>
      <c r="B1008" s="235"/>
      <c r="C1008" s="236"/>
      <c r="D1008" s="237" t="s">
        <v>305</v>
      </c>
      <c r="E1008" s="238" t="s">
        <v>28</v>
      </c>
      <c r="F1008" s="239" t="s">
        <v>947</v>
      </c>
      <c r="G1008" s="236"/>
      <c r="H1008" s="238" t="s">
        <v>28</v>
      </c>
      <c r="I1008" s="240"/>
      <c r="J1008" s="236"/>
      <c r="K1008" s="236"/>
      <c r="L1008" s="241"/>
      <c r="M1008" s="242"/>
      <c r="N1008" s="243"/>
      <c r="O1008" s="243"/>
      <c r="P1008" s="243"/>
      <c r="Q1008" s="243"/>
      <c r="R1008" s="243"/>
      <c r="S1008" s="243"/>
      <c r="T1008" s="244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5" t="s">
        <v>305</v>
      </c>
      <c r="AU1008" s="245" t="s">
        <v>84</v>
      </c>
      <c r="AV1008" s="13" t="s">
        <v>82</v>
      </c>
      <c r="AW1008" s="13" t="s">
        <v>35</v>
      </c>
      <c r="AX1008" s="13" t="s">
        <v>74</v>
      </c>
      <c r="AY1008" s="245" t="s">
        <v>296</v>
      </c>
    </row>
    <row r="1009" spans="1:51" s="14" customFormat="1" ht="12">
      <c r="A1009" s="14"/>
      <c r="B1009" s="246"/>
      <c r="C1009" s="247"/>
      <c r="D1009" s="237" t="s">
        <v>305</v>
      </c>
      <c r="E1009" s="248" t="s">
        <v>28</v>
      </c>
      <c r="F1009" s="249" t="s">
        <v>82</v>
      </c>
      <c r="G1009" s="247"/>
      <c r="H1009" s="250">
        <v>1</v>
      </c>
      <c r="I1009" s="251"/>
      <c r="J1009" s="247"/>
      <c r="K1009" s="247"/>
      <c r="L1009" s="252"/>
      <c r="M1009" s="253"/>
      <c r="N1009" s="254"/>
      <c r="O1009" s="254"/>
      <c r="P1009" s="254"/>
      <c r="Q1009" s="254"/>
      <c r="R1009" s="254"/>
      <c r="S1009" s="254"/>
      <c r="T1009" s="255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56" t="s">
        <v>305</v>
      </c>
      <c r="AU1009" s="256" t="s">
        <v>84</v>
      </c>
      <c r="AV1009" s="14" t="s">
        <v>84</v>
      </c>
      <c r="AW1009" s="14" t="s">
        <v>35</v>
      </c>
      <c r="AX1009" s="14" t="s">
        <v>82</v>
      </c>
      <c r="AY1009" s="256" t="s">
        <v>296</v>
      </c>
    </row>
    <row r="1010" spans="1:65" s="2" customFormat="1" ht="24" customHeight="1">
      <c r="A1010" s="40"/>
      <c r="B1010" s="41"/>
      <c r="C1010" s="222" t="s">
        <v>1590</v>
      </c>
      <c r="D1010" s="222" t="s">
        <v>298</v>
      </c>
      <c r="E1010" s="223" t="s">
        <v>1595</v>
      </c>
      <c r="F1010" s="224" t="s">
        <v>1596</v>
      </c>
      <c r="G1010" s="225" t="s">
        <v>491</v>
      </c>
      <c r="H1010" s="226">
        <v>14</v>
      </c>
      <c r="I1010" s="227"/>
      <c r="J1010" s="228">
        <f>ROUND(I1010*H1010,2)</f>
        <v>0</v>
      </c>
      <c r="K1010" s="224" t="s">
        <v>302</v>
      </c>
      <c r="L1010" s="46"/>
      <c r="M1010" s="229" t="s">
        <v>28</v>
      </c>
      <c r="N1010" s="230" t="s">
        <v>45</v>
      </c>
      <c r="O1010" s="86"/>
      <c r="P1010" s="231">
        <f>O1010*H1010</f>
        <v>0</v>
      </c>
      <c r="Q1010" s="231">
        <v>0</v>
      </c>
      <c r="R1010" s="231">
        <f>Q1010*H1010</f>
        <v>0</v>
      </c>
      <c r="S1010" s="231">
        <v>0</v>
      </c>
      <c r="T1010" s="232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33" t="s">
        <v>374</v>
      </c>
      <c r="AT1010" s="233" t="s">
        <v>298</v>
      </c>
      <c r="AU1010" s="233" t="s">
        <v>84</v>
      </c>
      <c r="AY1010" s="19" t="s">
        <v>296</v>
      </c>
      <c r="BE1010" s="234">
        <f>IF(N1010="základní",J1010,0)</f>
        <v>0</v>
      </c>
      <c r="BF1010" s="234">
        <f>IF(N1010="snížená",J1010,0)</f>
        <v>0</v>
      </c>
      <c r="BG1010" s="234">
        <f>IF(N1010="zákl. přenesená",J1010,0)</f>
        <v>0</v>
      </c>
      <c r="BH1010" s="234">
        <f>IF(N1010="sníž. přenesená",J1010,0)</f>
        <v>0</v>
      </c>
      <c r="BI1010" s="234">
        <f>IF(N1010="nulová",J1010,0)</f>
        <v>0</v>
      </c>
      <c r="BJ1010" s="19" t="s">
        <v>82</v>
      </c>
      <c r="BK1010" s="234">
        <f>ROUND(I1010*H1010,2)</f>
        <v>0</v>
      </c>
      <c r="BL1010" s="19" t="s">
        <v>374</v>
      </c>
      <c r="BM1010" s="233" t="s">
        <v>2327</v>
      </c>
    </row>
    <row r="1011" spans="1:51" s="13" customFormat="1" ht="12">
      <c r="A1011" s="13"/>
      <c r="B1011" s="235"/>
      <c r="C1011" s="236"/>
      <c r="D1011" s="237" t="s">
        <v>305</v>
      </c>
      <c r="E1011" s="238" t="s">
        <v>28</v>
      </c>
      <c r="F1011" s="239" t="s">
        <v>1809</v>
      </c>
      <c r="G1011" s="236"/>
      <c r="H1011" s="238" t="s">
        <v>28</v>
      </c>
      <c r="I1011" s="240"/>
      <c r="J1011" s="236"/>
      <c r="K1011" s="236"/>
      <c r="L1011" s="241"/>
      <c r="M1011" s="242"/>
      <c r="N1011" s="243"/>
      <c r="O1011" s="243"/>
      <c r="P1011" s="243"/>
      <c r="Q1011" s="243"/>
      <c r="R1011" s="243"/>
      <c r="S1011" s="243"/>
      <c r="T1011" s="244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5" t="s">
        <v>305</v>
      </c>
      <c r="AU1011" s="245" t="s">
        <v>84</v>
      </c>
      <c r="AV1011" s="13" t="s">
        <v>82</v>
      </c>
      <c r="AW1011" s="13" t="s">
        <v>35</v>
      </c>
      <c r="AX1011" s="13" t="s">
        <v>74</v>
      </c>
      <c r="AY1011" s="245" t="s">
        <v>296</v>
      </c>
    </row>
    <row r="1012" spans="1:51" s="13" customFormat="1" ht="12">
      <c r="A1012" s="13"/>
      <c r="B1012" s="235"/>
      <c r="C1012" s="236"/>
      <c r="D1012" s="237" t="s">
        <v>305</v>
      </c>
      <c r="E1012" s="238" t="s">
        <v>28</v>
      </c>
      <c r="F1012" s="239" t="s">
        <v>947</v>
      </c>
      <c r="G1012" s="236"/>
      <c r="H1012" s="238" t="s">
        <v>28</v>
      </c>
      <c r="I1012" s="240"/>
      <c r="J1012" s="236"/>
      <c r="K1012" s="236"/>
      <c r="L1012" s="241"/>
      <c r="M1012" s="242"/>
      <c r="N1012" s="243"/>
      <c r="O1012" s="243"/>
      <c r="P1012" s="243"/>
      <c r="Q1012" s="243"/>
      <c r="R1012" s="243"/>
      <c r="S1012" s="243"/>
      <c r="T1012" s="244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5" t="s">
        <v>305</v>
      </c>
      <c r="AU1012" s="245" t="s">
        <v>84</v>
      </c>
      <c r="AV1012" s="13" t="s">
        <v>82</v>
      </c>
      <c r="AW1012" s="13" t="s">
        <v>35</v>
      </c>
      <c r="AX1012" s="13" t="s">
        <v>74</v>
      </c>
      <c r="AY1012" s="245" t="s">
        <v>296</v>
      </c>
    </row>
    <row r="1013" spans="1:51" s="14" customFormat="1" ht="12">
      <c r="A1013" s="14"/>
      <c r="B1013" s="246"/>
      <c r="C1013" s="247"/>
      <c r="D1013" s="237" t="s">
        <v>305</v>
      </c>
      <c r="E1013" s="248" t="s">
        <v>28</v>
      </c>
      <c r="F1013" s="249" t="s">
        <v>366</v>
      </c>
      <c r="G1013" s="247"/>
      <c r="H1013" s="250">
        <v>14</v>
      </c>
      <c r="I1013" s="251"/>
      <c r="J1013" s="247"/>
      <c r="K1013" s="247"/>
      <c r="L1013" s="252"/>
      <c r="M1013" s="253"/>
      <c r="N1013" s="254"/>
      <c r="O1013" s="254"/>
      <c r="P1013" s="254"/>
      <c r="Q1013" s="254"/>
      <c r="R1013" s="254"/>
      <c r="S1013" s="254"/>
      <c r="T1013" s="255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56" t="s">
        <v>305</v>
      </c>
      <c r="AU1013" s="256" t="s">
        <v>84</v>
      </c>
      <c r="AV1013" s="14" t="s">
        <v>84</v>
      </c>
      <c r="AW1013" s="14" t="s">
        <v>35</v>
      </c>
      <c r="AX1013" s="14" t="s">
        <v>82</v>
      </c>
      <c r="AY1013" s="256" t="s">
        <v>296</v>
      </c>
    </row>
    <row r="1014" spans="1:65" s="2" customFormat="1" ht="24" customHeight="1">
      <c r="A1014" s="40"/>
      <c r="B1014" s="41"/>
      <c r="C1014" s="222" t="s">
        <v>1594</v>
      </c>
      <c r="D1014" s="222" t="s">
        <v>298</v>
      </c>
      <c r="E1014" s="223" t="s">
        <v>1599</v>
      </c>
      <c r="F1014" s="224" t="s">
        <v>1600</v>
      </c>
      <c r="G1014" s="225" t="s">
        <v>491</v>
      </c>
      <c r="H1014" s="226">
        <v>2</v>
      </c>
      <c r="I1014" s="227"/>
      <c r="J1014" s="228">
        <f>ROUND(I1014*H1014,2)</f>
        <v>0</v>
      </c>
      <c r="K1014" s="224" t="s">
        <v>302</v>
      </c>
      <c r="L1014" s="46"/>
      <c r="M1014" s="229" t="s">
        <v>28</v>
      </c>
      <c r="N1014" s="230" t="s">
        <v>45</v>
      </c>
      <c r="O1014" s="86"/>
      <c r="P1014" s="231">
        <f>O1014*H1014</f>
        <v>0</v>
      </c>
      <c r="Q1014" s="231">
        <v>0</v>
      </c>
      <c r="R1014" s="231">
        <f>Q1014*H1014</f>
        <v>0</v>
      </c>
      <c r="S1014" s="231">
        <v>0</v>
      </c>
      <c r="T1014" s="232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33" t="s">
        <v>374</v>
      </c>
      <c r="AT1014" s="233" t="s">
        <v>298</v>
      </c>
      <c r="AU1014" s="233" t="s">
        <v>84</v>
      </c>
      <c r="AY1014" s="19" t="s">
        <v>296</v>
      </c>
      <c r="BE1014" s="234">
        <f>IF(N1014="základní",J1014,0)</f>
        <v>0</v>
      </c>
      <c r="BF1014" s="234">
        <f>IF(N1014="snížená",J1014,0)</f>
        <v>0</v>
      </c>
      <c r="BG1014" s="234">
        <f>IF(N1014="zákl. přenesená",J1014,0)</f>
        <v>0</v>
      </c>
      <c r="BH1014" s="234">
        <f>IF(N1014="sníž. přenesená",J1014,0)</f>
        <v>0</v>
      </c>
      <c r="BI1014" s="234">
        <f>IF(N1014="nulová",J1014,0)</f>
        <v>0</v>
      </c>
      <c r="BJ1014" s="19" t="s">
        <v>82</v>
      </c>
      <c r="BK1014" s="234">
        <f>ROUND(I1014*H1014,2)</f>
        <v>0</v>
      </c>
      <c r="BL1014" s="19" t="s">
        <v>374</v>
      </c>
      <c r="BM1014" s="233" t="s">
        <v>2328</v>
      </c>
    </row>
    <row r="1015" spans="1:51" s="13" customFormat="1" ht="12">
      <c r="A1015" s="13"/>
      <c r="B1015" s="235"/>
      <c r="C1015" s="236"/>
      <c r="D1015" s="237" t="s">
        <v>305</v>
      </c>
      <c r="E1015" s="238" t="s">
        <v>28</v>
      </c>
      <c r="F1015" s="239" t="s">
        <v>1809</v>
      </c>
      <c r="G1015" s="236"/>
      <c r="H1015" s="238" t="s">
        <v>28</v>
      </c>
      <c r="I1015" s="240"/>
      <c r="J1015" s="236"/>
      <c r="K1015" s="236"/>
      <c r="L1015" s="241"/>
      <c r="M1015" s="242"/>
      <c r="N1015" s="243"/>
      <c r="O1015" s="243"/>
      <c r="P1015" s="243"/>
      <c r="Q1015" s="243"/>
      <c r="R1015" s="243"/>
      <c r="S1015" s="243"/>
      <c r="T1015" s="244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5" t="s">
        <v>305</v>
      </c>
      <c r="AU1015" s="245" t="s">
        <v>84</v>
      </c>
      <c r="AV1015" s="13" t="s">
        <v>82</v>
      </c>
      <c r="AW1015" s="13" t="s">
        <v>35</v>
      </c>
      <c r="AX1015" s="13" t="s">
        <v>74</v>
      </c>
      <c r="AY1015" s="245" t="s">
        <v>296</v>
      </c>
    </row>
    <row r="1016" spans="1:51" s="13" customFormat="1" ht="12">
      <c r="A1016" s="13"/>
      <c r="B1016" s="235"/>
      <c r="C1016" s="236"/>
      <c r="D1016" s="237" t="s">
        <v>305</v>
      </c>
      <c r="E1016" s="238" t="s">
        <v>28</v>
      </c>
      <c r="F1016" s="239" t="s">
        <v>947</v>
      </c>
      <c r="G1016" s="236"/>
      <c r="H1016" s="238" t="s">
        <v>28</v>
      </c>
      <c r="I1016" s="240"/>
      <c r="J1016" s="236"/>
      <c r="K1016" s="236"/>
      <c r="L1016" s="241"/>
      <c r="M1016" s="242"/>
      <c r="N1016" s="243"/>
      <c r="O1016" s="243"/>
      <c r="P1016" s="243"/>
      <c r="Q1016" s="243"/>
      <c r="R1016" s="243"/>
      <c r="S1016" s="243"/>
      <c r="T1016" s="244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45" t="s">
        <v>305</v>
      </c>
      <c r="AU1016" s="245" t="s">
        <v>84</v>
      </c>
      <c r="AV1016" s="13" t="s">
        <v>82</v>
      </c>
      <c r="AW1016" s="13" t="s">
        <v>35</v>
      </c>
      <c r="AX1016" s="13" t="s">
        <v>74</v>
      </c>
      <c r="AY1016" s="245" t="s">
        <v>296</v>
      </c>
    </row>
    <row r="1017" spans="1:51" s="14" customFormat="1" ht="12">
      <c r="A1017" s="14"/>
      <c r="B1017" s="246"/>
      <c r="C1017" s="247"/>
      <c r="D1017" s="237" t="s">
        <v>305</v>
      </c>
      <c r="E1017" s="248" t="s">
        <v>28</v>
      </c>
      <c r="F1017" s="249" t="s">
        <v>84</v>
      </c>
      <c r="G1017" s="247"/>
      <c r="H1017" s="250">
        <v>2</v>
      </c>
      <c r="I1017" s="251"/>
      <c r="J1017" s="247"/>
      <c r="K1017" s="247"/>
      <c r="L1017" s="252"/>
      <c r="M1017" s="253"/>
      <c r="N1017" s="254"/>
      <c r="O1017" s="254"/>
      <c r="P1017" s="254"/>
      <c r="Q1017" s="254"/>
      <c r="R1017" s="254"/>
      <c r="S1017" s="254"/>
      <c r="T1017" s="255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6" t="s">
        <v>305</v>
      </c>
      <c r="AU1017" s="256" t="s">
        <v>84</v>
      </c>
      <c r="AV1017" s="14" t="s">
        <v>84</v>
      </c>
      <c r="AW1017" s="14" t="s">
        <v>35</v>
      </c>
      <c r="AX1017" s="14" t="s">
        <v>82</v>
      </c>
      <c r="AY1017" s="256" t="s">
        <v>296</v>
      </c>
    </row>
    <row r="1018" spans="1:65" s="2" customFormat="1" ht="16.5" customHeight="1">
      <c r="A1018" s="40"/>
      <c r="B1018" s="41"/>
      <c r="C1018" s="279" t="s">
        <v>1598</v>
      </c>
      <c r="D1018" s="279" t="s">
        <v>405</v>
      </c>
      <c r="E1018" s="280" t="s">
        <v>1603</v>
      </c>
      <c r="F1018" s="281" t="s">
        <v>1604</v>
      </c>
      <c r="G1018" s="282" t="s">
        <v>491</v>
      </c>
      <c r="H1018" s="283">
        <v>1</v>
      </c>
      <c r="I1018" s="284"/>
      <c r="J1018" s="285">
        <f>ROUND(I1018*H1018,2)</f>
        <v>0</v>
      </c>
      <c r="K1018" s="281" t="s">
        <v>28</v>
      </c>
      <c r="L1018" s="286"/>
      <c r="M1018" s="287" t="s">
        <v>28</v>
      </c>
      <c r="N1018" s="288" t="s">
        <v>45</v>
      </c>
      <c r="O1018" s="86"/>
      <c r="P1018" s="231">
        <f>O1018*H1018</f>
        <v>0</v>
      </c>
      <c r="Q1018" s="231">
        <v>0.0165</v>
      </c>
      <c r="R1018" s="231">
        <f>Q1018*H1018</f>
        <v>0.0165</v>
      </c>
      <c r="S1018" s="231">
        <v>0</v>
      </c>
      <c r="T1018" s="232">
        <f>S1018*H1018</f>
        <v>0</v>
      </c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R1018" s="233" t="s">
        <v>461</v>
      </c>
      <c r="AT1018" s="233" t="s">
        <v>405</v>
      </c>
      <c r="AU1018" s="233" t="s">
        <v>84</v>
      </c>
      <c r="AY1018" s="19" t="s">
        <v>296</v>
      </c>
      <c r="BE1018" s="234">
        <f>IF(N1018="základní",J1018,0)</f>
        <v>0</v>
      </c>
      <c r="BF1018" s="234">
        <f>IF(N1018="snížená",J1018,0)</f>
        <v>0</v>
      </c>
      <c r="BG1018" s="234">
        <f>IF(N1018="zákl. přenesená",J1018,0)</f>
        <v>0</v>
      </c>
      <c r="BH1018" s="234">
        <f>IF(N1018="sníž. přenesená",J1018,0)</f>
        <v>0</v>
      </c>
      <c r="BI1018" s="234">
        <f>IF(N1018="nulová",J1018,0)</f>
        <v>0</v>
      </c>
      <c r="BJ1018" s="19" t="s">
        <v>82</v>
      </c>
      <c r="BK1018" s="234">
        <f>ROUND(I1018*H1018,2)</f>
        <v>0</v>
      </c>
      <c r="BL1018" s="19" t="s">
        <v>374</v>
      </c>
      <c r="BM1018" s="233" t="s">
        <v>2329</v>
      </c>
    </row>
    <row r="1019" spans="1:51" s="13" customFormat="1" ht="12">
      <c r="A1019" s="13"/>
      <c r="B1019" s="235"/>
      <c r="C1019" s="236"/>
      <c r="D1019" s="237" t="s">
        <v>305</v>
      </c>
      <c r="E1019" s="238" t="s">
        <v>28</v>
      </c>
      <c r="F1019" s="239" t="s">
        <v>1809</v>
      </c>
      <c r="G1019" s="236"/>
      <c r="H1019" s="238" t="s">
        <v>28</v>
      </c>
      <c r="I1019" s="240"/>
      <c r="J1019" s="236"/>
      <c r="K1019" s="236"/>
      <c r="L1019" s="241"/>
      <c r="M1019" s="242"/>
      <c r="N1019" s="243"/>
      <c r="O1019" s="243"/>
      <c r="P1019" s="243"/>
      <c r="Q1019" s="243"/>
      <c r="R1019" s="243"/>
      <c r="S1019" s="243"/>
      <c r="T1019" s="244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45" t="s">
        <v>305</v>
      </c>
      <c r="AU1019" s="245" t="s">
        <v>84</v>
      </c>
      <c r="AV1019" s="13" t="s">
        <v>82</v>
      </c>
      <c r="AW1019" s="13" t="s">
        <v>35</v>
      </c>
      <c r="AX1019" s="13" t="s">
        <v>74</v>
      </c>
      <c r="AY1019" s="245" t="s">
        <v>296</v>
      </c>
    </row>
    <row r="1020" spans="1:51" s="13" customFormat="1" ht="12">
      <c r="A1020" s="13"/>
      <c r="B1020" s="235"/>
      <c r="C1020" s="236"/>
      <c r="D1020" s="237" t="s">
        <v>305</v>
      </c>
      <c r="E1020" s="238" t="s">
        <v>28</v>
      </c>
      <c r="F1020" s="239" t="s">
        <v>947</v>
      </c>
      <c r="G1020" s="236"/>
      <c r="H1020" s="238" t="s">
        <v>28</v>
      </c>
      <c r="I1020" s="240"/>
      <c r="J1020" s="236"/>
      <c r="K1020" s="236"/>
      <c r="L1020" s="241"/>
      <c r="M1020" s="242"/>
      <c r="N1020" s="243"/>
      <c r="O1020" s="243"/>
      <c r="P1020" s="243"/>
      <c r="Q1020" s="243"/>
      <c r="R1020" s="243"/>
      <c r="S1020" s="243"/>
      <c r="T1020" s="244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45" t="s">
        <v>305</v>
      </c>
      <c r="AU1020" s="245" t="s">
        <v>84</v>
      </c>
      <c r="AV1020" s="13" t="s">
        <v>82</v>
      </c>
      <c r="AW1020" s="13" t="s">
        <v>35</v>
      </c>
      <c r="AX1020" s="13" t="s">
        <v>74</v>
      </c>
      <c r="AY1020" s="245" t="s">
        <v>296</v>
      </c>
    </row>
    <row r="1021" spans="1:51" s="14" customFormat="1" ht="12">
      <c r="A1021" s="14"/>
      <c r="B1021" s="246"/>
      <c r="C1021" s="247"/>
      <c r="D1021" s="237" t="s">
        <v>305</v>
      </c>
      <c r="E1021" s="248" t="s">
        <v>28</v>
      </c>
      <c r="F1021" s="249" t="s">
        <v>82</v>
      </c>
      <c r="G1021" s="247"/>
      <c r="H1021" s="250">
        <v>1</v>
      </c>
      <c r="I1021" s="251"/>
      <c r="J1021" s="247"/>
      <c r="K1021" s="247"/>
      <c r="L1021" s="252"/>
      <c r="M1021" s="253"/>
      <c r="N1021" s="254"/>
      <c r="O1021" s="254"/>
      <c r="P1021" s="254"/>
      <c r="Q1021" s="254"/>
      <c r="R1021" s="254"/>
      <c r="S1021" s="254"/>
      <c r="T1021" s="255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56" t="s">
        <v>305</v>
      </c>
      <c r="AU1021" s="256" t="s">
        <v>84</v>
      </c>
      <c r="AV1021" s="14" t="s">
        <v>84</v>
      </c>
      <c r="AW1021" s="14" t="s">
        <v>35</v>
      </c>
      <c r="AX1021" s="14" t="s">
        <v>82</v>
      </c>
      <c r="AY1021" s="256" t="s">
        <v>296</v>
      </c>
    </row>
    <row r="1022" spans="1:65" s="2" customFormat="1" ht="16.5" customHeight="1">
      <c r="A1022" s="40"/>
      <c r="B1022" s="41"/>
      <c r="C1022" s="279" t="s">
        <v>1602</v>
      </c>
      <c r="D1022" s="279" t="s">
        <v>405</v>
      </c>
      <c r="E1022" s="280" t="s">
        <v>1607</v>
      </c>
      <c r="F1022" s="281" t="s">
        <v>1608</v>
      </c>
      <c r="G1022" s="282" t="s">
        <v>491</v>
      </c>
      <c r="H1022" s="283">
        <v>4</v>
      </c>
      <c r="I1022" s="284"/>
      <c r="J1022" s="285">
        <f>ROUND(I1022*H1022,2)</f>
        <v>0</v>
      </c>
      <c r="K1022" s="281" t="s">
        <v>28</v>
      </c>
      <c r="L1022" s="286"/>
      <c r="M1022" s="287" t="s">
        <v>28</v>
      </c>
      <c r="N1022" s="288" t="s">
        <v>45</v>
      </c>
      <c r="O1022" s="86"/>
      <c r="P1022" s="231">
        <f>O1022*H1022</f>
        <v>0</v>
      </c>
      <c r="Q1022" s="231">
        <v>0.0215</v>
      </c>
      <c r="R1022" s="231">
        <f>Q1022*H1022</f>
        <v>0.086</v>
      </c>
      <c r="S1022" s="231">
        <v>0</v>
      </c>
      <c r="T1022" s="232">
        <f>S1022*H1022</f>
        <v>0</v>
      </c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R1022" s="233" t="s">
        <v>461</v>
      </c>
      <c r="AT1022" s="233" t="s">
        <v>405</v>
      </c>
      <c r="AU1022" s="233" t="s">
        <v>84</v>
      </c>
      <c r="AY1022" s="19" t="s">
        <v>296</v>
      </c>
      <c r="BE1022" s="234">
        <f>IF(N1022="základní",J1022,0)</f>
        <v>0</v>
      </c>
      <c r="BF1022" s="234">
        <f>IF(N1022="snížená",J1022,0)</f>
        <v>0</v>
      </c>
      <c r="BG1022" s="234">
        <f>IF(N1022="zákl. přenesená",J1022,0)</f>
        <v>0</v>
      </c>
      <c r="BH1022" s="234">
        <f>IF(N1022="sníž. přenesená",J1022,0)</f>
        <v>0</v>
      </c>
      <c r="BI1022" s="234">
        <f>IF(N1022="nulová",J1022,0)</f>
        <v>0</v>
      </c>
      <c r="BJ1022" s="19" t="s">
        <v>82</v>
      </c>
      <c r="BK1022" s="234">
        <f>ROUND(I1022*H1022,2)</f>
        <v>0</v>
      </c>
      <c r="BL1022" s="19" t="s">
        <v>374</v>
      </c>
      <c r="BM1022" s="233" t="s">
        <v>2330</v>
      </c>
    </row>
    <row r="1023" spans="1:51" s="13" customFormat="1" ht="12">
      <c r="A1023" s="13"/>
      <c r="B1023" s="235"/>
      <c r="C1023" s="236"/>
      <c r="D1023" s="237" t="s">
        <v>305</v>
      </c>
      <c r="E1023" s="238" t="s">
        <v>28</v>
      </c>
      <c r="F1023" s="239" t="s">
        <v>1809</v>
      </c>
      <c r="G1023" s="236"/>
      <c r="H1023" s="238" t="s">
        <v>28</v>
      </c>
      <c r="I1023" s="240"/>
      <c r="J1023" s="236"/>
      <c r="K1023" s="236"/>
      <c r="L1023" s="241"/>
      <c r="M1023" s="242"/>
      <c r="N1023" s="243"/>
      <c r="O1023" s="243"/>
      <c r="P1023" s="243"/>
      <c r="Q1023" s="243"/>
      <c r="R1023" s="243"/>
      <c r="S1023" s="243"/>
      <c r="T1023" s="244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5" t="s">
        <v>305</v>
      </c>
      <c r="AU1023" s="245" t="s">
        <v>84</v>
      </c>
      <c r="AV1023" s="13" t="s">
        <v>82</v>
      </c>
      <c r="AW1023" s="13" t="s">
        <v>35</v>
      </c>
      <c r="AX1023" s="13" t="s">
        <v>74</v>
      </c>
      <c r="AY1023" s="245" t="s">
        <v>296</v>
      </c>
    </row>
    <row r="1024" spans="1:51" s="13" customFormat="1" ht="12">
      <c r="A1024" s="13"/>
      <c r="B1024" s="235"/>
      <c r="C1024" s="236"/>
      <c r="D1024" s="237" t="s">
        <v>305</v>
      </c>
      <c r="E1024" s="238" t="s">
        <v>28</v>
      </c>
      <c r="F1024" s="239" t="s">
        <v>947</v>
      </c>
      <c r="G1024" s="236"/>
      <c r="H1024" s="238" t="s">
        <v>28</v>
      </c>
      <c r="I1024" s="240"/>
      <c r="J1024" s="236"/>
      <c r="K1024" s="236"/>
      <c r="L1024" s="241"/>
      <c r="M1024" s="242"/>
      <c r="N1024" s="243"/>
      <c r="O1024" s="243"/>
      <c r="P1024" s="243"/>
      <c r="Q1024" s="243"/>
      <c r="R1024" s="243"/>
      <c r="S1024" s="243"/>
      <c r="T1024" s="244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5" t="s">
        <v>305</v>
      </c>
      <c r="AU1024" s="245" t="s">
        <v>84</v>
      </c>
      <c r="AV1024" s="13" t="s">
        <v>82</v>
      </c>
      <c r="AW1024" s="13" t="s">
        <v>35</v>
      </c>
      <c r="AX1024" s="13" t="s">
        <v>74</v>
      </c>
      <c r="AY1024" s="245" t="s">
        <v>296</v>
      </c>
    </row>
    <row r="1025" spans="1:51" s="14" customFormat="1" ht="12">
      <c r="A1025" s="14"/>
      <c r="B1025" s="246"/>
      <c r="C1025" s="247"/>
      <c r="D1025" s="237" t="s">
        <v>305</v>
      </c>
      <c r="E1025" s="248" t="s">
        <v>28</v>
      </c>
      <c r="F1025" s="249" t="s">
        <v>303</v>
      </c>
      <c r="G1025" s="247"/>
      <c r="H1025" s="250">
        <v>4</v>
      </c>
      <c r="I1025" s="251"/>
      <c r="J1025" s="247"/>
      <c r="K1025" s="247"/>
      <c r="L1025" s="252"/>
      <c r="M1025" s="253"/>
      <c r="N1025" s="254"/>
      <c r="O1025" s="254"/>
      <c r="P1025" s="254"/>
      <c r="Q1025" s="254"/>
      <c r="R1025" s="254"/>
      <c r="S1025" s="254"/>
      <c r="T1025" s="255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56" t="s">
        <v>305</v>
      </c>
      <c r="AU1025" s="256" t="s">
        <v>84</v>
      </c>
      <c r="AV1025" s="14" t="s">
        <v>84</v>
      </c>
      <c r="AW1025" s="14" t="s">
        <v>35</v>
      </c>
      <c r="AX1025" s="14" t="s">
        <v>82</v>
      </c>
      <c r="AY1025" s="256" t="s">
        <v>296</v>
      </c>
    </row>
    <row r="1026" spans="1:65" s="2" customFormat="1" ht="16.5" customHeight="1">
      <c r="A1026" s="40"/>
      <c r="B1026" s="41"/>
      <c r="C1026" s="279" t="s">
        <v>1606</v>
      </c>
      <c r="D1026" s="279" t="s">
        <v>405</v>
      </c>
      <c r="E1026" s="280" t="s">
        <v>1611</v>
      </c>
      <c r="F1026" s="281" t="s">
        <v>1612</v>
      </c>
      <c r="G1026" s="282" t="s">
        <v>491</v>
      </c>
      <c r="H1026" s="283">
        <v>10</v>
      </c>
      <c r="I1026" s="284"/>
      <c r="J1026" s="285">
        <f>ROUND(I1026*H1026,2)</f>
        <v>0</v>
      </c>
      <c r="K1026" s="281" t="s">
        <v>28</v>
      </c>
      <c r="L1026" s="286"/>
      <c r="M1026" s="287" t="s">
        <v>28</v>
      </c>
      <c r="N1026" s="288" t="s">
        <v>45</v>
      </c>
      <c r="O1026" s="86"/>
      <c r="P1026" s="231">
        <f>O1026*H1026</f>
        <v>0</v>
      </c>
      <c r="Q1026" s="231">
        <v>0.0215</v>
      </c>
      <c r="R1026" s="231">
        <f>Q1026*H1026</f>
        <v>0.21499999999999997</v>
      </c>
      <c r="S1026" s="231">
        <v>0</v>
      </c>
      <c r="T1026" s="232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33" t="s">
        <v>461</v>
      </c>
      <c r="AT1026" s="233" t="s">
        <v>405</v>
      </c>
      <c r="AU1026" s="233" t="s">
        <v>84</v>
      </c>
      <c r="AY1026" s="19" t="s">
        <v>296</v>
      </c>
      <c r="BE1026" s="234">
        <f>IF(N1026="základní",J1026,0)</f>
        <v>0</v>
      </c>
      <c r="BF1026" s="234">
        <f>IF(N1026="snížená",J1026,0)</f>
        <v>0</v>
      </c>
      <c r="BG1026" s="234">
        <f>IF(N1026="zákl. přenesená",J1026,0)</f>
        <v>0</v>
      </c>
      <c r="BH1026" s="234">
        <f>IF(N1026="sníž. přenesená",J1026,0)</f>
        <v>0</v>
      </c>
      <c r="BI1026" s="234">
        <f>IF(N1026="nulová",J1026,0)</f>
        <v>0</v>
      </c>
      <c r="BJ1026" s="19" t="s">
        <v>82</v>
      </c>
      <c r="BK1026" s="234">
        <f>ROUND(I1026*H1026,2)</f>
        <v>0</v>
      </c>
      <c r="BL1026" s="19" t="s">
        <v>374</v>
      </c>
      <c r="BM1026" s="233" t="s">
        <v>2331</v>
      </c>
    </row>
    <row r="1027" spans="1:51" s="13" customFormat="1" ht="12">
      <c r="A1027" s="13"/>
      <c r="B1027" s="235"/>
      <c r="C1027" s="236"/>
      <c r="D1027" s="237" t="s">
        <v>305</v>
      </c>
      <c r="E1027" s="238" t="s">
        <v>28</v>
      </c>
      <c r="F1027" s="239" t="s">
        <v>1809</v>
      </c>
      <c r="G1027" s="236"/>
      <c r="H1027" s="238" t="s">
        <v>28</v>
      </c>
      <c r="I1027" s="240"/>
      <c r="J1027" s="236"/>
      <c r="K1027" s="236"/>
      <c r="L1027" s="241"/>
      <c r="M1027" s="242"/>
      <c r="N1027" s="243"/>
      <c r="O1027" s="243"/>
      <c r="P1027" s="243"/>
      <c r="Q1027" s="243"/>
      <c r="R1027" s="243"/>
      <c r="S1027" s="243"/>
      <c r="T1027" s="244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45" t="s">
        <v>305</v>
      </c>
      <c r="AU1027" s="245" t="s">
        <v>84</v>
      </c>
      <c r="AV1027" s="13" t="s">
        <v>82</v>
      </c>
      <c r="AW1027" s="13" t="s">
        <v>35</v>
      </c>
      <c r="AX1027" s="13" t="s">
        <v>74</v>
      </c>
      <c r="AY1027" s="245" t="s">
        <v>296</v>
      </c>
    </row>
    <row r="1028" spans="1:51" s="13" customFormat="1" ht="12">
      <c r="A1028" s="13"/>
      <c r="B1028" s="235"/>
      <c r="C1028" s="236"/>
      <c r="D1028" s="237" t="s">
        <v>305</v>
      </c>
      <c r="E1028" s="238" t="s">
        <v>28</v>
      </c>
      <c r="F1028" s="239" t="s">
        <v>947</v>
      </c>
      <c r="G1028" s="236"/>
      <c r="H1028" s="238" t="s">
        <v>28</v>
      </c>
      <c r="I1028" s="240"/>
      <c r="J1028" s="236"/>
      <c r="K1028" s="236"/>
      <c r="L1028" s="241"/>
      <c r="M1028" s="242"/>
      <c r="N1028" s="243"/>
      <c r="O1028" s="243"/>
      <c r="P1028" s="243"/>
      <c r="Q1028" s="243"/>
      <c r="R1028" s="243"/>
      <c r="S1028" s="243"/>
      <c r="T1028" s="244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5" t="s">
        <v>305</v>
      </c>
      <c r="AU1028" s="245" t="s">
        <v>84</v>
      </c>
      <c r="AV1028" s="13" t="s">
        <v>82</v>
      </c>
      <c r="AW1028" s="13" t="s">
        <v>35</v>
      </c>
      <c r="AX1028" s="13" t="s">
        <v>74</v>
      </c>
      <c r="AY1028" s="245" t="s">
        <v>296</v>
      </c>
    </row>
    <row r="1029" spans="1:51" s="14" customFormat="1" ht="12">
      <c r="A1029" s="14"/>
      <c r="B1029" s="246"/>
      <c r="C1029" s="247"/>
      <c r="D1029" s="237" t="s">
        <v>305</v>
      </c>
      <c r="E1029" s="248" t="s">
        <v>28</v>
      </c>
      <c r="F1029" s="249" t="s">
        <v>347</v>
      </c>
      <c r="G1029" s="247"/>
      <c r="H1029" s="250">
        <v>10</v>
      </c>
      <c r="I1029" s="251"/>
      <c r="J1029" s="247"/>
      <c r="K1029" s="247"/>
      <c r="L1029" s="252"/>
      <c r="M1029" s="253"/>
      <c r="N1029" s="254"/>
      <c r="O1029" s="254"/>
      <c r="P1029" s="254"/>
      <c r="Q1029" s="254"/>
      <c r="R1029" s="254"/>
      <c r="S1029" s="254"/>
      <c r="T1029" s="255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56" t="s">
        <v>305</v>
      </c>
      <c r="AU1029" s="256" t="s">
        <v>84</v>
      </c>
      <c r="AV1029" s="14" t="s">
        <v>84</v>
      </c>
      <c r="AW1029" s="14" t="s">
        <v>35</v>
      </c>
      <c r="AX1029" s="14" t="s">
        <v>82</v>
      </c>
      <c r="AY1029" s="256" t="s">
        <v>296</v>
      </c>
    </row>
    <row r="1030" spans="1:65" s="2" customFormat="1" ht="16.5" customHeight="1">
      <c r="A1030" s="40"/>
      <c r="B1030" s="41"/>
      <c r="C1030" s="279" t="s">
        <v>1610</v>
      </c>
      <c r="D1030" s="279" t="s">
        <v>405</v>
      </c>
      <c r="E1030" s="280" t="s">
        <v>1615</v>
      </c>
      <c r="F1030" s="281" t="s">
        <v>1616</v>
      </c>
      <c r="G1030" s="282" t="s">
        <v>491</v>
      </c>
      <c r="H1030" s="283">
        <v>2</v>
      </c>
      <c r="I1030" s="284"/>
      <c r="J1030" s="285">
        <f>ROUND(I1030*H1030,2)</f>
        <v>0</v>
      </c>
      <c r="K1030" s="281" t="s">
        <v>28</v>
      </c>
      <c r="L1030" s="286"/>
      <c r="M1030" s="287" t="s">
        <v>28</v>
      </c>
      <c r="N1030" s="288" t="s">
        <v>45</v>
      </c>
      <c r="O1030" s="86"/>
      <c r="P1030" s="231">
        <f>O1030*H1030</f>
        <v>0</v>
      </c>
      <c r="Q1030" s="231">
        <v>0.0415</v>
      </c>
      <c r="R1030" s="231">
        <f>Q1030*H1030</f>
        <v>0.083</v>
      </c>
      <c r="S1030" s="231">
        <v>0</v>
      </c>
      <c r="T1030" s="232">
        <f>S1030*H1030</f>
        <v>0</v>
      </c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R1030" s="233" t="s">
        <v>461</v>
      </c>
      <c r="AT1030" s="233" t="s">
        <v>405</v>
      </c>
      <c r="AU1030" s="233" t="s">
        <v>84</v>
      </c>
      <c r="AY1030" s="19" t="s">
        <v>296</v>
      </c>
      <c r="BE1030" s="234">
        <f>IF(N1030="základní",J1030,0)</f>
        <v>0</v>
      </c>
      <c r="BF1030" s="234">
        <f>IF(N1030="snížená",J1030,0)</f>
        <v>0</v>
      </c>
      <c r="BG1030" s="234">
        <f>IF(N1030="zákl. přenesená",J1030,0)</f>
        <v>0</v>
      </c>
      <c r="BH1030" s="234">
        <f>IF(N1030="sníž. přenesená",J1030,0)</f>
        <v>0</v>
      </c>
      <c r="BI1030" s="234">
        <f>IF(N1030="nulová",J1030,0)</f>
        <v>0</v>
      </c>
      <c r="BJ1030" s="19" t="s">
        <v>82</v>
      </c>
      <c r="BK1030" s="234">
        <f>ROUND(I1030*H1030,2)</f>
        <v>0</v>
      </c>
      <c r="BL1030" s="19" t="s">
        <v>374</v>
      </c>
      <c r="BM1030" s="233" t="s">
        <v>2332</v>
      </c>
    </row>
    <row r="1031" spans="1:51" s="13" customFormat="1" ht="12">
      <c r="A1031" s="13"/>
      <c r="B1031" s="235"/>
      <c r="C1031" s="236"/>
      <c r="D1031" s="237" t="s">
        <v>305</v>
      </c>
      <c r="E1031" s="238" t="s">
        <v>28</v>
      </c>
      <c r="F1031" s="239" t="s">
        <v>1809</v>
      </c>
      <c r="G1031" s="236"/>
      <c r="H1031" s="238" t="s">
        <v>28</v>
      </c>
      <c r="I1031" s="240"/>
      <c r="J1031" s="236"/>
      <c r="K1031" s="236"/>
      <c r="L1031" s="241"/>
      <c r="M1031" s="242"/>
      <c r="N1031" s="243"/>
      <c r="O1031" s="243"/>
      <c r="P1031" s="243"/>
      <c r="Q1031" s="243"/>
      <c r="R1031" s="243"/>
      <c r="S1031" s="243"/>
      <c r="T1031" s="244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5" t="s">
        <v>305</v>
      </c>
      <c r="AU1031" s="245" t="s">
        <v>84</v>
      </c>
      <c r="AV1031" s="13" t="s">
        <v>82</v>
      </c>
      <c r="AW1031" s="13" t="s">
        <v>35</v>
      </c>
      <c r="AX1031" s="13" t="s">
        <v>74</v>
      </c>
      <c r="AY1031" s="245" t="s">
        <v>296</v>
      </c>
    </row>
    <row r="1032" spans="1:51" s="13" customFormat="1" ht="12">
      <c r="A1032" s="13"/>
      <c r="B1032" s="235"/>
      <c r="C1032" s="236"/>
      <c r="D1032" s="237" t="s">
        <v>305</v>
      </c>
      <c r="E1032" s="238" t="s">
        <v>28</v>
      </c>
      <c r="F1032" s="239" t="s">
        <v>947</v>
      </c>
      <c r="G1032" s="236"/>
      <c r="H1032" s="238" t="s">
        <v>28</v>
      </c>
      <c r="I1032" s="240"/>
      <c r="J1032" s="236"/>
      <c r="K1032" s="236"/>
      <c r="L1032" s="241"/>
      <c r="M1032" s="242"/>
      <c r="N1032" s="243"/>
      <c r="O1032" s="243"/>
      <c r="P1032" s="243"/>
      <c r="Q1032" s="243"/>
      <c r="R1032" s="243"/>
      <c r="S1032" s="243"/>
      <c r="T1032" s="244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5" t="s">
        <v>305</v>
      </c>
      <c r="AU1032" s="245" t="s">
        <v>84</v>
      </c>
      <c r="AV1032" s="13" t="s">
        <v>82</v>
      </c>
      <c r="AW1032" s="13" t="s">
        <v>35</v>
      </c>
      <c r="AX1032" s="13" t="s">
        <v>74</v>
      </c>
      <c r="AY1032" s="245" t="s">
        <v>296</v>
      </c>
    </row>
    <row r="1033" spans="1:51" s="14" customFormat="1" ht="12">
      <c r="A1033" s="14"/>
      <c r="B1033" s="246"/>
      <c r="C1033" s="247"/>
      <c r="D1033" s="237" t="s">
        <v>305</v>
      </c>
      <c r="E1033" s="248" t="s">
        <v>28</v>
      </c>
      <c r="F1033" s="249" t="s">
        <v>84</v>
      </c>
      <c r="G1033" s="247"/>
      <c r="H1033" s="250">
        <v>2</v>
      </c>
      <c r="I1033" s="251"/>
      <c r="J1033" s="247"/>
      <c r="K1033" s="247"/>
      <c r="L1033" s="252"/>
      <c r="M1033" s="253"/>
      <c r="N1033" s="254"/>
      <c r="O1033" s="254"/>
      <c r="P1033" s="254"/>
      <c r="Q1033" s="254"/>
      <c r="R1033" s="254"/>
      <c r="S1033" s="254"/>
      <c r="T1033" s="255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6" t="s">
        <v>305</v>
      </c>
      <c r="AU1033" s="256" t="s">
        <v>84</v>
      </c>
      <c r="AV1033" s="14" t="s">
        <v>84</v>
      </c>
      <c r="AW1033" s="14" t="s">
        <v>35</v>
      </c>
      <c r="AX1033" s="14" t="s">
        <v>82</v>
      </c>
      <c r="AY1033" s="256" t="s">
        <v>296</v>
      </c>
    </row>
    <row r="1034" spans="1:65" s="2" customFormat="1" ht="16.5" customHeight="1">
      <c r="A1034" s="40"/>
      <c r="B1034" s="41"/>
      <c r="C1034" s="222" t="s">
        <v>1614</v>
      </c>
      <c r="D1034" s="222" t="s">
        <v>298</v>
      </c>
      <c r="E1034" s="223" t="s">
        <v>1619</v>
      </c>
      <c r="F1034" s="224" t="s">
        <v>1620</v>
      </c>
      <c r="G1034" s="225" t="s">
        <v>491</v>
      </c>
      <c r="H1034" s="226">
        <v>17</v>
      </c>
      <c r="I1034" s="227"/>
      <c r="J1034" s="228">
        <f>ROUND(I1034*H1034,2)</f>
        <v>0</v>
      </c>
      <c r="K1034" s="224" t="s">
        <v>302</v>
      </c>
      <c r="L1034" s="46"/>
      <c r="M1034" s="229" t="s">
        <v>28</v>
      </c>
      <c r="N1034" s="230" t="s">
        <v>45</v>
      </c>
      <c r="O1034" s="86"/>
      <c r="P1034" s="231">
        <f>O1034*H1034</f>
        <v>0</v>
      </c>
      <c r="Q1034" s="231">
        <v>0</v>
      </c>
      <c r="R1034" s="231">
        <f>Q1034*H1034</f>
        <v>0</v>
      </c>
      <c r="S1034" s="231">
        <v>0</v>
      </c>
      <c r="T1034" s="232">
        <f>S1034*H1034</f>
        <v>0</v>
      </c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R1034" s="233" t="s">
        <v>374</v>
      </c>
      <c r="AT1034" s="233" t="s">
        <v>298</v>
      </c>
      <c r="AU1034" s="233" t="s">
        <v>84</v>
      </c>
      <c r="AY1034" s="19" t="s">
        <v>296</v>
      </c>
      <c r="BE1034" s="234">
        <f>IF(N1034="základní",J1034,0)</f>
        <v>0</v>
      </c>
      <c r="BF1034" s="234">
        <f>IF(N1034="snížená",J1034,0)</f>
        <v>0</v>
      </c>
      <c r="BG1034" s="234">
        <f>IF(N1034="zákl. přenesená",J1034,0)</f>
        <v>0</v>
      </c>
      <c r="BH1034" s="234">
        <f>IF(N1034="sníž. přenesená",J1034,0)</f>
        <v>0</v>
      </c>
      <c r="BI1034" s="234">
        <f>IF(N1034="nulová",J1034,0)</f>
        <v>0</v>
      </c>
      <c r="BJ1034" s="19" t="s">
        <v>82</v>
      </c>
      <c r="BK1034" s="234">
        <f>ROUND(I1034*H1034,2)</f>
        <v>0</v>
      </c>
      <c r="BL1034" s="19" t="s">
        <v>374</v>
      </c>
      <c r="BM1034" s="233" t="s">
        <v>2333</v>
      </c>
    </row>
    <row r="1035" spans="1:51" s="13" customFormat="1" ht="12">
      <c r="A1035" s="13"/>
      <c r="B1035" s="235"/>
      <c r="C1035" s="236"/>
      <c r="D1035" s="237" t="s">
        <v>305</v>
      </c>
      <c r="E1035" s="238" t="s">
        <v>28</v>
      </c>
      <c r="F1035" s="239" t="s">
        <v>1809</v>
      </c>
      <c r="G1035" s="236"/>
      <c r="H1035" s="238" t="s">
        <v>28</v>
      </c>
      <c r="I1035" s="240"/>
      <c r="J1035" s="236"/>
      <c r="K1035" s="236"/>
      <c r="L1035" s="241"/>
      <c r="M1035" s="242"/>
      <c r="N1035" s="243"/>
      <c r="O1035" s="243"/>
      <c r="P1035" s="243"/>
      <c r="Q1035" s="243"/>
      <c r="R1035" s="243"/>
      <c r="S1035" s="243"/>
      <c r="T1035" s="244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5" t="s">
        <v>305</v>
      </c>
      <c r="AU1035" s="245" t="s">
        <v>84</v>
      </c>
      <c r="AV1035" s="13" t="s">
        <v>82</v>
      </c>
      <c r="AW1035" s="13" t="s">
        <v>35</v>
      </c>
      <c r="AX1035" s="13" t="s">
        <v>74</v>
      </c>
      <c r="AY1035" s="245" t="s">
        <v>296</v>
      </c>
    </row>
    <row r="1036" spans="1:51" s="13" customFormat="1" ht="12">
      <c r="A1036" s="13"/>
      <c r="B1036" s="235"/>
      <c r="C1036" s="236"/>
      <c r="D1036" s="237" t="s">
        <v>305</v>
      </c>
      <c r="E1036" s="238" t="s">
        <v>28</v>
      </c>
      <c r="F1036" s="239" t="s">
        <v>947</v>
      </c>
      <c r="G1036" s="236"/>
      <c r="H1036" s="238" t="s">
        <v>28</v>
      </c>
      <c r="I1036" s="240"/>
      <c r="J1036" s="236"/>
      <c r="K1036" s="236"/>
      <c r="L1036" s="241"/>
      <c r="M1036" s="242"/>
      <c r="N1036" s="243"/>
      <c r="O1036" s="243"/>
      <c r="P1036" s="243"/>
      <c r="Q1036" s="243"/>
      <c r="R1036" s="243"/>
      <c r="S1036" s="243"/>
      <c r="T1036" s="244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5" t="s">
        <v>305</v>
      </c>
      <c r="AU1036" s="245" t="s">
        <v>84</v>
      </c>
      <c r="AV1036" s="13" t="s">
        <v>82</v>
      </c>
      <c r="AW1036" s="13" t="s">
        <v>35</v>
      </c>
      <c r="AX1036" s="13" t="s">
        <v>74</v>
      </c>
      <c r="AY1036" s="245" t="s">
        <v>296</v>
      </c>
    </row>
    <row r="1037" spans="1:51" s="14" customFormat="1" ht="12">
      <c r="A1037" s="14"/>
      <c r="B1037" s="246"/>
      <c r="C1037" s="247"/>
      <c r="D1037" s="237" t="s">
        <v>305</v>
      </c>
      <c r="E1037" s="248" t="s">
        <v>28</v>
      </c>
      <c r="F1037" s="249" t="s">
        <v>378</v>
      </c>
      <c r="G1037" s="247"/>
      <c r="H1037" s="250">
        <v>17</v>
      </c>
      <c r="I1037" s="251"/>
      <c r="J1037" s="247"/>
      <c r="K1037" s="247"/>
      <c r="L1037" s="252"/>
      <c r="M1037" s="253"/>
      <c r="N1037" s="254"/>
      <c r="O1037" s="254"/>
      <c r="P1037" s="254"/>
      <c r="Q1037" s="254"/>
      <c r="R1037" s="254"/>
      <c r="S1037" s="254"/>
      <c r="T1037" s="255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6" t="s">
        <v>305</v>
      </c>
      <c r="AU1037" s="256" t="s">
        <v>84</v>
      </c>
      <c r="AV1037" s="14" t="s">
        <v>84</v>
      </c>
      <c r="AW1037" s="14" t="s">
        <v>35</v>
      </c>
      <c r="AX1037" s="14" t="s">
        <v>82</v>
      </c>
      <c r="AY1037" s="256" t="s">
        <v>296</v>
      </c>
    </row>
    <row r="1038" spans="1:65" s="2" customFormat="1" ht="16.5" customHeight="1">
      <c r="A1038" s="40"/>
      <c r="B1038" s="41"/>
      <c r="C1038" s="279" t="s">
        <v>1618</v>
      </c>
      <c r="D1038" s="279" t="s">
        <v>405</v>
      </c>
      <c r="E1038" s="280" t="s">
        <v>1623</v>
      </c>
      <c r="F1038" s="281" t="s">
        <v>1624</v>
      </c>
      <c r="G1038" s="282" t="s">
        <v>491</v>
      </c>
      <c r="H1038" s="283">
        <v>17</v>
      </c>
      <c r="I1038" s="284"/>
      <c r="J1038" s="285">
        <f>ROUND(I1038*H1038,2)</f>
        <v>0</v>
      </c>
      <c r="K1038" s="281" t="s">
        <v>28</v>
      </c>
      <c r="L1038" s="286"/>
      <c r="M1038" s="287" t="s">
        <v>28</v>
      </c>
      <c r="N1038" s="288" t="s">
        <v>45</v>
      </c>
      <c r="O1038" s="86"/>
      <c r="P1038" s="231">
        <f>O1038*H1038</f>
        <v>0</v>
      </c>
      <c r="Q1038" s="231">
        <v>0.00015</v>
      </c>
      <c r="R1038" s="231">
        <f>Q1038*H1038</f>
        <v>0.0025499999999999997</v>
      </c>
      <c r="S1038" s="231">
        <v>0</v>
      </c>
      <c r="T1038" s="232">
        <f>S1038*H1038</f>
        <v>0</v>
      </c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R1038" s="233" t="s">
        <v>461</v>
      </c>
      <c r="AT1038" s="233" t="s">
        <v>405</v>
      </c>
      <c r="AU1038" s="233" t="s">
        <v>84</v>
      </c>
      <c r="AY1038" s="19" t="s">
        <v>296</v>
      </c>
      <c r="BE1038" s="234">
        <f>IF(N1038="základní",J1038,0)</f>
        <v>0</v>
      </c>
      <c r="BF1038" s="234">
        <f>IF(N1038="snížená",J1038,0)</f>
        <v>0</v>
      </c>
      <c r="BG1038" s="234">
        <f>IF(N1038="zákl. přenesená",J1038,0)</f>
        <v>0</v>
      </c>
      <c r="BH1038" s="234">
        <f>IF(N1038="sníž. přenesená",J1038,0)</f>
        <v>0</v>
      </c>
      <c r="BI1038" s="234">
        <f>IF(N1038="nulová",J1038,0)</f>
        <v>0</v>
      </c>
      <c r="BJ1038" s="19" t="s">
        <v>82</v>
      </c>
      <c r="BK1038" s="234">
        <f>ROUND(I1038*H1038,2)</f>
        <v>0</v>
      </c>
      <c r="BL1038" s="19" t="s">
        <v>374</v>
      </c>
      <c r="BM1038" s="233" t="s">
        <v>2334</v>
      </c>
    </row>
    <row r="1039" spans="1:51" s="13" customFormat="1" ht="12">
      <c r="A1039" s="13"/>
      <c r="B1039" s="235"/>
      <c r="C1039" s="236"/>
      <c r="D1039" s="237" t="s">
        <v>305</v>
      </c>
      <c r="E1039" s="238" t="s">
        <v>28</v>
      </c>
      <c r="F1039" s="239" t="s">
        <v>1809</v>
      </c>
      <c r="G1039" s="236"/>
      <c r="H1039" s="238" t="s">
        <v>28</v>
      </c>
      <c r="I1039" s="240"/>
      <c r="J1039" s="236"/>
      <c r="K1039" s="236"/>
      <c r="L1039" s="241"/>
      <c r="M1039" s="242"/>
      <c r="N1039" s="243"/>
      <c r="O1039" s="243"/>
      <c r="P1039" s="243"/>
      <c r="Q1039" s="243"/>
      <c r="R1039" s="243"/>
      <c r="S1039" s="243"/>
      <c r="T1039" s="244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45" t="s">
        <v>305</v>
      </c>
      <c r="AU1039" s="245" t="s">
        <v>84</v>
      </c>
      <c r="AV1039" s="13" t="s">
        <v>82</v>
      </c>
      <c r="AW1039" s="13" t="s">
        <v>35</v>
      </c>
      <c r="AX1039" s="13" t="s">
        <v>74</v>
      </c>
      <c r="AY1039" s="245" t="s">
        <v>296</v>
      </c>
    </row>
    <row r="1040" spans="1:51" s="13" customFormat="1" ht="12">
      <c r="A1040" s="13"/>
      <c r="B1040" s="235"/>
      <c r="C1040" s="236"/>
      <c r="D1040" s="237" t="s">
        <v>305</v>
      </c>
      <c r="E1040" s="238" t="s">
        <v>28</v>
      </c>
      <c r="F1040" s="239" t="s">
        <v>947</v>
      </c>
      <c r="G1040" s="236"/>
      <c r="H1040" s="238" t="s">
        <v>28</v>
      </c>
      <c r="I1040" s="240"/>
      <c r="J1040" s="236"/>
      <c r="K1040" s="236"/>
      <c r="L1040" s="241"/>
      <c r="M1040" s="242"/>
      <c r="N1040" s="243"/>
      <c r="O1040" s="243"/>
      <c r="P1040" s="243"/>
      <c r="Q1040" s="243"/>
      <c r="R1040" s="243"/>
      <c r="S1040" s="243"/>
      <c r="T1040" s="244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5" t="s">
        <v>305</v>
      </c>
      <c r="AU1040" s="245" t="s">
        <v>84</v>
      </c>
      <c r="AV1040" s="13" t="s">
        <v>82</v>
      </c>
      <c r="AW1040" s="13" t="s">
        <v>35</v>
      </c>
      <c r="AX1040" s="13" t="s">
        <v>74</v>
      </c>
      <c r="AY1040" s="245" t="s">
        <v>296</v>
      </c>
    </row>
    <row r="1041" spans="1:51" s="14" customFormat="1" ht="12">
      <c r="A1041" s="14"/>
      <c r="B1041" s="246"/>
      <c r="C1041" s="247"/>
      <c r="D1041" s="237" t="s">
        <v>305</v>
      </c>
      <c r="E1041" s="248" t="s">
        <v>28</v>
      </c>
      <c r="F1041" s="249" t="s">
        <v>378</v>
      </c>
      <c r="G1041" s="247"/>
      <c r="H1041" s="250">
        <v>17</v>
      </c>
      <c r="I1041" s="251"/>
      <c r="J1041" s="247"/>
      <c r="K1041" s="247"/>
      <c r="L1041" s="252"/>
      <c r="M1041" s="253"/>
      <c r="N1041" s="254"/>
      <c r="O1041" s="254"/>
      <c r="P1041" s="254"/>
      <c r="Q1041" s="254"/>
      <c r="R1041" s="254"/>
      <c r="S1041" s="254"/>
      <c r="T1041" s="255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56" t="s">
        <v>305</v>
      </c>
      <c r="AU1041" s="256" t="s">
        <v>84</v>
      </c>
      <c r="AV1041" s="14" t="s">
        <v>84</v>
      </c>
      <c r="AW1041" s="14" t="s">
        <v>35</v>
      </c>
      <c r="AX1041" s="14" t="s">
        <v>82</v>
      </c>
      <c r="AY1041" s="256" t="s">
        <v>296</v>
      </c>
    </row>
    <row r="1042" spans="1:65" s="2" customFormat="1" ht="16.5" customHeight="1">
      <c r="A1042" s="40"/>
      <c r="B1042" s="41"/>
      <c r="C1042" s="222" t="s">
        <v>1622</v>
      </c>
      <c r="D1042" s="222" t="s">
        <v>298</v>
      </c>
      <c r="E1042" s="223" t="s">
        <v>1627</v>
      </c>
      <c r="F1042" s="224" t="s">
        <v>1628</v>
      </c>
      <c r="G1042" s="225" t="s">
        <v>491</v>
      </c>
      <c r="H1042" s="226">
        <v>17</v>
      </c>
      <c r="I1042" s="227"/>
      <c r="J1042" s="228">
        <f>ROUND(I1042*H1042,2)</f>
        <v>0</v>
      </c>
      <c r="K1042" s="224" t="s">
        <v>302</v>
      </c>
      <c r="L1042" s="46"/>
      <c r="M1042" s="229" t="s">
        <v>28</v>
      </c>
      <c r="N1042" s="230" t="s">
        <v>45</v>
      </c>
      <c r="O1042" s="86"/>
      <c r="P1042" s="231">
        <f>O1042*H1042</f>
        <v>0</v>
      </c>
      <c r="Q1042" s="231">
        <v>0</v>
      </c>
      <c r="R1042" s="231">
        <f>Q1042*H1042</f>
        <v>0</v>
      </c>
      <c r="S1042" s="231">
        <v>0</v>
      </c>
      <c r="T1042" s="232">
        <f>S1042*H1042</f>
        <v>0</v>
      </c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R1042" s="233" t="s">
        <v>374</v>
      </c>
      <c r="AT1042" s="233" t="s">
        <v>298</v>
      </c>
      <c r="AU1042" s="233" t="s">
        <v>84</v>
      </c>
      <c r="AY1042" s="19" t="s">
        <v>296</v>
      </c>
      <c r="BE1042" s="234">
        <f>IF(N1042="základní",J1042,0)</f>
        <v>0</v>
      </c>
      <c r="BF1042" s="234">
        <f>IF(N1042="snížená",J1042,0)</f>
        <v>0</v>
      </c>
      <c r="BG1042" s="234">
        <f>IF(N1042="zákl. přenesená",J1042,0)</f>
        <v>0</v>
      </c>
      <c r="BH1042" s="234">
        <f>IF(N1042="sníž. přenesená",J1042,0)</f>
        <v>0</v>
      </c>
      <c r="BI1042" s="234">
        <f>IF(N1042="nulová",J1042,0)</f>
        <v>0</v>
      </c>
      <c r="BJ1042" s="19" t="s">
        <v>82</v>
      </c>
      <c r="BK1042" s="234">
        <f>ROUND(I1042*H1042,2)</f>
        <v>0</v>
      </c>
      <c r="BL1042" s="19" t="s">
        <v>374</v>
      </c>
      <c r="BM1042" s="233" t="s">
        <v>2335</v>
      </c>
    </row>
    <row r="1043" spans="1:51" s="13" customFormat="1" ht="12">
      <c r="A1043" s="13"/>
      <c r="B1043" s="235"/>
      <c r="C1043" s="236"/>
      <c r="D1043" s="237" t="s">
        <v>305</v>
      </c>
      <c r="E1043" s="238" t="s">
        <v>28</v>
      </c>
      <c r="F1043" s="239" t="s">
        <v>1809</v>
      </c>
      <c r="G1043" s="236"/>
      <c r="H1043" s="238" t="s">
        <v>28</v>
      </c>
      <c r="I1043" s="240"/>
      <c r="J1043" s="236"/>
      <c r="K1043" s="236"/>
      <c r="L1043" s="241"/>
      <c r="M1043" s="242"/>
      <c r="N1043" s="243"/>
      <c r="O1043" s="243"/>
      <c r="P1043" s="243"/>
      <c r="Q1043" s="243"/>
      <c r="R1043" s="243"/>
      <c r="S1043" s="243"/>
      <c r="T1043" s="244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5" t="s">
        <v>305</v>
      </c>
      <c r="AU1043" s="245" t="s">
        <v>84</v>
      </c>
      <c r="AV1043" s="13" t="s">
        <v>82</v>
      </c>
      <c r="AW1043" s="13" t="s">
        <v>35</v>
      </c>
      <c r="AX1043" s="13" t="s">
        <v>74</v>
      </c>
      <c r="AY1043" s="245" t="s">
        <v>296</v>
      </c>
    </row>
    <row r="1044" spans="1:51" s="13" customFormat="1" ht="12">
      <c r="A1044" s="13"/>
      <c r="B1044" s="235"/>
      <c r="C1044" s="236"/>
      <c r="D1044" s="237" t="s">
        <v>305</v>
      </c>
      <c r="E1044" s="238" t="s">
        <v>28</v>
      </c>
      <c r="F1044" s="239" t="s">
        <v>947</v>
      </c>
      <c r="G1044" s="236"/>
      <c r="H1044" s="238" t="s">
        <v>28</v>
      </c>
      <c r="I1044" s="240"/>
      <c r="J1044" s="236"/>
      <c r="K1044" s="236"/>
      <c r="L1044" s="241"/>
      <c r="M1044" s="242"/>
      <c r="N1044" s="243"/>
      <c r="O1044" s="243"/>
      <c r="P1044" s="243"/>
      <c r="Q1044" s="243"/>
      <c r="R1044" s="243"/>
      <c r="S1044" s="243"/>
      <c r="T1044" s="244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5" t="s">
        <v>305</v>
      </c>
      <c r="AU1044" s="245" t="s">
        <v>84</v>
      </c>
      <c r="AV1044" s="13" t="s">
        <v>82</v>
      </c>
      <c r="AW1044" s="13" t="s">
        <v>35</v>
      </c>
      <c r="AX1044" s="13" t="s">
        <v>74</v>
      </c>
      <c r="AY1044" s="245" t="s">
        <v>296</v>
      </c>
    </row>
    <row r="1045" spans="1:51" s="14" customFormat="1" ht="12">
      <c r="A1045" s="14"/>
      <c r="B1045" s="246"/>
      <c r="C1045" s="247"/>
      <c r="D1045" s="237" t="s">
        <v>305</v>
      </c>
      <c r="E1045" s="248" t="s">
        <v>28</v>
      </c>
      <c r="F1045" s="249" t="s">
        <v>378</v>
      </c>
      <c r="G1045" s="247"/>
      <c r="H1045" s="250">
        <v>17</v>
      </c>
      <c r="I1045" s="251"/>
      <c r="J1045" s="247"/>
      <c r="K1045" s="247"/>
      <c r="L1045" s="252"/>
      <c r="M1045" s="253"/>
      <c r="N1045" s="254"/>
      <c r="O1045" s="254"/>
      <c r="P1045" s="254"/>
      <c r="Q1045" s="254"/>
      <c r="R1045" s="254"/>
      <c r="S1045" s="254"/>
      <c r="T1045" s="255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56" t="s">
        <v>305</v>
      </c>
      <c r="AU1045" s="256" t="s">
        <v>84</v>
      </c>
      <c r="AV1045" s="14" t="s">
        <v>84</v>
      </c>
      <c r="AW1045" s="14" t="s">
        <v>35</v>
      </c>
      <c r="AX1045" s="14" t="s">
        <v>82</v>
      </c>
      <c r="AY1045" s="256" t="s">
        <v>296</v>
      </c>
    </row>
    <row r="1046" spans="1:65" s="2" customFormat="1" ht="16.5" customHeight="1">
      <c r="A1046" s="40"/>
      <c r="B1046" s="41"/>
      <c r="C1046" s="279" t="s">
        <v>1626</v>
      </c>
      <c r="D1046" s="279" t="s">
        <v>405</v>
      </c>
      <c r="E1046" s="280" t="s">
        <v>1631</v>
      </c>
      <c r="F1046" s="281" t="s">
        <v>1632</v>
      </c>
      <c r="G1046" s="282" t="s">
        <v>491</v>
      </c>
      <c r="H1046" s="283">
        <v>17</v>
      </c>
      <c r="I1046" s="284"/>
      <c r="J1046" s="285">
        <f>ROUND(I1046*H1046,2)</f>
        <v>0</v>
      </c>
      <c r="K1046" s="281" t="s">
        <v>28</v>
      </c>
      <c r="L1046" s="286"/>
      <c r="M1046" s="287" t="s">
        <v>28</v>
      </c>
      <c r="N1046" s="288" t="s">
        <v>45</v>
      </c>
      <c r="O1046" s="86"/>
      <c r="P1046" s="231">
        <f>O1046*H1046</f>
        <v>0</v>
      </c>
      <c r="Q1046" s="231">
        <v>0.0012</v>
      </c>
      <c r="R1046" s="231">
        <f>Q1046*H1046</f>
        <v>0.020399999999999998</v>
      </c>
      <c r="S1046" s="231">
        <v>0</v>
      </c>
      <c r="T1046" s="232">
        <f>S1046*H1046</f>
        <v>0</v>
      </c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R1046" s="233" t="s">
        <v>461</v>
      </c>
      <c r="AT1046" s="233" t="s">
        <v>405</v>
      </c>
      <c r="AU1046" s="233" t="s">
        <v>84</v>
      </c>
      <c r="AY1046" s="19" t="s">
        <v>296</v>
      </c>
      <c r="BE1046" s="234">
        <f>IF(N1046="základní",J1046,0)</f>
        <v>0</v>
      </c>
      <c r="BF1046" s="234">
        <f>IF(N1046="snížená",J1046,0)</f>
        <v>0</v>
      </c>
      <c r="BG1046" s="234">
        <f>IF(N1046="zákl. přenesená",J1046,0)</f>
        <v>0</v>
      </c>
      <c r="BH1046" s="234">
        <f>IF(N1046="sníž. přenesená",J1046,0)</f>
        <v>0</v>
      </c>
      <c r="BI1046" s="234">
        <f>IF(N1046="nulová",J1046,0)</f>
        <v>0</v>
      </c>
      <c r="BJ1046" s="19" t="s">
        <v>82</v>
      </c>
      <c r="BK1046" s="234">
        <f>ROUND(I1046*H1046,2)</f>
        <v>0</v>
      </c>
      <c r="BL1046" s="19" t="s">
        <v>374</v>
      </c>
      <c r="BM1046" s="233" t="s">
        <v>2336</v>
      </c>
    </row>
    <row r="1047" spans="1:51" s="13" customFormat="1" ht="12">
      <c r="A1047" s="13"/>
      <c r="B1047" s="235"/>
      <c r="C1047" s="236"/>
      <c r="D1047" s="237" t="s">
        <v>305</v>
      </c>
      <c r="E1047" s="238" t="s">
        <v>28</v>
      </c>
      <c r="F1047" s="239" t="s">
        <v>1809</v>
      </c>
      <c r="G1047" s="236"/>
      <c r="H1047" s="238" t="s">
        <v>28</v>
      </c>
      <c r="I1047" s="240"/>
      <c r="J1047" s="236"/>
      <c r="K1047" s="236"/>
      <c r="L1047" s="241"/>
      <c r="M1047" s="242"/>
      <c r="N1047" s="243"/>
      <c r="O1047" s="243"/>
      <c r="P1047" s="243"/>
      <c r="Q1047" s="243"/>
      <c r="R1047" s="243"/>
      <c r="S1047" s="243"/>
      <c r="T1047" s="244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5" t="s">
        <v>305</v>
      </c>
      <c r="AU1047" s="245" t="s">
        <v>84</v>
      </c>
      <c r="AV1047" s="13" t="s">
        <v>82</v>
      </c>
      <c r="AW1047" s="13" t="s">
        <v>35</v>
      </c>
      <c r="AX1047" s="13" t="s">
        <v>74</v>
      </c>
      <c r="AY1047" s="245" t="s">
        <v>296</v>
      </c>
    </row>
    <row r="1048" spans="1:51" s="13" customFormat="1" ht="12">
      <c r="A1048" s="13"/>
      <c r="B1048" s="235"/>
      <c r="C1048" s="236"/>
      <c r="D1048" s="237" t="s">
        <v>305</v>
      </c>
      <c r="E1048" s="238" t="s">
        <v>28</v>
      </c>
      <c r="F1048" s="239" t="s">
        <v>947</v>
      </c>
      <c r="G1048" s="236"/>
      <c r="H1048" s="238" t="s">
        <v>28</v>
      </c>
      <c r="I1048" s="240"/>
      <c r="J1048" s="236"/>
      <c r="K1048" s="236"/>
      <c r="L1048" s="241"/>
      <c r="M1048" s="242"/>
      <c r="N1048" s="243"/>
      <c r="O1048" s="243"/>
      <c r="P1048" s="243"/>
      <c r="Q1048" s="243"/>
      <c r="R1048" s="243"/>
      <c r="S1048" s="243"/>
      <c r="T1048" s="244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5" t="s">
        <v>305</v>
      </c>
      <c r="AU1048" s="245" t="s">
        <v>84</v>
      </c>
      <c r="AV1048" s="13" t="s">
        <v>82</v>
      </c>
      <c r="AW1048" s="13" t="s">
        <v>35</v>
      </c>
      <c r="AX1048" s="13" t="s">
        <v>74</v>
      </c>
      <c r="AY1048" s="245" t="s">
        <v>296</v>
      </c>
    </row>
    <row r="1049" spans="1:51" s="14" customFormat="1" ht="12">
      <c r="A1049" s="14"/>
      <c r="B1049" s="246"/>
      <c r="C1049" s="247"/>
      <c r="D1049" s="237" t="s">
        <v>305</v>
      </c>
      <c r="E1049" s="248" t="s">
        <v>28</v>
      </c>
      <c r="F1049" s="249" t="s">
        <v>378</v>
      </c>
      <c r="G1049" s="247"/>
      <c r="H1049" s="250">
        <v>17</v>
      </c>
      <c r="I1049" s="251"/>
      <c r="J1049" s="247"/>
      <c r="K1049" s="247"/>
      <c r="L1049" s="252"/>
      <c r="M1049" s="253"/>
      <c r="N1049" s="254"/>
      <c r="O1049" s="254"/>
      <c r="P1049" s="254"/>
      <c r="Q1049" s="254"/>
      <c r="R1049" s="254"/>
      <c r="S1049" s="254"/>
      <c r="T1049" s="255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56" t="s">
        <v>305</v>
      </c>
      <c r="AU1049" s="256" t="s">
        <v>84</v>
      </c>
      <c r="AV1049" s="14" t="s">
        <v>84</v>
      </c>
      <c r="AW1049" s="14" t="s">
        <v>35</v>
      </c>
      <c r="AX1049" s="14" t="s">
        <v>82</v>
      </c>
      <c r="AY1049" s="256" t="s">
        <v>296</v>
      </c>
    </row>
    <row r="1050" spans="1:65" s="2" customFormat="1" ht="16.5" customHeight="1">
      <c r="A1050" s="40"/>
      <c r="B1050" s="41"/>
      <c r="C1050" s="222" t="s">
        <v>1630</v>
      </c>
      <c r="D1050" s="222" t="s">
        <v>298</v>
      </c>
      <c r="E1050" s="223" t="s">
        <v>1647</v>
      </c>
      <c r="F1050" s="224" t="s">
        <v>1648</v>
      </c>
      <c r="G1050" s="225" t="s">
        <v>980</v>
      </c>
      <c r="H1050" s="226">
        <v>19</v>
      </c>
      <c r="I1050" s="227"/>
      <c r="J1050" s="228">
        <f>ROUND(I1050*H1050,2)</f>
        <v>0</v>
      </c>
      <c r="K1050" s="224" t="s">
        <v>28</v>
      </c>
      <c r="L1050" s="46"/>
      <c r="M1050" s="229" t="s">
        <v>28</v>
      </c>
      <c r="N1050" s="230" t="s">
        <v>45</v>
      </c>
      <c r="O1050" s="86"/>
      <c r="P1050" s="231">
        <f>O1050*H1050</f>
        <v>0</v>
      </c>
      <c r="Q1050" s="231">
        <v>0</v>
      </c>
      <c r="R1050" s="231">
        <f>Q1050*H1050</f>
        <v>0</v>
      </c>
      <c r="S1050" s="231">
        <v>0</v>
      </c>
      <c r="T1050" s="232">
        <f>S1050*H1050</f>
        <v>0</v>
      </c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R1050" s="233" t="s">
        <v>374</v>
      </c>
      <c r="AT1050" s="233" t="s">
        <v>298</v>
      </c>
      <c r="AU1050" s="233" t="s">
        <v>84</v>
      </c>
      <c r="AY1050" s="19" t="s">
        <v>296</v>
      </c>
      <c r="BE1050" s="234">
        <f>IF(N1050="základní",J1050,0)</f>
        <v>0</v>
      </c>
      <c r="BF1050" s="234">
        <f>IF(N1050="snížená",J1050,0)</f>
        <v>0</v>
      </c>
      <c r="BG1050" s="234">
        <f>IF(N1050="zákl. přenesená",J1050,0)</f>
        <v>0</v>
      </c>
      <c r="BH1050" s="234">
        <f>IF(N1050="sníž. přenesená",J1050,0)</f>
        <v>0</v>
      </c>
      <c r="BI1050" s="234">
        <f>IF(N1050="nulová",J1050,0)</f>
        <v>0</v>
      </c>
      <c r="BJ1050" s="19" t="s">
        <v>82</v>
      </c>
      <c r="BK1050" s="234">
        <f>ROUND(I1050*H1050,2)</f>
        <v>0</v>
      </c>
      <c r="BL1050" s="19" t="s">
        <v>374</v>
      </c>
      <c r="BM1050" s="233" t="s">
        <v>2337</v>
      </c>
    </row>
    <row r="1051" spans="1:51" s="13" customFormat="1" ht="12">
      <c r="A1051" s="13"/>
      <c r="B1051" s="235"/>
      <c r="C1051" s="236"/>
      <c r="D1051" s="237" t="s">
        <v>305</v>
      </c>
      <c r="E1051" s="238" t="s">
        <v>28</v>
      </c>
      <c r="F1051" s="239" t="s">
        <v>1809</v>
      </c>
      <c r="G1051" s="236"/>
      <c r="H1051" s="238" t="s">
        <v>28</v>
      </c>
      <c r="I1051" s="240"/>
      <c r="J1051" s="236"/>
      <c r="K1051" s="236"/>
      <c r="L1051" s="241"/>
      <c r="M1051" s="242"/>
      <c r="N1051" s="243"/>
      <c r="O1051" s="243"/>
      <c r="P1051" s="243"/>
      <c r="Q1051" s="243"/>
      <c r="R1051" s="243"/>
      <c r="S1051" s="243"/>
      <c r="T1051" s="244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5" t="s">
        <v>305</v>
      </c>
      <c r="AU1051" s="245" t="s">
        <v>84</v>
      </c>
      <c r="AV1051" s="13" t="s">
        <v>82</v>
      </c>
      <c r="AW1051" s="13" t="s">
        <v>35</v>
      </c>
      <c r="AX1051" s="13" t="s">
        <v>74</v>
      </c>
      <c r="AY1051" s="245" t="s">
        <v>296</v>
      </c>
    </row>
    <row r="1052" spans="1:51" s="13" customFormat="1" ht="12">
      <c r="A1052" s="13"/>
      <c r="B1052" s="235"/>
      <c r="C1052" s="236"/>
      <c r="D1052" s="237" t="s">
        <v>305</v>
      </c>
      <c r="E1052" s="238" t="s">
        <v>28</v>
      </c>
      <c r="F1052" s="239" t="s">
        <v>947</v>
      </c>
      <c r="G1052" s="236"/>
      <c r="H1052" s="238" t="s">
        <v>28</v>
      </c>
      <c r="I1052" s="240"/>
      <c r="J1052" s="236"/>
      <c r="K1052" s="236"/>
      <c r="L1052" s="241"/>
      <c r="M1052" s="242"/>
      <c r="N1052" s="243"/>
      <c r="O1052" s="243"/>
      <c r="P1052" s="243"/>
      <c r="Q1052" s="243"/>
      <c r="R1052" s="243"/>
      <c r="S1052" s="243"/>
      <c r="T1052" s="244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5" t="s">
        <v>305</v>
      </c>
      <c r="AU1052" s="245" t="s">
        <v>84</v>
      </c>
      <c r="AV1052" s="13" t="s">
        <v>82</v>
      </c>
      <c r="AW1052" s="13" t="s">
        <v>35</v>
      </c>
      <c r="AX1052" s="13" t="s">
        <v>74</v>
      </c>
      <c r="AY1052" s="245" t="s">
        <v>296</v>
      </c>
    </row>
    <row r="1053" spans="1:51" s="14" customFormat="1" ht="12">
      <c r="A1053" s="14"/>
      <c r="B1053" s="246"/>
      <c r="C1053" s="247"/>
      <c r="D1053" s="237" t="s">
        <v>305</v>
      </c>
      <c r="E1053" s="248" t="s">
        <v>28</v>
      </c>
      <c r="F1053" s="249" t="s">
        <v>2338</v>
      </c>
      <c r="G1053" s="247"/>
      <c r="H1053" s="250">
        <v>19</v>
      </c>
      <c r="I1053" s="251"/>
      <c r="J1053" s="247"/>
      <c r="K1053" s="247"/>
      <c r="L1053" s="252"/>
      <c r="M1053" s="253"/>
      <c r="N1053" s="254"/>
      <c r="O1053" s="254"/>
      <c r="P1053" s="254"/>
      <c r="Q1053" s="254"/>
      <c r="R1053" s="254"/>
      <c r="S1053" s="254"/>
      <c r="T1053" s="255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56" t="s">
        <v>305</v>
      </c>
      <c r="AU1053" s="256" t="s">
        <v>84</v>
      </c>
      <c r="AV1053" s="14" t="s">
        <v>84</v>
      </c>
      <c r="AW1053" s="14" t="s">
        <v>35</v>
      </c>
      <c r="AX1053" s="14" t="s">
        <v>82</v>
      </c>
      <c r="AY1053" s="256" t="s">
        <v>296</v>
      </c>
    </row>
    <row r="1054" spans="1:65" s="2" customFormat="1" ht="16.5" customHeight="1">
      <c r="A1054" s="40"/>
      <c r="B1054" s="41"/>
      <c r="C1054" s="222" t="s">
        <v>1634</v>
      </c>
      <c r="D1054" s="222" t="s">
        <v>298</v>
      </c>
      <c r="E1054" s="223" t="s">
        <v>1635</v>
      </c>
      <c r="F1054" s="224" t="s">
        <v>1636</v>
      </c>
      <c r="G1054" s="225" t="s">
        <v>980</v>
      </c>
      <c r="H1054" s="226">
        <v>4</v>
      </c>
      <c r="I1054" s="227"/>
      <c r="J1054" s="228">
        <f>ROUND(I1054*H1054,2)</f>
        <v>0</v>
      </c>
      <c r="K1054" s="224" t="s">
        <v>28</v>
      </c>
      <c r="L1054" s="46"/>
      <c r="M1054" s="229" t="s">
        <v>28</v>
      </c>
      <c r="N1054" s="230" t="s">
        <v>45</v>
      </c>
      <c r="O1054" s="86"/>
      <c r="P1054" s="231">
        <f>O1054*H1054</f>
        <v>0</v>
      </c>
      <c r="Q1054" s="231">
        <v>0</v>
      </c>
      <c r="R1054" s="231">
        <f>Q1054*H1054</f>
        <v>0</v>
      </c>
      <c r="S1054" s="231">
        <v>0</v>
      </c>
      <c r="T1054" s="232">
        <f>S1054*H1054</f>
        <v>0</v>
      </c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R1054" s="233" t="s">
        <v>374</v>
      </c>
      <c r="AT1054" s="233" t="s">
        <v>298</v>
      </c>
      <c r="AU1054" s="233" t="s">
        <v>84</v>
      </c>
      <c r="AY1054" s="19" t="s">
        <v>296</v>
      </c>
      <c r="BE1054" s="234">
        <f>IF(N1054="základní",J1054,0)</f>
        <v>0</v>
      </c>
      <c r="BF1054" s="234">
        <f>IF(N1054="snížená",J1054,0)</f>
        <v>0</v>
      </c>
      <c r="BG1054" s="234">
        <f>IF(N1054="zákl. přenesená",J1054,0)</f>
        <v>0</v>
      </c>
      <c r="BH1054" s="234">
        <f>IF(N1054="sníž. přenesená",J1054,0)</f>
        <v>0</v>
      </c>
      <c r="BI1054" s="234">
        <f>IF(N1054="nulová",J1054,0)</f>
        <v>0</v>
      </c>
      <c r="BJ1054" s="19" t="s">
        <v>82</v>
      </c>
      <c r="BK1054" s="234">
        <f>ROUND(I1054*H1054,2)</f>
        <v>0</v>
      </c>
      <c r="BL1054" s="19" t="s">
        <v>374</v>
      </c>
      <c r="BM1054" s="233" t="s">
        <v>2339</v>
      </c>
    </row>
    <row r="1055" spans="1:51" s="13" customFormat="1" ht="12">
      <c r="A1055" s="13"/>
      <c r="B1055" s="235"/>
      <c r="C1055" s="236"/>
      <c r="D1055" s="237" t="s">
        <v>305</v>
      </c>
      <c r="E1055" s="238" t="s">
        <v>28</v>
      </c>
      <c r="F1055" s="239" t="s">
        <v>1809</v>
      </c>
      <c r="G1055" s="236"/>
      <c r="H1055" s="238" t="s">
        <v>28</v>
      </c>
      <c r="I1055" s="240"/>
      <c r="J1055" s="236"/>
      <c r="K1055" s="236"/>
      <c r="L1055" s="241"/>
      <c r="M1055" s="242"/>
      <c r="N1055" s="243"/>
      <c r="O1055" s="243"/>
      <c r="P1055" s="243"/>
      <c r="Q1055" s="243"/>
      <c r="R1055" s="243"/>
      <c r="S1055" s="243"/>
      <c r="T1055" s="244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5" t="s">
        <v>305</v>
      </c>
      <c r="AU1055" s="245" t="s">
        <v>84</v>
      </c>
      <c r="AV1055" s="13" t="s">
        <v>82</v>
      </c>
      <c r="AW1055" s="13" t="s">
        <v>35</v>
      </c>
      <c r="AX1055" s="13" t="s">
        <v>74</v>
      </c>
      <c r="AY1055" s="245" t="s">
        <v>296</v>
      </c>
    </row>
    <row r="1056" spans="1:51" s="13" customFormat="1" ht="12">
      <c r="A1056" s="13"/>
      <c r="B1056" s="235"/>
      <c r="C1056" s="236"/>
      <c r="D1056" s="237" t="s">
        <v>305</v>
      </c>
      <c r="E1056" s="238" t="s">
        <v>28</v>
      </c>
      <c r="F1056" s="239" t="s">
        <v>947</v>
      </c>
      <c r="G1056" s="236"/>
      <c r="H1056" s="238" t="s">
        <v>28</v>
      </c>
      <c r="I1056" s="240"/>
      <c r="J1056" s="236"/>
      <c r="K1056" s="236"/>
      <c r="L1056" s="241"/>
      <c r="M1056" s="242"/>
      <c r="N1056" s="243"/>
      <c r="O1056" s="243"/>
      <c r="P1056" s="243"/>
      <c r="Q1056" s="243"/>
      <c r="R1056" s="243"/>
      <c r="S1056" s="243"/>
      <c r="T1056" s="244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5" t="s">
        <v>305</v>
      </c>
      <c r="AU1056" s="245" t="s">
        <v>84</v>
      </c>
      <c r="AV1056" s="13" t="s">
        <v>82</v>
      </c>
      <c r="AW1056" s="13" t="s">
        <v>35</v>
      </c>
      <c r="AX1056" s="13" t="s">
        <v>74</v>
      </c>
      <c r="AY1056" s="245" t="s">
        <v>296</v>
      </c>
    </row>
    <row r="1057" spans="1:51" s="14" customFormat="1" ht="12">
      <c r="A1057" s="14"/>
      <c r="B1057" s="246"/>
      <c r="C1057" s="247"/>
      <c r="D1057" s="237" t="s">
        <v>305</v>
      </c>
      <c r="E1057" s="248" t="s">
        <v>28</v>
      </c>
      <c r="F1057" s="249" t="s">
        <v>303</v>
      </c>
      <c r="G1057" s="247"/>
      <c r="H1057" s="250">
        <v>4</v>
      </c>
      <c r="I1057" s="251"/>
      <c r="J1057" s="247"/>
      <c r="K1057" s="247"/>
      <c r="L1057" s="252"/>
      <c r="M1057" s="253"/>
      <c r="N1057" s="254"/>
      <c r="O1057" s="254"/>
      <c r="P1057" s="254"/>
      <c r="Q1057" s="254"/>
      <c r="R1057" s="254"/>
      <c r="S1057" s="254"/>
      <c r="T1057" s="255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6" t="s">
        <v>305</v>
      </c>
      <c r="AU1057" s="256" t="s">
        <v>84</v>
      </c>
      <c r="AV1057" s="14" t="s">
        <v>84</v>
      </c>
      <c r="AW1057" s="14" t="s">
        <v>35</v>
      </c>
      <c r="AX1057" s="14" t="s">
        <v>82</v>
      </c>
      <c r="AY1057" s="256" t="s">
        <v>296</v>
      </c>
    </row>
    <row r="1058" spans="1:65" s="2" customFormat="1" ht="16.5" customHeight="1">
      <c r="A1058" s="40"/>
      <c r="B1058" s="41"/>
      <c r="C1058" s="222" t="s">
        <v>1638</v>
      </c>
      <c r="D1058" s="222" t="s">
        <v>298</v>
      </c>
      <c r="E1058" s="223" t="s">
        <v>1639</v>
      </c>
      <c r="F1058" s="224" t="s">
        <v>1640</v>
      </c>
      <c r="G1058" s="225" t="s">
        <v>980</v>
      </c>
      <c r="H1058" s="226">
        <v>10</v>
      </c>
      <c r="I1058" s="227"/>
      <c r="J1058" s="228">
        <f>ROUND(I1058*H1058,2)</f>
        <v>0</v>
      </c>
      <c r="K1058" s="224" t="s">
        <v>28</v>
      </c>
      <c r="L1058" s="46"/>
      <c r="M1058" s="229" t="s">
        <v>28</v>
      </c>
      <c r="N1058" s="230" t="s">
        <v>45</v>
      </c>
      <c r="O1058" s="86"/>
      <c r="P1058" s="231">
        <f>O1058*H1058</f>
        <v>0</v>
      </c>
      <c r="Q1058" s="231">
        <v>0</v>
      </c>
      <c r="R1058" s="231">
        <f>Q1058*H1058</f>
        <v>0</v>
      </c>
      <c r="S1058" s="231">
        <v>0</v>
      </c>
      <c r="T1058" s="232">
        <f>S1058*H1058</f>
        <v>0</v>
      </c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R1058" s="233" t="s">
        <v>374</v>
      </c>
      <c r="AT1058" s="233" t="s">
        <v>298</v>
      </c>
      <c r="AU1058" s="233" t="s">
        <v>84</v>
      </c>
      <c r="AY1058" s="19" t="s">
        <v>296</v>
      </c>
      <c r="BE1058" s="234">
        <f>IF(N1058="základní",J1058,0)</f>
        <v>0</v>
      </c>
      <c r="BF1058" s="234">
        <f>IF(N1058="snížená",J1058,0)</f>
        <v>0</v>
      </c>
      <c r="BG1058" s="234">
        <f>IF(N1058="zákl. přenesená",J1058,0)</f>
        <v>0</v>
      </c>
      <c r="BH1058" s="234">
        <f>IF(N1058="sníž. přenesená",J1058,0)</f>
        <v>0</v>
      </c>
      <c r="BI1058" s="234">
        <f>IF(N1058="nulová",J1058,0)</f>
        <v>0</v>
      </c>
      <c r="BJ1058" s="19" t="s">
        <v>82</v>
      </c>
      <c r="BK1058" s="234">
        <f>ROUND(I1058*H1058,2)</f>
        <v>0</v>
      </c>
      <c r="BL1058" s="19" t="s">
        <v>374</v>
      </c>
      <c r="BM1058" s="233" t="s">
        <v>2340</v>
      </c>
    </row>
    <row r="1059" spans="1:51" s="13" customFormat="1" ht="12">
      <c r="A1059" s="13"/>
      <c r="B1059" s="235"/>
      <c r="C1059" s="236"/>
      <c r="D1059" s="237" t="s">
        <v>305</v>
      </c>
      <c r="E1059" s="238" t="s">
        <v>28</v>
      </c>
      <c r="F1059" s="239" t="s">
        <v>1809</v>
      </c>
      <c r="G1059" s="236"/>
      <c r="H1059" s="238" t="s">
        <v>28</v>
      </c>
      <c r="I1059" s="240"/>
      <c r="J1059" s="236"/>
      <c r="K1059" s="236"/>
      <c r="L1059" s="241"/>
      <c r="M1059" s="242"/>
      <c r="N1059" s="243"/>
      <c r="O1059" s="243"/>
      <c r="P1059" s="243"/>
      <c r="Q1059" s="243"/>
      <c r="R1059" s="243"/>
      <c r="S1059" s="243"/>
      <c r="T1059" s="244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5" t="s">
        <v>305</v>
      </c>
      <c r="AU1059" s="245" t="s">
        <v>84</v>
      </c>
      <c r="AV1059" s="13" t="s">
        <v>82</v>
      </c>
      <c r="AW1059" s="13" t="s">
        <v>35</v>
      </c>
      <c r="AX1059" s="13" t="s">
        <v>74</v>
      </c>
      <c r="AY1059" s="245" t="s">
        <v>296</v>
      </c>
    </row>
    <row r="1060" spans="1:51" s="13" customFormat="1" ht="12">
      <c r="A1060" s="13"/>
      <c r="B1060" s="235"/>
      <c r="C1060" s="236"/>
      <c r="D1060" s="237" t="s">
        <v>305</v>
      </c>
      <c r="E1060" s="238" t="s">
        <v>28</v>
      </c>
      <c r="F1060" s="239" t="s">
        <v>947</v>
      </c>
      <c r="G1060" s="236"/>
      <c r="H1060" s="238" t="s">
        <v>28</v>
      </c>
      <c r="I1060" s="240"/>
      <c r="J1060" s="236"/>
      <c r="K1060" s="236"/>
      <c r="L1060" s="241"/>
      <c r="M1060" s="242"/>
      <c r="N1060" s="243"/>
      <c r="O1060" s="243"/>
      <c r="P1060" s="243"/>
      <c r="Q1060" s="243"/>
      <c r="R1060" s="243"/>
      <c r="S1060" s="243"/>
      <c r="T1060" s="244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5" t="s">
        <v>305</v>
      </c>
      <c r="AU1060" s="245" t="s">
        <v>84</v>
      </c>
      <c r="AV1060" s="13" t="s">
        <v>82</v>
      </c>
      <c r="AW1060" s="13" t="s">
        <v>35</v>
      </c>
      <c r="AX1060" s="13" t="s">
        <v>74</v>
      </c>
      <c r="AY1060" s="245" t="s">
        <v>296</v>
      </c>
    </row>
    <row r="1061" spans="1:51" s="14" customFormat="1" ht="12">
      <c r="A1061" s="14"/>
      <c r="B1061" s="246"/>
      <c r="C1061" s="247"/>
      <c r="D1061" s="237" t="s">
        <v>305</v>
      </c>
      <c r="E1061" s="248" t="s">
        <v>28</v>
      </c>
      <c r="F1061" s="249" t="s">
        <v>347</v>
      </c>
      <c r="G1061" s="247"/>
      <c r="H1061" s="250">
        <v>10</v>
      </c>
      <c r="I1061" s="251"/>
      <c r="J1061" s="247"/>
      <c r="K1061" s="247"/>
      <c r="L1061" s="252"/>
      <c r="M1061" s="253"/>
      <c r="N1061" s="254"/>
      <c r="O1061" s="254"/>
      <c r="P1061" s="254"/>
      <c r="Q1061" s="254"/>
      <c r="R1061" s="254"/>
      <c r="S1061" s="254"/>
      <c r="T1061" s="255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56" t="s">
        <v>305</v>
      </c>
      <c r="AU1061" s="256" t="s">
        <v>84</v>
      </c>
      <c r="AV1061" s="14" t="s">
        <v>84</v>
      </c>
      <c r="AW1061" s="14" t="s">
        <v>35</v>
      </c>
      <c r="AX1061" s="14" t="s">
        <v>82</v>
      </c>
      <c r="AY1061" s="256" t="s">
        <v>296</v>
      </c>
    </row>
    <row r="1062" spans="1:65" s="2" customFormat="1" ht="16.5" customHeight="1">
      <c r="A1062" s="40"/>
      <c r="B1062" s="41"/>
      <c r="C1062" s="222" t="s">
        <v>1642</v>
      </c>
      <c r="D1062" s="222" t="s">
        <v>298</v>
      </c>
      <c r="E1062" s="223" t="s">
        <v>1643</v>
      </c>
      <c r="F1062" s="224" t="s">
        <v>1644</v>
      </c>
      <c r="G1062" s="225" t="s">
        <v>980</v>
      </c>
      <c r="H1062" s="226">
        <v>2</v>
      </c>
      <c r="I1062" s="227"/>
      <c r="J1062" s="228">
        <f>ROUND(I1062*H1062,2)</f>
        <v>0</v>
      </c>
      <c r="K1062" s="224" t="s">
        <v>28</v>
      </c>
      <c r="L1062" s="46"/>
      <c r="M1062" s="229" t="s">
        <v>28</v>
      </c>
      <c r="N1062" s="230" t="s">
        <v>45</v>
      </c>
      <c r="O1062" s="86"/>
      <c r="P1062" s="231">
        <f>O1062*H1062</f>
        <v>0</v>
      </c>
      <c r="Q1062" s="231">
        <v>0</v>
      </c>
      <c r="R1062" s="231">
        <f>Q1062*H1062</f>
        <v>0</v>
      </c>
      <c r="S1062" s="231">
        <v>0</v>
      </c>
      <c r="T1062" s="232">
        <f>S1062*H1062</f>
        <v>0</v>
      </c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R1062" s="233" t="s">
        <v>374</v>
      </c>
      <c r="AT1062" s="233" t="s">
        <v>298</v>
      </c>
      <c r="AU1062" s="233" t="s">
        <v>84</v>
      </c>
      <c r="AY1062" s="19" t="s">
        <v>296</v>
      </c>
      <c r="BE1062" s="234">
        <f>IF(N1062="základní",J1062,0)</f>
        <v>0</v>
      </c>
      <c r="BF1062" s="234">
        <f>IF(N1062="snížená",J1062,0)</f>
        <v>0</v>
      </c>
      <c r="BG1062" s="234">
        <f>IF(N1062="zákl. přenesená",J1062,0)</f>
        <v>0</v>
      </c>
      <c r="BH1062" s="234">
        <f>IF(N1062="sníž. přenesená",J1062,0)</f>
        <v>0</v>
      </c>
      <c r="BI1062" s="234">
        <f>IF(N1062="nulová",J1062,0)</f>
        <v>0</v>
      </c>
      <c r="BJ1062" s="19" t="s">
        <v>82</v>
      </c>
      <c r="BK1062" s="234">
        <f>ROUND(I1062*H1062,2)</f>
        <v>0</v>
      </c>
      <c r="BL1062" s="19" t="s">
        <v>374</v>
      </c>
      <c r="BM1062" s="233" t="s">
        <v>2341</v>
      </c>
    </row>
    <row r="1063" spans="1:51" s="13" customFormat="1" ht="12">
      <c r="A1063" s="13"/>
      <c r="B1063" s="235"/>
      <c r="C1063" s="236"/>
      <c r="D1063" s="237" t="s">
        <v>305</v>
      </c>
      <c r="E1063" s="238" t="s">
        <v>28</v>
      </c>
      <c r="F1063" s="239" t="s">
        <v>1809</v>
      </c>
      <c r="G1063" s="236"/>
      <c r="H1063" s="238" t="s">
        <v>28</v>
      </c>
      <c r="I1063" s="240"/>
      <c r="J1063" s="236"/>
      <c r="K1063" s="236"/>
      <c r="L1063" s="241"/>
      <c r="M1063" s="242"/>
      <c r="N1063" s="243"/>
      <c r="O1063" s="243"/>
      <c r="P1063" s="243"/>
      <c r="Q1063" s="243"/>
      <c r="R1063" s="243"/>
      <c r="S1063" s="243"/>
      <c r="T1063" s="244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5" t="s">
        <v>305</v>
      </c>
      <c r="AU1063" s="245" t="s">
        <v>84</v>
      </c>
      <c r="AV1063" s="13" t="s">
        <v>82</v>
      </c>
      <c r="AW1063" s="13" t="s">
        <v>35</v>
      </c>
      <c r="AX1063" s="13" t="s">
        <v>74</v>
      </c>
      <c r="AY1063" s="245" t="s">
        <v>296</v>
      </c>
    </row>
    <row r="1064" spans="1:51" s="13" customFormat="1" ht="12">
      <c r="A1064" s="13"/>
      <c r="B1064" s="235"/>
      <c r="C1064" s="236"/>
      <c r="D1064" s="237" t="s">
        <v>305</v>
      </c>
      <c r="E1064" s="238" t="s">
        <v>28</v>
      </c>
      <c r="F1064" s="239" t="s">
        <v>947</v>
      </c>
      <c r="G1064" s="236"/>
      <c r="H1064" s="238" t="s">
        <v>28</v>
      </c>
      <c r="I1064" s="240"/>
      <c r="J1064" s="236"/>
      <c r="K1064" s="236"/>
      <c r="L1064" s="241"/>
      <c r="M1064" s="242"/>
      <c r="N1064" s="243"/>
      <c r="O1064" s="243"/>
      <c r="P1064" s="243"/>
      <c r="Q1064" s="243"/>
      <c r="R1064" s="243"/>
      <c r="S1064" s="243"/>
      <c r="T1064" s="244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5" t="s">
        <v>305</v>
      </c>
      <c r="AU1064" s="245" t="s">
        <v>84</v>
      </c>
      <c r="AV1064" s="13" t="s">
        <v>82</v>
      </c>
      <c r="AW1064" s="13" t="s">
        <v>35</v>
      </c>
      <c r="AX1064" s="13" t="s">
        <v>74</v>
      </c>
      <c r="AY1064" s="245" t="s">
        <v>296</v>
      </c>
    </row>
    <row r="1065" spans="1:51" s="14" customFormat="1" ht="12">
      <c r="A1065" s="14"/>
      <c r="B1065" s="246"/>
      <c r="C1065" s="247"/>
      <c r="D1065" s="237" t="s">
        <v>305</v>
      </c>
      <c r="E1065" s="248" t="s">
        <v>28</v>
      </c>
      <c r="F1065" s="249" t="s">
        <v>84</v>
      </c>
      <c r="G1065" s="247"/>
      <c r="H1065" s="250">
        <v>2</v>
      </c>
      <c r="I1065" s="251"/>
      <c r="J1065" s="247"/>
      <c r="K1065" s="247"/>
      <c r="L1065" s="252"/>
      <c r="M1065" s="253"/>
      <c r="N1065" s="254"/>
      <c r="O1065" s="254"/>
      <c r="P1065" s="254"/>
      <c r="Q1065" s="254"/>
      <c r="R1065" s="254"/>
      <c r="S1065" s="254"/>
      <c r="T1065" s="255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56" t="s">
        <v>305</v>
      </c>
      <c r="AU1065" s="256" t="s">
        <v>84</v>
      </c>
      <c r="AV1065" s="14" t="s">
        <v>84</v>
      </c>
      <c r="AW1065" s="14" t="s">
        <v>35</v>
      </c>
      <c r="AX1065" s="14" t="s">
        <v>82</v>
      </c>
      <c r="AY1065" s="256" t="s">
        <v>296</v>
      </c>
    </row>
    <row r="1066" spans="1:65" s="2" customFormat="1" ht="24" customHeight="1">
      <c r="A1066" s="40"/>
      <c r="B1066" s="41"/>
      <c r="C1066" s="222" t="s">
        <v>1646</v>
      </c>
      <c r="D1066" s="222" t="s">
        <v>298</v>
      </c>
      <c r="E1066" s="223" t="s">
        <v>1652</v>
      </c>
      <c r="F1066" s="224" t="s">
        <v>2342</v>
      </c>
      <c r="G1066" s="225" t="s">
        <v>980</v>
      </c>
      <c r="H1066" s="226">
        <v>6</v>
      </c>
      <c r="I1066" s="227"/>
      <c r="J1066" s="228">
        <f>ROUND(I1066*H1066,2)</f>
        <v>0</v>
      </c>
      <c r="K1066" s="224" t="s">
        <v>28</v>
      </c>
      <c r="L1066" s="46"/>
      <c r="M1066" s="229" t="s">
        <v>28</v>
      </c>
      <c r="N1066" s="230" t="s">
        <v>45</v>
      </c>
      <c r="O1066" s="86"/>
      <c r="P1066" s="231">
        <f>O1066*H1066</f>
        <v>0</v>
      </c>
      <c r="Q1066" s="231">
        <v>0.134</v>
      </c>
      <c r="R1066" s="231">
        <f>Q1066*H1066</f>
        <v>0.804</v>
      </c>
      <c r="S1066" s="231">
        <v>0</v>
      </c>
      <c r="T1066" s="232">
        <f>S1066*H1066</f>
        <v>0</v>
      </c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R1066" s="233" t="s">
        <v>374</v>
      </c>
      <c r="AT1066" s="233" t="s">
        <v>298</v>
      </c>
      <c r="AU1066" s="233" t="s">
        <v>84</v>
      </c>
      <c r="AY1066" s="19" t="s">
        <v>296</v>
      </c>
      <c r="BE1066" s="234">
        <f>IF(N1066="základní",J1066,0)</f>
        <v>0</v>
      </c>
      <c r="BF1066" s="234">
        <f>IF(N1066="snížená",J1066,0)</f>
        <v>0</v>
      </c>
      <c r="BG1066" s="234">
        <f>IF(N1066="zákl. přenesená",J1066,0)</f>
        <v>0</v>
      </c>
      <c r="BH1066" s="234">
        <f>IF(N1066="sníž. přenesená",J1066,0)</f>
        <v>0</v>
      </c>
      <c r="BI1066" s="234">
        <f>IF(N1066="nulová",J1066,0)</f>
        <v>0</v>
      </c>
      <c r="BJ1066" s="19" t="s">
        <v>82</v>
      </c>
      <c r="BK1066" s="234">
        <f>ROUND(I1066*H1066,2)</f>
        <v>0</v>
      </c>
      <c r="BL1066" s="19" t="s">
        <v>374</v>
      </c>
      <c r="BM1066" s="233" t="s">
        <v>2343</v>
      </c>
    </row>
    <row r="1067" spans="1:51" s="13" customFormat="1" ht="12">
      <c r="A1067" s="13"/>
      <c r="B1067" s="235"/>
      <c r="C1067" s="236"/>
      <c r="D1067" s="237" t="s">
        <v>305</v>
      </c>
      <c r="E1067" s="238" t="s">
        <v>28</v>
      </c>
      <c r="F1067" s="239" t="s">
        <v>1655</v>
      </c>
      <c r="G1067" s="236"/>
      <c r="H1067" s="238" t="s">
        <v>28</v>
      </c>
      <c r="I1067" s="240"/>
      <c r="J1067" s="236"/>
      <c r="K1067" s="236"/>
      <c r="L1067" s="241"/>
      <c r="M1067" s="242"/>
      <c r="N1067" s="243"/>
      <c r="O1067" s="243"/>
      <c r="P1067" s="243"/>
      <c r="Q1067" s="243"/>
      <c r="R1067" s="243"/>
      <c r="S1067" s="243"/>
      <c r="T1067" s="244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5" t="s">
        <v>305</v>
      </c>
      <c r="AU1067" s="245" t="s">
        <v>84</v>
      </c>
      <c r="AV1067" s="13" t="s">
        <v>82</v>
      </c>
      <c r="AW1067" s="13" t="s">
        <v>35</v>
      </c>
      <c r="AX1067" s="13" t="s">
        <v>74</v>
      </c>
      <c r="AY1067" s="245" t="s">
        <v>296</v>
      </c>
    </row>
    <row r="1068" spans="1:51" s="14" customFormat="1" ht="12">
      <c r="A1068" s="14"/>
      <c r="B1068" s="246"/>
      <c r="C1068" s="247"/>
      <c r="D1068" s="237" t="s">
        <v>305</v>
      </c>
      <c r="E1068" s="248" t="s">
        <v>28</v>
      </c>
      <c r="F1068" s="249" t="s">
        <v>329</v>
      </c>
      <c r="G1068" s="247"/>
      <c r="H1068" s="250">
        <v>6</v>
      </c>
      <c r="I1068" s="251"/>
      <c r="J1068" s="247"/>
      <c r="K1068" s="247"/>
      <c r="L1068" s="252"/>
      <c r="M1068" s="253"/>
      <c r="N1068" s="254"/>
      <c r="O1068" s="254"/>
      <c r="P1068" s="254"/>
      <c r="Q1068" s="254"/>
      <c r="R1068" s="254"/>
      <c r="S1068" s="254"/>
      <c r="T1068" s="255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6" t="s">
        <v>305</v>
      </c>
      <c r="AU1068" s="256" t="s">
        <v>84</v>
      </c>
      <c r="AV1068" s="14" t="s">
        <v>84</v>
      </c>
      <c r="AW1068" s="14" t="s">
        <v>35</v>
      </c>
      <c r="AX1068" s="14" t="s">
        <v>82</v>
      </c>
      <c r="AY1068" s="256" t="s">
        <v>296</v>
      </c>
    </row>
    <row r="1069" spans="1:65" s="2" customFormat="1" ht="24" customHeight="1">
      <c r="A1069" s="40"/>
      <c r="B1069" s="41"/>
      <c r="C1069" s="222" t="s">
        <v>1651</v>
      </c>
      <c r="D1069" s="222" t="s">
        <v>298</v>
      </c>
      <c r="E1069" s="223" t="s">
        <v>1657</v>
      </c>
      <c r="F1069" s="224" t="s">
        <v>2344</v>
      </c>
      <c r="G1069" s="225" t="s">
        <v>980</v>
      </c>
      <c r="H1069" s="226">
        <v>1</v>
      </c>
      <c r="I1069" s="227"/>
      <c r="J1069" s="228">
        <f>ROUND(I1069*H1069,2)</f>
        <v>0</v>
      </c>
      <c r="K1069" s="224" t="s">
        <v>28</v>
      </c>
      <c r="L1069" s="46"/>
      <c r="M1069" s="229" t="s">
        <v>28</v>
      </c>
      <c r="N1069" s="230" t="s">
        <v>45</v>
      </c>
      <c r="O1069" s="86"/>
      <c r="P1069" s="231">
        <f>O1069*H1069</f>
        <v>0</v>
      </c>
      <c r="Q1069" s="231">
        <v>0.202</v>
      </c>
      <c r="R1069" s="231">
        <f>Q1069*H1069</f>
        <v>0.202</v>
      </c>
      <c r="S1069" s="231">
        <v>0</v>
      </c>
      <c r="T1069" s="232">
        <f>S1069*H1069</f>
        <v>0</v>
      </c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R1069" s="233" t="s">
        <v>374</v>
      </c>
      <c r="AT1069" s="233" t="s">
        <v>298</v>
      </c>
      <c r="AU1069" s="233" t="s">
        <v>84</v>
      </c>
      <c r="AY1069" s="19" t="s">
        <v>296</v>
      </c>
      <c r="BE1069" s="234">
        <f>IF(N1069="základní",J1069,0)</f>
        <v>0</v>
      </c>
      <c r="BF1069" s="234">
        <f>IF(N1069="snížená",J1069,0)</f>
        <v>0</v>
      </c>
      <c r="BG1069" s="234">
        <f>IF(N1069="zákl. přenesená",J1069,0)</f>
        <v>0</v>
      </c>
      <c r="BH1069" s="234">
        <f>IF(N1069="sníž. přenesená",J1069,0)</f>
        <v>0</v>
      </c>
      <c r="BI1069" s="234">
        <f>IF(N1069="nulová",J1069,0)</f>
        <v>0</v>
      </c>
      <c r="BJ1069" s="19" t="s">
        <v>82</v>
      </c>
      <c r="BK1069" s="234">
        <f>ROUND(I1069*H1069,2)</f>
        <v>0</v>
      </c>
      <c r="BL1069" s="19" t="s">
        <v>374</v>
      </c>
      <c r="BM1069" s="233" t="s">
        <v>2345</v>
      </c>
    </row>
    <row r="1070" spans="1:51" s="13" customFormat="1" ht="12">
      <c r="A1070" s="13"/>
      <c r="B1070" s="235"/>
      <c r="C1070" s="236"/>
      <c r="D1070" s="237" t="s">
        <v>305</v>
      </c>
      <c r="E1070" s="238" t="s">
        <v>28</v>
      </c>
      <c r="F1070" s="239" t="s">
        <v>1655</v>
      </c>
      <c r="G1070" s="236"/>
      <c r="H1070" s="238" t="s">
        <v>28</v>
      </c>
      <c r="I1070" s="240"/>
      <c r="J1070" s="236"/>
      <c r="K1070" s="236"/>
      <c r="L1070" s="241"/>
      <c r="M1070" s="242"/>
      <c r="N1070" s="243"/>
      <c r="O1070" s="243"/>
      <c r="P1070" s="243"/>
      <c r="Q1070" s="243"/>
      <c r="R1070" s="243"/>
      <c r="S1070" s="243"/>
      <c r="T1070" s="244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5" t="s">
        <v>305</v>
      </c>
      <c r="AU1070" s="245" t="s">
        <v>84</v>
      </c>
      <c r="AV1070" s="13" t="s">
        <v>82</v>
      </c>
      <c r="AW1070" s="13" t="s">
        <v>35</v>
      </c>
      <c r="AX1070" s="13" t="s">
        <v>74</v>
      </c>
      <c r="AY1070" s="245" t="s">
        <v>296</v>
      </c>
    </row>
    <row r="1071" spans="1:51" s="14" customFormat="1" ht="12">
      <c r="A1071" s="14"/>
      <c r="B1071" s="246"/>
      <c r="C1071" s="247"/>
      <c r="D1071" s="237" t="s">
        <v>305</v>
      </c>
      <c r="E1071" s="248" t="s">
        <v>28</v>
      </c>
      <c r="F1071" s="249" t="s">
        <v>82</v>
      </c>
      <c r="G1071" s="247"/>
      <c r="H1071" s="250">
        <v>1</v>
      </c>
      <c r="I1071" s="251"/>
      <c r="J1071" s="247"/>
      <c r="K1071" s="247"/>
      <c r="L1071" s="252"/>
      <c r="M1071" s="253"/>
      <c r="N1071" s="254"/>
      <c r="O1071" s="254"/>
      <c r="P1071" s="254"/>
      <c r="Q1071" s="254"/>
      <c r="R1071" s="254"/>
      <c r="S1071" s="254"/>
      <c r="T1071" s="255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56" t="s">
        <v>305</v>
      </c>
      <c r="AU1071" s="256" t="s">
        <v>84</v>
      </c>
      <c r="AV1071" s="14" t="s">
        <v>84</v>
      </c>
      <c r="AW1071" s="14" t="s">
        <v>35</v>
      </c>
      <c r="AX1071" s="14" t="s">
        <v>82</v>
      </c>
      <c r="AY1071" s="256" t="s">
        <v>296</v>
      </c>
    </row>
    <row r="1072" spans="1:65" s="2" customFormat="1" ht="24" customHeight="1">
      <c r="A1072" s="40"/>
      <c r="B1072" s="41"/>
      <c r="C1072" s="222" t="s">
        <v>1656</v>
      </c>
      <c r="D1072" s="222" t="s">
        <v>298</v>
      </c>
      <c r="E1072" s="223" t="s">
        <v>1661</v>
      </c>
      <c r="F1072" s="224" t="s">
        <v>2346</v>
      </c>
      <c r="G1072" s="225" t="s">
        <v>980</v>
      </c>
      <c r="H1072" s="226">
        <v>6</v>
      </c>
      <c r="I1072" s="227"/>
      <c r="J1072" s="228">
        <f>ROUND(I1072*H1072,2)</f>
        <v>0</v>
      </c>
      <c r="K1072" s="224" t="s">
        <v>28</v>
      </c>
      <c r="L1072" s="46"/>
      <c r="M1072" s="229" t="s">
        <v>28</v>
      </c>
      <c r="N1072" s="230" t="s">
        <v>45</v>
      </c>
      <c r="O1072" s="86"/>
      <c r="P1072" s="231">
        <f>O1072*H1072</f>
        <v>0</v>
      </c>
      <c r="Q1072" s="231">
        <v>0.034</v>
      </c>
      <c r="R1072" s="231">
        <f>Q1072*H1072</f>
        <v>0.20400000000000001</v>
      </c>
      <c r="S1072" s="231">
        <v>0</v>
      </c>
      <c r="T1072" s="232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33" t="s">
        <v>374</v>
      </c>
      <c r="AT1072" s="233" t="s">
        <v>298</v>
      </c>
      <c r="AU1072" s="233" t="s">
        <v>84</v>
      </c>
      <c r="AY1072" s="19" t="s">
        <v>296</v>
      </c>
      <c r="BE1072" s="234">
        <f>IF(N1072="základní",J1072,0)</f>
        <v>0</v>
      </c>
      <c r="BF1072" s="234">
        <f>IF(N1072="snížená",J1072,0)</f>
        <v>0</v>
      </c>
      <c r="BG1072" s="234">
        <f>IF(N1072="zákl. přenesená",J1072,0)</f>
        <v>0</v>
      </c>
      <c r="BH1072" s="234">
        <f>IF(N1072="sníž. přenesená",J1072,0)</f>
        <v>0</v>
      </c>
      <c r="BI1072" s="234">
        <f>IF(N1072="nulová",J1072,0)</f>
        <v>0</v>
      </c>
      <c r="BJ1072" s="19" t="s">
        <v>82</v>
      </c>
      <c r="BK1072" s="234">
        <f>ROUND(I1072*H1072,2)</f>
        <v>0</v>
      </c>
      <c r="BL1072" s="19" t="s">
        <v>374</v>
      </c>
      <c r="BM1072" s="233" t="s">
        <v>2347</v>
      </c>
    </row>
    <row r="1073" spans="1:51" s="13" customFormat="1" ht="12">
      <c r="A1073" s="13"/>
      <c r="B1073" s="235"/>
      <c r="C1073" s="236"/>
      <c r="D1073" s="237" t="s">
        <v>305</v>
      </c>
      <c r="E1073" s="238" t="s">
        <v>28</v>
      </c>
      <c r="F1073" s="239" t="s">
        <v>1655</v>
      </c>
      <c r="G1073" s="236"/>
      <c r="H1073" s="238" t="s">
        <v>28</v>
      </c>
      <c r="I1073" s="240"/>
      <c r="J1073" s="236"/>
      <c r="K1073" s="236"/>
      <c r="L1073" s="241"/>
      <c r="M1073" s="242"/>
      <c r="N1073" s="243"/>
      <c r="O1073" s="243"/>
      <c r="P1073" s="243"/>
      <c r="Q1073" s="243"/>
      <c r="R1073" s="243"/>
      <c r="S1073" s="243"/>
      <c r="T1073" s="244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5" t="s">
        <v>305</v>
      </c>
      <c r="AU1073" s="245" t="s">
        <v>84</v>
      </c>
      <c r="AV1073" s="13" t="s">
        <v>82</v>
      </c>
      <c r="AW1073" s="13" t="s">
        <v>35</v>
      </c>
      <c r="AX1073" s="13" t="s">
        <v>74</v>
      </c>
      <c r="AY1073" s="245" t="s">
        <v>296</v>
      </c>
    </row>
    <row r="1074" spans="1:51" s="14" customFormat="1" ht="12">
      <c r="A1074" s="14"/>
      <c r="B1074" s="246"/>
      <c r="C1074" s="247"/>
      <c r="D1074" s="237" t="s">
        <v>305</v>
      </c>
      <c r="E1074" s="248" t="s">
        <v>28</v>
      </c>
      <c r="F1074" s="249" t="s">
        <v>329</v>
      </c>
      <c r="G1074" s="247"/>
      <c r="H1074" s="250">
        <v>6</v>
      </c>
      <c r="I1074" s="251"/>
      <c r="J1074" s="247"/>
      <c r="K1074" s="247"/>
      <c r="L1074" s="252"/>
      <c r="M1074" s="253"/>
      <c r="N1074" s="254"/>
      <c r="O1074" s="254"/>
      <c r="P1074" s="254"/>
      <c r="Q1074" s="254"/>
      <c r="R1074" s="254"/>
      <c r="S1074" s="254"/>
      <c r="T1074" s="255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6" t="s">
        <v>305</v>
      </c>
      <c r="AU1074" s="256" t="s">
        <v>84</v>
      </c>
      <c r="AV1074" s="14" t="s">
        <v>84</v>
      </c>
      <c r="AW1074" s="14" t="s">
        <v>35</v>
      </c>
      <c r="AX1074" s="14" t="s">
        <v>82</v>
      </c>
      <c r="AY1074" s="256" t="s">
        <v>296</v>
      </c>
    </row>
    <row r="1075" spans="1:65" s="2" customFormat="1" ht="24" customHeight="1">
      <c r="A1075" s="40"/>
      <c r="B1075" s="41"/>
      <c r="C1075" s="222" t="s">
        <v>1660</v>
      </c>
      <c r="D1075" s="222" t="s">
        <v>298</v>
      </c>
      <c r="E1075" s="223" t="s">
        <v>1665</v>
      </c>
      <c r="F1075" s="224" t="s">
        <v>2348</v>
      </c>
      <c r="G1075" s="225" t="s">
        <v>980</v>
      </c>
      <c r="H1075" s="226">
        <v>2</v>
      </c>
      <c r="I1075" s="227"/>
      <c r="J1075" s="228">
        <f>ROUND(I1075*H1075,2)</f>
        <v>0</v>
      </c>
      <c r="K1075" s="224" t="s">
        <v>28</v>
      </c>
      <c r="L1075" s="46"/>
      <c r="M1075" s="229" t="s">
        <v>28</v>
      </c>
      <c r="N1075" s="230" t="s">
        <v>45</v>
      </c>
      <c r="O1075" s="86"/>
      <c r="P1075" s="231">
        <f>O1075*H1075</f>
        <v>0</v>
      </c>
      <c r="Q1075" s="231">
        <v>0.023</v>
      </c>
      <c r="R1075" s="231">
        <f>Q1075*H1075</f>
        <v>0.046</v>
      </c>
      <c r="S1075" s="231">
        <v>0</v>
      </c>
      <c r="T1075" s="232">
        <f>S1075*H1075</f>
        <v>0</v>
      </c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R1075" s="233" t="s">
        <v>374</v>
      </c>
      <c r="AT1075" s="233" t="s">
        <v>298</v>
      </c>
      <c r="AU1075" s="233" t="s">
        <v>84</v>
      </c>
      <c r="AY1075" s="19" t="s">
        <v>296</v>
      </c>
      <c r="BE1075" s="234">
        <f>IF(N1075="základní",J1075,0)</f>
        <v>0</v>
      </c>
      <c r="BF1075" s="234">
        <f>IF(N1075="snížená",J1075,0)</f>
        <v>0</v>
      </c>
      <c r="BG1075" s="234">
        <f>IF(N1075="zákl. přenesená",J1075,0)</f>
        <v>0</v>
      </c>
      <c r="BH1075" s="234">
        <f>IF(N1075="sníž. přenesená",J1075,0)</f>
        <v>0</v>
      </c>
      <c r="BI1075" s="234">
        <f>IF(N1075="nulová",J1075,0)</f>
        <v>0</v>
      </c>
      <c r="BJ1075" s="19" t="s">
        <v>82</v>
      </c>
      <c r="BK1075" s="234">
        <f>ROUND(I1075*H1075,2)</f>
        <v>0</v>
      </c>
      <c r="BL1075" s="19" t="s">
        <v>374</v>
      </c>
      <c r="BM1075" s="233" t="s">
        <v>2349</v>
      </c>
    </row>
    <row r="1076" spans="1:51" s="13" customFormat="1" ht="12">
      <c r="A1076" s="13"/>
      <c r="B1076" s="235"/>
      <c r="C1076" s="236"/>
      <c r="D1076" s="237" t="s">
        <v>305</v>
      </c>
      <c r="E1076" s="238" t="s">
        <v>28</v>
      </c>
      <c r="F1076" s="239" t="s">
        <v>1655</v>
      </c>
      <c r="G1076" s="236"/>
      <c r="H1076" s="238" t="s">
        <v>28</v>
      </c>
      <c r="I1076" s="240"/>
      <c r="J1076" s="236"/>
      <c r="K1076" s="236"/>
      <c r="L1076" s="241"/>
      <c r="M1076" s="242"/>
      <c r="N1076" s="243"/>
      <c r="O1076" s="243"/>
      <c r="P1076" s="243"/>
      <c r="Q1076" s="243"/>
      <c r="R1076" s="243"/>
      <c r="S1076" s="243"/>
      <c r="T1076" s="244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45" t="s">
        <v>305</v>
      </c>
      <c r="AU1076" s="245" t="s">
        <v>84</v>
      </c>
      <c r="AV1076" s="13" t="s">
        <v>82</v>
      </c>
      <c r="AW1076" s="13" t="s">
        <v>35</v>
      </c>
      <c r="AX1076" s="13" t="s">
        <v>74</v>
      </c>
      <c r="AY1076" s="245" t="s">
        <v>296</v>
      </c>
    </row>
    <row r="1077" spans="1:51" s="14" customFormat="1" ht="12">
      <c r="A1077" s="14"/>
      <c r="B1077" s="246"/>
      <c r="C1077" s="247"/>
      <c r="D1077" s="237" t="s">
        <v>305</v>
      </c>
      <c r="E1077" s="248" t="s">
        <v>28</v>
      </c>
      <c r="F1077" s="249" t="s">
        <v>84</v>
      </c>
      <c r="G1077" s="247"/>
      <c r="H1077" s="250">
        <v>2</v>
      </c>
      <c r="I1077" s="251"/>
      <c r="J1077" s="247"/>
      <c r="K1077" s="247"/>
      <c r="L1077" s="252"/>
      <c r="M1077" s="253"/>
      <c r="N1077" s="254"/>
      <c r="O1077" s="254"/>
      <c r="P1077" s="254"/>
      <c r="Q1077" s="254"/>
      <c r="R1077" s="254"/>
      <c r="S1077" s="254"/>
      <c r="T1077" s="255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56" t="s">
        <v>305</v>
      </c>
      <c r="AU1077" s="256" t="s">
        <v>84</v>
      </c>
      <c r="AV1077" s="14" t="s">
        <v>84</v>
      </c>
      <c r="AW1077" s="14" t="s">
        <v>35</v>
      </c>
      <c r="AX1077" s="14" t="s">
        <v>82</v>
      </c>
      <c r="AY1077" s="256" t="s">
        <v>296</v>
      </c>
    </row>
    <row r="1078" spans="1:65" s="2" customFormat="1" ht="24" customHeight="1">
      <c r="A1078" s="40"/>
      <c r="B1078" s="41"/>
      <c r="C1078" s="222" t="s">
        <v>1664</v>
      </c>
      <c r="D1078" s="222" t="s">
        <v>298</v>
      </c>
      <c r="E1078" s="223" t="s">
        <v>1669</v>
      </c>
      <c r="F1078" s="224" t="s">
        <v>2350</v>
      </c>
      <c r="G1078" s="225" t="s">
        <v>980</v>
      </c>
      <c r="H1078" s="226">
        <v>1</v>
      </c>
      <c r="I1078" s="227"/>
      <c r="J1078" s="228">
        <f>ROUND(I1078*H1078,2)</f>
        <v>0</v>
      </c>
      <c r="K1078" s="224" t="s">
        <v>28</v>
      </c>
      <c r="L1078" s="46"/>
      <c r="M1078" s="229" t="s">
        <v>28</v>
      </c>
      <c r="N1078" s="230" t="s">
        <v>45</v>
      </c>
      <c r="O1078" s="86"/>
      <c r="P1078" s="231">
        <f>O1078*H1078</f>
        <v>0</v>
      </c>
      <c r="Q1078" s="231">
        <v>0.109</v>
      </c>
      <c r="R1078" s="231">
        <f>Q1078*H1078</f>
        <v>0.109</v>
      </c>
      <c r="S1078" s="231">
        <v>0</v>
      </c>
      <c r="T1078" s="232">
        <f>S1078*H1078</f>
        <v>0</v>
      </c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R1078" s="233" t="s">
        <v>374</v>
      </c>
      <c r="AT1078" s="233" t="s">
        <v>298</v>
      </c>
      <c r="AU1078" s="233" t="s">
        <v>84</v>
      </c>
      <c r="AY1078" s="19" t="s">
        <v>296</v>
      </c>
      <c r="BE1078" s="234">
        <f>IF(N1078="základní",J1078,0)</f>
        <v>0</v>
      </c>
      <c r="BF1078" s="234">
        <f>IF(N1078="snížená",J1078,0)</f>
        <v>0</v>
      </c>
      <c r="BG1078" s="234">
        <f>IF(N1078="zákl. přenesená",J1078,0)</f>
        <v>0</v>
      </c>
      <c r="BH1078" s="234">
        <f>IF(N1078="sníž. přenesená",J1078,0)</f>
        <v>0</v>
      </c>
      <c r="BI1078" s="234">
        <f>IF(N1078="nulová",J1078,0)</f>
        <v>0</v>
      </c>
      <c r="BJ1078" s="19" t="s">
        <v>82</v>
      </c>
      <c r="BK1078" s="234">
        <f>ROUND(I1078*H1078,2)</f>
        <v>0</v>
      </c>
      <c r="BL1078" s="19" t="s">
        <v>374</v>
      </c>
      <c r="BM1078" s="233" t="s">
        <v>2351</v>
      </c>
    </row>
    <row r="1079" spans="1:51" s="13" customFormat="1" ht="12">
      <c r="A1079" s="13"/>
      <c r="B1079" s="235"/>
      <c r="C1079" s="236"/>
      <c r="D1079" s="237" t="s">
        <v>305</v>
      </c>
      <c r="E1079" s="238" t="s">
        <v>28</v>
      </c>
      <c r="F1079" s="239" t="s">
        <v>1655</v>
      </c>
      <c r="G1079" s="236"/>
      <c r="H1079" s="238" t="s">
        <v>28</v>
      </c>
      <c r="I1079" s="240"/>
      <c r="J1079" s="236"/>
      <c r="K1079" s="236"/>
      <c r="L1079" s="241"/>
      <c r="M1079" s="242"/>
      <c r="N1079" s="243"/>
      <c r="O1079" s="243"/>
      <c r="P1079" s="243"/>
      <c r="Q1079" s="243"/>
      <c r="R1079" s="243"/>
      <c r="S1079" s="243"/>
      <c r="T1079" s="244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45" t="s">
        <v>305</v>
      </c>
      <c r="AU1079" s="245" t="s">
        <v>84</v>
      </c>
      <c r="AV1079" s="13" t="s">
        <v>82</v>
      </c>
      <c r="AW1079" s="13" t="s">
        <v>35</v>
      </c>
      <c r="AX1079" s="13" t="s">
        <v>74</v>
      </c>
      <c r="AY1079" s="245" t="s">
        <v>296</v>
      </c>
    </row>
    <row r="1080" spans="1:51" s="14" customFormat="1" ht="12">
      <c r="A1080" s="14"/>
      <c r="B1080" s="246"/>
      <c r="C1080" s="247"/>
      <c r="D1080" s="237" t="s">
        <v>305</v>
      </c>
      <c r="E1080" s="248" t="s">
        <v>28</v>
      </c>
      <c r="F1080" s="249" t="s">
        <v>82</v>
      </c>
      <c r="G1080" s="247"/>
      <c r="H1080" s="250">
        <v>1</v>
      </c>
      <c r="I1080" s="251"/>
      <c r="J1080" s="247"/>
      <c r="K1080" s="247"/>
      <c r="L1080" s="252"/>
      <c r="M1080" s="253"/>
      <c r="N1080" s="254"/>
      <c r="O1080" s="254"/>
      <c r="P1080" s="254"/>
      <c r="Q1080" s="254"/>
      <c r="R1080" s="254"/>
      <c r="S1080" s="254"/>
      <c r="T1080" s="255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56" t="s">
        <v>305</v>
      </c>
      <c r="AU1080" s="256" t="s">
        <v>84</v>
      </c>
      <c r="AV1080" s="14" t="s">
        <v>84</v>
      </c>
      <c r="AW1080" s="14" t="s">
        <v>35</v>
      </c>
      <c r="AX1080" s="14" t="s">
        <v>82</v>
      </c>
      <c r="AY1080" s="256" t="s">
        <v>296</v>
      </c>
    </row>
    <row r="1081" spans="1:65" s="2" customFormat="1" ht="24" customHeight="1">
      <c r="A1081" s="40"/>
      <c r="B1081" s="41"/>
      <c r="C1081" s="222" t="s">
        <v>1668</v>
      </c>
      <c r="D1081" s="222" t="s">
        <v>298</v>
      </c>
      <c r="E1081" s="223" t="s">
        <v>1673</v>
      </c>
      <c r="F1081" s="224" t="s">
        <v>2352</v>
      </c>
      <c r="G1081" s="225" t="s">
        <v>980</v>
      </c>
      <c r="H1081" s="226">
        <v>1</v>
      </c>
      <c r="I1081" s="227"/>
      <c r="J1081" s="228">
        <f>ROUND(I1081*H1081,2)</f>
        <v>0</v>
      </c>
      <c r="K1081" s="224" t="s">
        <v>28</v>
      </c>
      <c r="L1081" s="46"/>
      <c r="M1081" s="229" t="s">
        <v>28</v>
      </c>
      <c r="N1081" s="230" t="s">
        <v>45</v>
      </c>
      <c r="O1081" s="86"/>
      <c r="P1081" s="231">
        <f>O1081*H1081</f>
        <v>0</v>
      </c>
      <c r="Q1081" s="231">
        <v>0.041</v>
      </c>
      <c r="R1081" s="231">
        <f>Q1081*H1081</f>
        <v>0.041</v>
      </c>
      <c r="S1081" s="231">
        <v>0</v>
      </c>
      <c r="T1081" s="232">
        <f>S1081*H1081</f>
        <v>0</v>
      </c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R1081" s="233" t="s">
        <v>374</v>
      </c>
      <c r="AT1081" s="233" t="s">
        <v>298</v>
      </c>
      <c r="AU1081" s="233" t="s">
        <v>84</v>
      </c>
      <c r="AY1081" s="19" t="s">
        <v>296</v>
      </c>
      <c r="BE1081" s="234">
        <f>IF(N1081="základní",J1081,0)</f>
        <v>0</v>
      </c>
      <c r="BF1081" s="234">
        <f>IF(N1081="snížená",J1081,0)</f>
        <v>0</v>
      </c>
      <c r="BG1081" s="234">
        <f>IF(N1081="zákl. přenesená",J1081,0)</f>
        <v>0</v>
      </c>
      <c r="BH1081" s="234">
        <f>IF(N1081="sníž. přenesená",J1081,0)</f>
        <v>0</v>
      </c>
      <c r="BI1081" s="234">
        <f>IF(N1081="nulová",J1081,0)</f>
        <v>0</v>
      </c>
      <c r="BJ1081" s="19" t="s">
        <v>82</v>
      </c>
      <c r="BK1081" s="234">
        <f>ROUND(I1081*H1081,2)</f>
        <v>0</v>
      </c>
      <c r="BL1081" s="19" t="s">
        <v>374</v>
      </c>
      <c r="BM1081" s="233" t="s">
        <v>2353</v>
      </c>
    </row>
    <row r="1082" spans="1:51" s="13" customFormat="1" ht="12">
      <c r="A1082" s="13"/>
      <c r="B1082" s="235"/>
      <c r="C1082" s="236"/>
      <c r="D1082" s="237" t="s">
        <v>305</v>
      </c>
      <c r="E1082" s="238" t="s">
        <v>28</v>
      </c>
      <c r="F1082" s="239" t="s">
        <v>1655</v>
      </c>
      <c r="G1082" s="236"/>
      <c r="H1082" s="238" t="s">
        <v>28</v>
      </c>
      <c r="I1082" s="240"/>
      <c r="J1082" s="236"/>
      <c r="K1082" s="236"/>
      <c r="L1082" s="241"/>
      <c r="M1082" s="242"/>
      <c r="N1082" s="243"/>
      <c r="O1082" s="243"/>
      <c r="P1082" s="243"/>
      <c r="Q1082" s="243"/>
      <c r="R1082" s="243"/>
      <c r="S1082" s="243"/>
      <c r="T1082" s="244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5" t="s">
        <v>305</v>
      </c>
      <c r="AU1082" s="245" t="s">
        <v>84</v>
      </c>
      <c r="AV1082" s="13" t="s">
        <v>82</v>
      </c>
      <c r="AW1082" s="13" t="s">
        <v>35</v>
      </c>
      <c r="AX1082" s="13" t="s">
        <v>74</v>
      </c>
      <c r="AY1082" s="245" t="s">
        <v>296</v>
      </c>
    </row>
    <row r="1083" spans="1:51" s="14" customFormat="1" ht="12">
      <c r="A1083" s="14"/>
      <c r="B1083" s="246"/>
      <c r="C1083" s="247"/>
      <c r="D1083" s="237" t="s">
        <v>305</v>
      </c>
      <c r="E1083" s="248" t="s">
        <v>28</v>
      </c>
      <c r="F1083" s="249" t="s">
        <v>82</v>
      </c>
      <c r="G1083" s="247"/>
      <c r="H1083" s="250">
        <v>1</v>
      </c>
      <c r="I1083" s="251"/>
      <c r="J1083" s="247"/>
      <c r="K1083" s="247"/>
      <c r="L1083" s="252"/>
      <c r="M1083" s="253"/>
      <c r="N1083" s="254"/>
      <c r="O1083" s="254"/>
      <c r="P1083" s="254"/>
      <c r="Q1083" s="254"/>
      <c r="R1083" s="254"/>
      <c r="S1083" s="254"/>
      <c r="T1083" s="255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6" t="s">
        <v>305</v>
      </c>
      <c r="AU1083" s="256" t="s">
        <v>84</v>
      </c>
      <c r="AV1083" s="14" t="s">
        <v>84</v>
      </c>
      <c r="AW1083" s="14" t="s">
        <v>35</v>
      </c>
      <c r="AX1083" s="14" t="s">
        <v>82</v>
      </c>
      <c r="AY1083" s="256" t="s">
        <v>296</v>
      </c>
    </row>
    <row r="1084" spans="1:65" s="2" customFormat="1" ht="24" customHeight="1">
      <c r="A1084" s="40"/>
      <c r="B1084" s="41"/>
      <c r="C1084" s="222" t="s">
        <v>1672</v>
      </c>
      <c r="D1084" s="222" t="s">
        <v>298</v>
      </c>
      <c r="E1084" s="223" t="s">
        <v>1677</v>
      </c>
      <c r="F1084" s="224" t="s">
        <v>2354</v>
      </c>
      <c r="G1084" s="225" t="s">
        <v>980</v>
      </c>
      <c r="H1084" s="226">
        <v>1</v>
      </c>
      <c r="I1084" s="227"/>
      <c r="J1084" s="228">
        <f>ROUND(I1084*H1084,2)</f>
        <v>0</v>
      </c>
      <c r="K1084" s="224" t="s">
        <v>28</v>
      </c>
      <c r="L1084" s="46"/>
      <c r="M1084" s="229" t="s">
        <v>28</v>
      </c>
      <c r="N1084" s="230" t="s">
        <v>45</v>
      </c>
      <c r="O1084" s="86"/>
      <c r="P1084" s="231">
        <f>O1084*H1084</f>
        <v>0</v>
      </c>
      <c r="Q1084" s="231">
        <v>0.102</v>
      </c>
      <c r="R1084" s="231">
        <f>Q1084*H1084</f>
        <v>0.102</v>
      </c>
      <c r="S1084" s="231">
        <v>0</v>
      </c>
      <c r="T1084" s="232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33" t="s">
        <v>374</v>
      </c>
      <c r="AT1084" s="233" t="s">
        <v>298</v>
      </c>
      <c r="AU1084" s="233" t="s">
        <v>84</v>
      </c>
      <c r="AY1084" s="19" t="s">
        <v>296</v>
      </c>
      <c r="BE1084" s="234">
        <f>IF(N1084="základní",J1084,0)</f>
        <v>0</v>
      </c>
      <c r="BF1084" s="234">
        <f>IF(N1084="snížená",J1084,0)</f>
        <v>0</v>
      </c>
      <c r="BG1084" s="234">
        <f>IF(N1084="zákl. přenesená",J1084,0)</f>
        <v>0</v>
      </c>
      <c r="BH1084" s="234">
        <f>IF(N1084="sníž. přenesená",J1084,0)</f>
        <v>0</v>
      </c>
      <c r="BI1084" s="234">
        <f>IF(N1084="nulová",J1084,0)</f>
        <v>0</v>
      </c>
      <c r="BJ1084" s="19" t="s">
        <v>82</v>
      </c>
      <c r="BK1084" s="234">
        <f>ROUND(I1084*H1084,2)</f>
        <v>0</v>
      </c>
      <c r="BL1084" s="19" t="s">
        <v>374</v>
      </c>
      <c r="BM1084" s="233" t="s">
        <v>2355</v>
      </c>
    </row>
    <row r="1085" spans="1:51" s="13" customFormat="1" ht="12">
      <c r="A1085" s="13"/>
      <c r="B1085" s="235"/>
      <c r="C1085" s="236"/>
      <c r="D1085" s="237" t="s">
        <v>305</v>
      </c>
      <c r="E1085" s="238" t="s">
        <v>28</v>
      </c>
      <c r="F1085" s="239" t="s">
        <v>1809</v>
      </c>
      <c r="G1085" s="236"/>
      <c r="H1085" s="238" t="s">
        <v>28</v>
      </c>
      <c r="I1085" s="240"/>
      <c r="J1085" s="236"/>
      <c r="K1085" s="236"/>
      <c r="L1085" s="241"/>
      <c r="M1085" s="242"/>
      <c r="N1085" s="243"/>
      <c r="O1085" s="243"/>
      <c r="P1085" s="243"/>
      <c r="Q1085" s="243"/>
      <c r="R1085" s="243"/>
      <c r="S1085" s="243"/>
      <c r="T1085" s="244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5" t="s">
        <v>305</v>
      </c>
      <c r="AU1085" s="245" t="s">
        <v>84</v>
      </c>
      <c r="AV1085" s="13" t="s">
        <v>82</v>
      </c>
      <c r="AW1085" s="13" t="s">
        <v>35</v>
      </c>
      <c r="AX1085" s="13" t="s">
        <v>74</v>
      </c>
      <c r="AY1085" s="245" t="s">
        <v>296</v>
      </c>
    </row>
    <row r="1086" spans="1:51" s="13" customFormat="1" ht="12">
      <c r="A1086" s="13"/>
      <c r="B1086" s="235"/>
      <c r="C1086" s="236"/>
      <c r="D1086" s="237" t="s">
        <v>305</v>
      </c>
      <c r="E1086" s="238" t="s">
        <v>28</v>
      </c>
      <c r="F1086" s="239" t="s">
        <v>1655</v>
      </c>
      <c r="G1086" s="236"/>
      <c r="H1086" s="238" t="s">
        <v>28</v>
      </c>
      <c r="I1086" s="240"/>
      <c r="J1086" s="236"/>
      <c r="K1086" s="236"/>
      <c r="L1086" s="241"/>
      <c r="M1086" s="242"/>
      <c r="N1086" s="243"/>
      <c r="O1086" s="243"/>
      <c r="P1086" s="243"/>
      <c r="Q1086" s="243"/>
      <c r="R1086" s="243"/>
      <c r="S1086" s="243"/>
      <c r="T1086" s="244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45" t="s">
        <v>305</v>
      </c>
      <c r="AU1086" s="245" t="s">
        <v>84</v>
      </c>
      <c r="AV1086" s="13" t="s">
        <v>82</v>
      </c>
      <c r="AW1086" s="13" t="s">
        <v>35</v>
      </c>
      <c r="AX1086" s="13" t="s">
        <v>74</v>
      </c>
      <c r="AY1086" s="245" t="s">
        <v>296</v>
      </c>
    </row>
    <row r="1087" spans="1:51" s="14" customFormat="1" ht="12">
      <c r="A1087" s="14"/>
      <c r="B1087" s="246"/>
      <c r="C1087" s="247"/>
      <c r="D1087" s="237" t="s">
        <v>305</v>
      </c>
      <c r="E1087" s="248" t="s">
        <v>28</v>
      </c>
      <c r="F1087" s="249" t="s">
        <v>82</v>
      </c>
      <c r="G1087" s="247"/>
      <c r="H1087" s="250">
        <v>1</v>
      </c>
      <c r="I1087" s="251"/>
      <c r="J1087" s="247"/>
      <c r="K1087" s="247"/>
      <c r="L1087" s="252"/>
      <c r="M1087" s="253"/>
      <c r="N1087" s="254"/>
      <c r="O1087" s="254"/>
      <c r="P1087" s="254"/>
      <c r="Q1087" s="254"/>
      <c r="R1087" s="254"/>
      <c r="S1087" s="254"/>
      <c r="T1087" s="255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56" t="s">
        <v>305</v>
      </c>
      <c r="AU1087" s="256" t="s">
        <v>84</v>
      </c>
      <c r="AV1087" s="14" t="s">
        <v>84</v>
      </c>
      <c r="AW1087" s="14" t="s">
        <v>35</v>
      </c>
      <c r="AX1087" s="14" t="s">
        <v>82</v>
      </c>
      <c r="AY1087" s="256" t="s">
        <v>296</v>
      </c>
    </row>
    <row r="1088" spans="1:65" s="2" customFormat="1" ht="16.5" customHeight="1">
      <c r="A1088" s="40"/>
      <c r="B1088" s="41"/>
      <c r="C1088" s="222" t="s">
        <v>1676</v>
      </c>
      <c r="D1088" s="222" t="s">
        <v>298</v>
      </c>
      <c r="E1088" s="223" t="s">
        <v>1681</v>
      </c>
      <c r="F1088" s="224" t="s">
        <v>2356</v>
      </c>
      <c r="G1088" s="225" t="s">
        <v>980</v>
      </c>
      <c r="H1088" s="226">
        <v>1</v>
      </c>
      <c r="I1088" s="227"/>
      <c r="J1088" s="228">
        <f>ROUND(I1088*H1088,2)</f>
        <v>0</v>
      </c>
      <c r="K1088" s="224" t="s">
        <v>28</v>
      </c>
      <c r="L1088" s="46"/>
      <c r="M1088" s="229" t="s">
        <v>28</v>
      </c>
      <c r="N1088" s="230" t="s">
        <v>45</v>
      </c>
      <c r="O1088" s="86"/>
      <c r="P1088" s="231">
        <f>O1088*H1088</f>
        <v>0</v>
      </c>
      <c r="Q1088" s="231">
        <v>0</v>
      </c>
      <c r="R1088" s="231">
        <f>Q1088*H1088</f>
        <v>0</v>
      </c>
      <c r="S1088" s="231">
        <v>0</v>
      </c>
      <c r="T1088" s="232">
        <f>S1088*H1088</f>
        <v>0</v>
      </c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R1088" s="233" t="s">
        <v>374</v>
      </c>
      <c r="AT1088" s="233" t="s">
        <v>298</v>
      </c>
      <c r="AU1088" s="233" t="s">
        <v>84</v>
      </c>
      <c r="AY1088" s="19" t="s">
        <v>296</v>
      </c>
      <c r="BE1088" s="234">
        <f>IF(N1088="základní",J1088,0)</f>
        <v>0</v>
      </c>
      <c r="BF1088" s="234">
        <f>IF(N1088="snížená",J1088,0)</f>
        <v>0</v>
      </c>
      <c r="BG1088" s="234">
        <f>IF(N1088="zákl. přenesená",J1088,0)</f>
        <v>0</v>
      </c>
      <c r="BH1088" s="234">
        <f>IF(N1088="sníž. přenesená",J1088,0)</f>
        <v>0</v>
      </c>
      <c r="BI1088" s="234">
        <f>IF(N1088="nulová",J1088,0)</f>
        <v>0</v>
      </c>
      <c r="BJ1088" s="19" t="s">
        <v>82</v>
      </c>
      <c r="BK1088" s="234">
        <f>ROUND(I1088*H1088,2)</f>
        <v>0</v>
      </c>
      <c r="BL1088" s="19" t="s">
        <v>374</v>
      </c>
      <c r="BM1088" s="233" t="s">
        <v>2357</v>
      </c>
    </row>
    <row r="1089" spans="1:51" s="13" customFormat="1" ht="12">
      <c r="A1089" s="13"/>
      <c r="B1089" s="235"/>
      <c r="C1089" s="236"/>
      <c r="D1089" s="237" t="s">
        <v>305</v>
      </c>
      <c r="E1089" s="238" t="s">
        <v>28</v>
      </c>
      <c r="F1089" s="239" t="s">
        <v>1684</v>
      </c>
      <c r="G1089" s="236"/>
      <c r="H1089" s="238" t="s">
        <v>28</v>
      </c>
      <c r="I1089" s="240"/>
      <c r="J1089" s="236"/>
      <c r="K1089" s="236"/>
      <c r="L1089" s="241"/>
      <c r="M1089" s="242"/>
      <c r="N1089" s="243"/>
      <c r="O1089" s="243"/>
      <c r="P1089" s="243"/>
      <c r="Q1089" s="243"/>
      <c r="R1089" s="243"/>
      <c r="S1089" s="243"/>
      <c r="T1089" s="244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5" t="s">
        <v>305</v>
      </c>
      <c r="AU1089" s="245" t="s">
        <v>84</v>
      </c>
      <c r="AV1089" s="13" t="s">
        <v>82</v>
      </c>
      <c r="AW1089" s="13" t="s">
        <v>35</v>
      </c>
      <c r="AX1089" s="13" t="s">
        <v>74</v>
      </c>
      <c r="AY1089" s="245" t="s">
        <v>296</v>
      </c>
    </row>
    <row r="1090" spans="1:51" s="14" customFormat="1" ht="12">
      <c r="A1090" s="14"/>
      <c r="B1090" s="246"/>
      <c r="C1090" s="247"/>
      <c r="D1090" s="237" t="s">
        <v>305</v>
      </c>
      <c r="E1090" s="248" t="s">
        <v>28</v>
      </c>
      <c r="F1090" s="249" t="s">
        <v>82</v>
      </c>
      <c r="G1090" s="247"/>
      <c r="H1090" s="250">
        <v>1</v>
      </c>
      <c r="I1090" s="251"/>
      <c r="J1090" s="247"/>
      <c r="K1090" s="247"/>
      <c r="L1090" s="252"/>
      <c r="M1090" s="253"/>
      <c r="N1090" s="254"/>
      <c r="O1090" s="254"/>
      <c r="P1090" s="254"/>
      <c r="Q1090" s="254"/>
      <c r="R1090" s="254"/>
      <c r="S1090" s="254"/>
      <c r="T1090" s="255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6" t="s">
        <v>305</v>
      </c>
      <c r="AU1090" s="256" t="s">
        <v>84</v>
      </c>
      <c r="AV1090" s="14" t="s">
        <v>84</v>
      </c>
      <c r="AW1090" s="14" t="s">
        <v>35</v>
      </c>
      <c r="AX1090" s="14" t="s">
        <v>82</v>
      </c>
      <c r="AY1090" s="256" t="s">
        <v>296</v>
      </c>
    </row>
    <row r="1091" spans="1:65" s="2" customFormat="1" ht="16.5" customHeight="1">
      <c r="A1091" s="40"/>
      <c r="B1091" s="41"/>
      <c r="C1091" s="222" t="s">
        <v>1680</v>
      </c>
      <c r="D1091" s="222" t="s">
        <v>298</v>
      </c>
      <c r="E1091" s="223" t="s">
        <v>1686</v>
      </c>
      <c r="F1091" s="224" t="s">
        <v>2358</v>
      </c>
      <c r="G1091" s="225" t="s">
        <v>980</v>
      </c>
      <c r="H1091" s="226">
        <v>1</v>
      </c>
      <c r="I1091" s="227"/>
      <c r="J1091" s="228">
        <f>ROUND(I1091*H1091,2)</f>
        <v>0</v>
      </c>
      <c r="K1091" s="224" t="s">
        <v>28</v>
      </c>
      <c r="L1091" s="46"/>
      <c r="M1091" s="229" t="s">
        <v>28</v>
      </c>
      <c r="N1091" s="230" t="s">
        <v>45</v>
      </c>
      <c r="O1091" s="86"/>
      <c r="P1091" s="231">
        <f>O1091*H1091</f>
        <v>0</v>
      </c>
      <c r="Q1091" s="231">
        <v>0</v>
      </c>
      <c r="R1091" s="231">
        <f>Q1091*H1091</f>
        <v>0</v>
      </c>
      <c r="S1091" s="231">
        <v>0</v>
      </c>
      <c r="T1091" s="232">
        <f>S1091*H1091</f>
        <v>0</v>
      </c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R1091" s="233" t="s">
        <v>374</v>
      </c>
      <c r="AT1091" s="233" t="s">
        <v>298</v>
      </c>
      <c r="AU1091" s="233" t="s">
        <v>84</v>
      </c>
      <c r="AY1091" s="19" t="s">
        <v>296</v>
      </c>
      <c r="BE1091" s="234">
        <f>IF(N1091="základní",J1091,0)</f>
        <v>0</v>
      </c>
      <c r="BF1091" s="234">
        <f>IF(N1091="snížená",J1091,0)</f>
        <v>0</v>
      </c>
      <c r="BG1091" s="234">
        <f>IF(N1091="zákl. přenesená",J1091,0)</f>
        <v>0</v>
      </c>
      <c r="BH1091" s="234">
        <f>IF(N1091="sníž. přenesená",J1091,0)</f>
        <v>0</v>
      </c>
      <c r="BI1091" s="234">
        <f>IF(N1091="nulová",J1091,0)</f>
        <v>0</v>
      </c>
      <c r="BJ1091" s="19" t="s">
        <v>82</v>
      </c>
      <c r="BK1091" s="234">
        <f>ROUND(I1091*H1091,2)</f>
        <v>0</v>
      </c>
      <c r="BL1091" s="19" t="s">
        <v>374</v>
      </c>
      <c r="BM1091" s="233" t="s">
        <v>2359</v>
      </c>
    </row>
    <row r="1092" spans="1:51" s="13" customFormat="1" ht="12">
      <c r="A1092" s="13"/>
      <c r="B1092" s="235"/>
      <c r="C1092" s="236"/>
      <c r="D1092" s="237" t="s">
        <v>305</v>
      </c>
      <c r="E1092" s="238" t="s">
        <v>28</v>
      </c>
      <c r="F1092" s="239" t="s">
        <v>1684</v>
      </c>
      <c r="G1092" s="236"/>
      <c r="H1092" s="238" t="s">
        <v>28</v>
      </c>
      <c r="I1092" s="240"/>
      <c r="J1092" s="236"/>
      <c r="K1092" s="236"/>
      <c r="L1092" s="241"/>
      <c r="M1092" s="242"/>
      <c r="N1092" s="243"/>
      <c r="O1092" s="243"/>
      <c r="P1092" s="243"/>
      <c r="Q1092" s="243"/>
      <c r="R1092" s="243"/>
      <c r="S1092" s="243"/>
      <c r="T1092" s="244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45" t="s">
        <v>305</v>
      </c>
      <c r="AU1092" s="245" t="s">
        <v>84</v>
      </c>
      <c r="AV1092" s="13" t="s">
        <v>82</v>
      </c>
      <c r="AW1092" s="13" t="s">
        <v>35</v>
      </c>
      <c r="AX1092" s="13" t="s">
        <v>74</v>
      </c>
      <c r="AY1092" s="245" t="s">
        <v>296</v>
      </c>
    </row>
    <row r="1093" spans="1:51" s="14" customFormat="1" ht="12">
      <c r="A1093" s="14"/>
      <c r="B1093" s="246"/>
      <c r="C1093" s="247"/>
      <c r="D1093" s="237" t="s">
        <v>305</v>
      </c>
      <c r="E1093" s="248" t="s">
        <v>28</v>
      </c>
      <c r="F1093" s="249" t="s">
        <v>82</v>
      </c>
      <c r="G1093" s="247"/>
      <c r="H1093" s="250">
        <v>1</v>
      </c>
      <c r="I1093" s="251"/>
      <c r="J1093" s="247"/>
      <c r="K1093" s="247"/>
      <c r="L1093" s="252"/>
      <c r="M1093" s="253"/>
      <c r="N1093" s="254"/>
      <c r="O1093" s="254"/>
      <c r="P1093" s="254"/>
      <c r="Q1093" s="254"/>
      <c r="R1093" s="254"/>
      <c r="S1093" s="254"/>
      <c r="T1093" s="255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56" t="s">
        <v>305</v>
      </c>
      <c r="AU1093" s="256" t="s">
        <v>84</v>
      </c>
      <c r="AV1093" s="14" t="s">
        <v>84</v>
      </c>
      <c r="AW1093" s="14" t="s">
        <v>35</v>
      </c>
      <c r="AX1093" s="14" t="s">
        <v>82</v>
      </c>
      <c r="AY1093" s="256" t="s">
        <v>296</v>
      </c>
    </row>
    <row r="1094" spans="1:65" s="2" customFormat="1" ht="16.5" customHeight="1">
      <c r="A1094" s="40"/>
      <c r="B1094" s="41"/>
      <c r="C1094" s="222" t="s">
        <v>1685</v>
      </c>
      <c r="D1094" s="222" t="s">
        <v>298</v>
      </c>
      <c r="E1094" s="223" t="s">
        <v>1690</v>
      </c>
      <c r="F1094" s="224" t="s">
        <v>2360</v>
      </c>
      <c r="G1094" s="225" t="s">
        <v>980</v>
      </c>
      <c r="H1094" s="226">
        <v>1</v>
      </c>
      <c r="I1094" s="227"/>
      <c r="J1094" s="228">
        <f>ROUND(I1094*H1094,2)</f>
        <v>0</v>
      </c>
      <c r="K1094" s="224" t="s">
        <v>28</v>
      </c>
      <c r="L1094" s="46"/>
      <c r="M1094" s="229" t="s">
        <v>28</v>
      </c>
      <c r="N1094" s="230" t="s">
        <v>45</v>
      </c>
      <c r="O1094" s="86"/>
      <c r="P1094" s="231">
        <f>O1094*H1094</f>
        <v>0</v>
      </c>
      <c r="Q1094" s="231">
        <v>0</v>
      </c>
      <c r="R1094" s="231">
        <f>Q1094*H1094</f>
        <v>0</v>
      </c>
      <c r="S1094" s="231">
        <v>0</v>
      </c>
      <c r="T1094" s="232">
        <f>S1094*H1094</f>
        <v>0</v>
      </c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R1094" s="233" t="s">
        <v>374</v>
      </c>
      <c r="AT1094" s="233" t="s">
        <v>298</v>
      </c>
      <c r="AU1094" s="233" t="s">
        <v>84</v>
      </c>
      <c r="AY1094" s="19" t="s">
        <v>296</v>
      </c>
      <c r="BE1094" s="234">
        <f>IF(N1094="základní",J1094,0)</f>
        <v>0</v>
      </c>
      <c r="BF1094" s="234">
        <f>IF(N1094="snížená",J1094,0)</f>
        <v>0</v>
      </c>
      <c r="BG1094" s="234">
        <f>IF(N1094="zákl. přenesená",J1094,0)</f>
        <v>0</v>
      </c>
      <c r="BH1094" s="234">
        <f>IF(N1094="sníž. přenesená",J1094,0)</f>
        <v>0</v>
      </c>
      <c r="BI1094" s="234">
        <f>IF(N1094="nulová",J1094,0)</f>
        <v>0</v>
      </c>
      <c r="BJ1094" s="19" t="s">
        <v>82</v>
      </c>
      <c r="BK1094" s="234">
        <f>ROUND(I1094*H1094,2)</f>
        <v>0</v>
      </c>
      <c r="BL1094" s="19" t="s">
        <v>374</v>
      </c>
      <c r="BM1094" s="233" t="s">
        <v>2361</v>
      </c>
    </row>
    <row r="1095" spans="1:51" s="13" customFormat="1" ht="12">
      <c r="A1095" s="13"/>
      <c r="B1095" s="235"/>
      <c r="C1095" s="236"/>
      <c r="D1095" s="237" t="s">
        <v>305</v>
      </c>
      <c r="E1095" s="238" t="s">
        <v>28</v>
      </c>
      <c r="F1095" s="239" t="s">
        <v>1684</v>
      </c>
      <c r="G1095" s="236"/>
      <c r="H1095" s="238" t="s">
        <v>28</v>
      </c>
      <c r="I1095" s="240"/>
      <c r="J1095" s="236"/>
      <c r="K1095" s="236"/>
      <c r="L1095" s="241"/>
      <c r="M1095" s="242"/>
      <c r="N1095" s="243"/>
      <c r="O1095" s="243"/>
      <c r="P1095" s="243"/>
      <c r="Q1095" s="243"/>
      <c r="R1095" s="243"/>
      <c r="S1095" s="243"/>
      <c r="T1095" s="244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45" t="s">
        <v>305</v>
      </c>
      <c r="AU1095" s="245" t="s">
        <v>84</v>
      </c>
      <c r="AV1095" s="13" t="s">
        <v>82</v>
      </c>
      <c r="AW1095" s="13" t="s">
        <v>35</v>
      </c>
      <c r="AX1095" s="13" t="s">
        <v>74</v>
      </c>
      <c r="AY1095" s="245" t="s">
        <v>296</v>
      </c>
    </row>
    <row r="1096" spans="1:51" s="14" customFormat="1" ht="12">
      <c r="A1096" s="14"/>
      <c r="B1096" s="246"/>
      <c r="C1096" s="247"/>
      <c r="D1096" s="237" t="s">
        <v>305</v>
      </c>
      <c r="E1096" s="248" t="s">
        <v>28</v>
      </c>
      <c r="F1096" s="249" t="s">
        <v>82</v>
      </c>
      <c r="G1096" s="247"/>
      <c r="H1096" s="250">
        <v>1</v>
      </c>
      <c r="I1096" s="251"/>
      <c r="J1096" s="247"/>
      <c r="K1096" s="247"/>
      <c r="L1096" s="252"/>
      <c r="M1096" s="253"/>
      <c r="N1096" s="254"/>
      <c r="O1096" s="254"/>
      <c r="P1096" s="254"/>
      <c r="Q1096" s="254"/>
      <c r="R1096" s="254"/>
      <c r="S1096" s="254"/>
      <c r="T1096" s="255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56" t="s">
        <v>305</v>
      </c>
      <c r="AU1096" s="256" t="s">
        <v>84</v>
      </c>
      <c r="AV1096" s="14" t="s">
        <v>84</v>
      </c>
      <c r="AW1096" s="14" t="s">
        <v>35</v>
      </c>
      <c r="AX1096" s="14" t="s">
        <v>82</v>
      </c>
      <c r="AY1096" s="256" t="s">
        <v>296</v>
      </c>
    </row>
    <row r="1097" spans="1:65" s="2" customFormat="1" ht="16.5" customHeight="1">
      <c r="A1097" s="40"/>
      <c r="B1097" s="41"/>
      <c r="C1097" s="222" t="s">
        <v>1689</v>
      </c>
      <c r="D1097" s="222" t="s">
        <v>298</v>
      </c>
      <c r="E1097" s="223" t="s">
        <v>1694</v>
      </c>
      <c r="F1097" s="224" t="s">
        <v>2362</v>
      </c>
      <c r="G1097" s="225" t="s">
        <v>980</v>
      </c>
      <c r="H1097" s="226">
        <v>6</v>
      </c>
      <c r="I1097" s="227"/>
      <c r="J1097" s="228">
        <f>ROUND(I1097*H1097,2)</f>
        <v>0</v>
      </c>
      <c r="K1097" s="224" t="s">
        <v>28</v>
      </c>
      <c r="L1097" s="46"/>
      <c r="M1097" s="229" t="s">
        <v>28</v>
      </c>
      <c r="N1097" s="230" t="s">
        <v>45</v>
      </c>
      <c r="O1097" s="86"/>
      <c r="P1097" s="231">
        <f>O1097*H1097</f>
        <v>0</v>
      </c>
      <c r="Q1097" s="231">
        <v>0</v>
      </c>
      <c r="R1097" s="231">
        <f>Q1097*H1097</f>
        <v>0</v>
      </c>
      <c r="S1097" s="231">
        <v>0</v>
      </c>
      <c r="T1097" s="232">
        <f>S1097*H1097</f>
        <v>0</v>
      </c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R1097" s="233" t="s">
        <v>374</v>
      </c>
      <c r="AT1097" s="233" t="s">
        <v>298</v>
      </c>
      <c r="AU1097" s="233" t="s">
        <v>84</v>
      </c>
      <c r="AY1097" s="19" t="s">
        <v>296</v>
      </c>
      <c r="BE1097" s="234">
        <f>IF(N1097="základní",J1097,0)</f>
        <v>0</v>
      </c>
      <c r="BF1097" s="234">
        <f>IF(N1097="snížená",J1097,0)</f>
        <v>0</v>
      </c>
      <c r="BG1097" s="234">
        <f>IF(N1097="zákl. přenesená",J1097,0)</f>
        <v>0</v>
      </c>
      <c r="BH1097" s="234">
        <f>IF(N1097="sníž. přenesená",J1097,0)</f>
        <v>0</v>
      </c>
      <c r="BI1097" s="234">
        <f>IF(N1097="nulová",J1097,0)</f>
        <v>0</v>
      </c>
      <c r="BJ1097" s="19" t="s">
        <v>82</v>
      </c>
      <c r="BK1097" s="234">
        <f>ROUND(I1097*H1097,2)</f>
        <v>0</v>
      </c>
      <c r="BL1097" s="19" t="s">
        <v>374</v>
      </c>
      <c r="BM1097" s="233" t="s">
        <v>2363</v>
      </c>
    </row>
    <row r="1098" spans="1:51" s="13" customFormat="1" ht="12">
      <c r="A1098" s="13"/>
      <c r="B1098" s="235"/>
      <c r="C1098" s="236"/>
      <c r="D1098" s="237" t="s">
        <v>305</v>
      </c>
      <c r="E1098" s="238" t="s">
        <v>28</v>
      </c>
      <c r="F1098" s="239" t="s">
        <v>1684</v>
      </c>
      <c r="G1098" s="236"/>
      <c r="H1098" s="238" t="s">
        <v>28</v>
      </c>
      <c r="I1098" s="240"/>
      <c r="J1098" s="236"/>
      <c r="K1098" s="236"/>
      <c r="L1098" s="241"/>
      <c r="M1098" s="242"/>
      <c r="N1098" s="243"/>
      <c r="O1098" s="243"/>
      <c r="P1098" s="243"/>
      <c r="Q1098" s="243"/>
      <c r="R1098" s="243"/>
      <c r="S1098" s="243"/>
      <c r="T1098" s="244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5" t="s">
        <v>305</v>
      </c>
      <c r="AU1098" s="245" t="s">
        <v>84</v>
      </c>
      <c r="AV1098" s="13" t="s">
        <v>82</v>
      </c>
      <c r="AW1098" s="13" t="s">
        <v>35</v>
      </c>
      <c r="AX1098" s="13" t="s">
        <v>74</v>
      </c>
      <c r="AY1098" s="245" t="s">
        <v>296</v>
      </c>
    </row>
    <row r="1099" spans="1:51" s="14" customFormat="1" ht="12">
      <c r="A1099" s="14"/>
      <c r="B1099" s="246"/>
      <c r="C1099" s="247"/>
      <c r="D1099" s="237" t="s">
        <v>305</v>
      </c>
      <c r="E1099" s="248" t="s">
        <v>28</v>
      </c>
      <c r="F1099" s="249" t="s">
        <v>329</v>
      </c>
      <c r="G1099" s="247"/>
      <c r="H1099" s="250">
        <v>6</v>
      </c>
      <c r="I1099" s="251"/>
      <c r="J1099" s="247"/>
      <c r="K1099" s="247"/>
      <c r="L1099" s="252"/>
      <c r="M1099" s="253"/>
      <c r="N1099" s="254"/>
      <c r="O1099" s="254"/>
      <c r="P1099" s="254"/>
      <c r="Q1099" s="254"/>
      <c r="R1099" s="254"/>
      <c r="S1099" s="254"/>
      <c r="T1099" s="255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56" t="s">
        <v>305</v>
      </c>
      <c r="AU1099" s="256" t="s">
        <v>84</v>
      </c>
      <c r="AV1099" s="14" t="s">
        <v>84</v>
      </c>
      <c r="AW1099" s="14" t="s">
        <v>35</v>
      </c>
      <c r="AX1099" s="14" t="s">
        <v>82</v>
      </c>
      <c r="AY1099" s="256" t="s">
        <v>296</v>
      </c>
    </row>
    <row r="1100" spans="1:65" s="2" customFormat="1" ht="16.5" customHeight="1">
      <c r="A1100" s="40"/>
      <c r="B1100" s="41"/>
      <c r="C1100" s="222" t="s">
        <v>1693</v>
      </c>
      <c r="D1100" s="222" t="s">
        <v>298</v>
      </c>
      <c r="E1100" s="223" t="s">
        <v>1698</v>
      </c>
      <c r="F1100" s="224" t="s">
        <v>2364</v>
      </c>
      <c r="G1100" s="225" t="s">
        <v>980</v>
      </c>
      <c r="H1100" s="226">
        <v>6</v>
      </c>
      <c r="I1100" s="227"/>
      <c r="J1100" s="228">
        <f>ROUND(I1100*H1100,2)</f>
        <v>0</v>
      </c>
      <c r="K1100" s="224" t="s">
        <v>28</v>
      </c>
      <c r="L1100" s="46"/>
      <c r="M1100" s="229" t="s">
        <v>28</v>
      </c>
      <c r="N1100" s="230" t="s">
        <v>45</v>
      </c>
      <c r="O1100" s="86"/>
      <c r="P1100" s="231">
        <f>O1100*H1100</f>
        <v>0</v>
      </c>
      <c r="Q1100" s="231">
        <v>0</v>
      </c>
      <c r="R1100" s="231">
        <f>Q1100*H1100</f>
        <v>0</v>
      </c>
      <c r="S1100" s="231">
        <v>0</v>
      </c>
      <c r="T1100" s="232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33" t="s">
        <v>374</v>
      </c>
      <c r="AT1100" s="233" t="s">
        <v>298</v>
      </c>
      <c r="AU1100" s="233" t="s">
        <v>84</v>
      </c>
      <c r="AY1100" s="19" t="s">
        <v>296</v>
      </c>
      <c r="BE1100" s="234">
        <f>IF(N1100="základní",J1100,0)</f>
        <v>0</v>
      </c>
      <c r="BF1100" s="234">
        <f>IF(N1100="snížená",J1100,0)</f>
        <v>0</v>
      </c>
      <c r="BG1100" s="234">
        <f>IF(N1100="zákl. přenesená",J1100,0)</f>
        <v>0</v>
      </c>
      <c r="BH1100" s="234">
        <f>IF(N1100="sníž. přenesená",J1100,0)</f>
        <v>0</v>
      </c>
      <c r="BI1100" s="234">
        <f>IF(N1100="nulová",J1100,0)</f>
        <v>0</v>
      </c>
      <c r="BJ1100" s="19" t="s">
        <v>82</v>
      </c>
      <c r="BK1100" s="234">
        <f>ROUND(I1100*H1100,2)</f>
        <v>0</v>
      </c>
      <c r="BL1100" s="19" t="s">
        <v>374</v>
      </c>
      <c r="BM1100" s="233" t="s">
        <v>2365</v>
      </c>
    </row>
    <row r="1101" spans="1:51" s="13" customFormat="1" ht="12">
      <c r="A1101" s="13"/>
      <c r="B1101" s="235"/>
      <c r="C1101" s="236"/>
      <c r="D1101" s="237" t="s">
        <v>305</v>
      </c>
      <c r="E1101" s="238" t="s">
        <v>28</v>
      </c>
      <c r="F1101" s="239" t="s">
        <v>1684</v>
      </c>
      <c r="G1101" s="236"/>
      <c r="H1101" s="238" t="s">
        <v>28</v>
      </c>
      <c r="I1101" s="240"/>
      <c r="J1101" s="236"/>
      <c r="K1101" s="236"/>
      <c r="L1101" s="241"/>
      <c r="M1101" s="242"/>
      <c r="N1101" s="243"/>
      <c r="O1101" s="243"/>
      <c r="P1101" s="243"/>
      <c r="Q1101" s="243"/>
      <c r="R1101" s="243"/>
      <c r="S1101" s="243"/>
      <c r="T1101" s="244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45" t="s">
        <v>305</v>
      </c>
      <c r="AU1101" s="245" t="s">
        <v>84</v>
      </c>
      <c r="AV1101" s="13" t="s">
        <v>82</v>
      </c>
      <c r="AW1101" s="13" t="s">
        <v>35</v>
      </c>
      <c r="AX1101" s="13" t="s">
        <v>74</v>
      </c>
      <c r="AY1101" s="245" t="s">
        <v>296</v>
      </c>
    </row>
    <row r="1102" spans="1:51" s="14" customFormat="1" ht="12">
      <c r="A1102" s="14"/>
      <c r="B1102" s="246"/>
      <c r="C1102" s="247"/>
      <c r="D1102" s="237" t="s">
        <v>305</v>
      </c>
      <c r="E1102" s="248" t="s">
        <v>28</v>
      </c>
      <c r="F1102" s="249" t="s">
        <v>329</v>
      </c>
      <c r="G1102" s="247"/>
      <c r="H1102" s="250">
        <v>6</v>
      </c>
      <c r="I1102" s="251"/>
      <c r="J1102" s="247"/>
      <c r="K1102" s="247"/>
      <c r="L1102" s="252"/>
      <c r="M1102" s="253"/>
      <c r="N1102" s="254"/>
      <c r="O1102" s="254"/>
      <c r="P1102" s="254"/>
      <c r="Q1102" s="254"/>
      <c r="R1102" s="254"/>
      <c r="S1102" s="254"/>
      <c r="T1102" s="255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6" t="s">
        <v>305</v>
      </c>
      <c r="AU1102" s="256" t="s">
        <v>84</v>
      </c>
      <c r="AV1102" s="14" t="s">
        <v>84</v>
      </c>
      <c r="AW1102" s="14" t="s">
        <v>35</v>
      </c>
      <c r="AX1102" s="14" t="s">
        <v>82</v>
      </c>
      <c r="AY1102" s="256" t="s">
        <v>296</v>
      </c>
    </row>
    <row r="1103" spans="1:65" s="2" customFormat="1" ht="16.5" customHeight="1">
      <c r="A1103" s="40"/>
      <c r="B1103" s="41"/>
      <c r="C1103" s="222" t="s">
        <v>1697</v>
      </c>
      <c r="D1103" s="222" t="s">
        <v>298</v>
      </c>
      <c r="E1103" s="223" t="s">
        <v>1702</v>
      </c>
      <c r="F1103" s="224" t="s">
        <v>2366</v>
      </c>
      <c r="G1103" s="225" t="s">
        <v>980</v>
      </c>
      <c r="H1103" s="226">
        <v>4</v>
      </c>
      <c r="I1103" s="227"/>
      <c r="J1103" s="228">
        <f>ROUND(I1103*H1103,2)</f>
        <v>0</v>
      </c>
      <c r="K1103" s="224" t="s">
        <v>28</v>
      </c>
      <c r="L1103" s="46"/>
      <c r="M1103" s="229" t="s">
        <v>28</v>
      </c>
      <c r="N1103" s="230" t="s">
        <v>45</v>
      </c>
      <c r="O1103" s="86"/>
      <c r="P1103" s="231">
        <f>O1103*H1103</f>
        <v>0</v>
      </c>
      <c r="Q1103" s="231">
        <v>0</v>
      </c>
      <c r="R1103" s="231">
        <f>Q1103*H1103</f>
        <v>0</v>
      </c>
      <c r="S1103" s="231">
        <v>0</v>
      </c>
      <c r="T1103" s="232">
        <f>S1103*H1103</f>
        <v>0</v>
      </c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R1103" s="233" t="s">
        <v>374</v>
      </c>
      <c r="AT1103" s="233" t="s">
        <v>298</v>
      </c>
      <c r="AU1103" s="233" t="s">
        <v>84</v>
      </c>
      <c r="AY1103" s="19" t="s">
        <v>296</v>
      </c>
      <c r="BE1103" s="234">
        <f>IF(N1103="základní",J1103,0)</f>
        <v>0</v>
      </c>
      <c r="BF1103" s="234">
        <f>IF(N1103="snížená",J1103,0)</f>
        <v>0</v>
      </c>
      <c r="BG1103" s="234">
        <f>IF(N1103="zákl. přenesená",J1103,0)</f>
        <v>0</v>
      </c>
      <c r="BH1103" s="234">
        <f>IF(N1103="sníž. přenesená",J1103,0)</f>
        <v>0</v>
      </c>
      <c r="BI1103" s="234">
        <f>IF(N1103="nulová",J1103,0)</f>
        <v>0</v>
      </c>
      <c r="BJ1103" s="19" t="s">
        <v>82</v>
      </c>
      <c r="BK1103" s="234">
        <f>ROUND(I1103*H1103,2)</f>
        <v>0</v>
      </c>
      <c r="BL1103" s="19" t="s">
        <v>374</v>
      </c>
      <c r="BM1103" s="233" t="s">
        <v>2367</v>
      </c>
    </row>
    <row r="1104" spans="1:51" s="13" customFormat="1" ht="12">
      <c r="A1104" s="13"/>
      <c r="B1104" s="235"/>
      <c r="C1104" s="236"/>
      <c r="D1104" s="237" t="s">
        <v>305</v>
      </c>
      <c r="E1104" s="238" t="s">
        <v>28</v>
      </c>
      <c r="F1104" s="239" t="s">
        <v>1684</v>
      </c>
      <c r="G1104" s="236"/>
      <c r="H1104" s="238" t="s">
        <v>28</v>
      </c>
      <c r="I1104" s="240"/>
      <c r="J1104" s="236"/>
      <c r="K1104" s="236"/>
      <c r="L1104" s="241"/>
      <c r="M1104" s="242"/>
      <c r="N1104" s="243"/>
      <c r="O1104" s="243"/>
      <c r="P1104" s="243"/>
      <c r="Q1104" s="243"/>
      <c r="R1104" s="243"/>
      <c r="S1104" s="243"/>
      <c r="T1104" s="244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45" t="s">
        <v>305</v>
      </c>
      <c r="AU1104" s="245" t="s">
        <v>84</v>
      </c>
      <c r="AV1104" s="13" t="s">
        <v>82</v>
      </c>
      <c r="AW1104" s="13" t="s">
        <v>35</v>
      </c>
      <c r="AX1104" s="13" t="s">
        <v>74</v>
      </c>
      <c r="AY1104" s="245" t="s">
        <v>296</v>
      </c>
    </row>
    <row r="1105" spans="1:51" s="14" customFormat="1" ht="12">
      <c r="A1105" s="14"/>
      <c r="B1105" s="246"/>
      <c r="C1105" s="247"/>
      <c r="D1105" s="237" t="s">
        <v>305</v>
      </c>
      <c r="E1105" s="248" t="s">
        <v>28</v>
      </c>
      <c r="F1105" s="249" t="s">
        <v>303</v>
      </c>
      <c r="G1105" s="247"/>
      <c r="H1105" s="250">
        <v>4</v>
      </c>
      <c r="I1105" s="251"/>
      <c r="J1105" s="247"/>
      <c r="K1105" s="247"/>
      <c r="L1105" s="252"/>
      <c r="M1105" s="253"/>
      <c r="N1105" s="254"/>
      <c r="O1105" s="254"/>
      <c r="P1105" s="254"/>
      <c r="Q1105" s="254"/>
      <c r="R1105" s="254"/>
      <c r="S1105" s="254"/>
      <c r="T1105" s="255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56" t="s">
        <v>305</v>
      </c>
      <c r="AU1105" s="256" t="s">
        <v>84</v>
      </c>
      <c r="AV1105" s="14" t="s">
        <v>84</v>
      </c>
      <c r="AW1105" s="14" t="s">
        <v>35</v>
      </c>
      <c r="AX1105" s="14" t="s">
        <v>82</v>
      </c>
      <c r="AY1105" s="256" t="s">
        <v>296</v>
      </c>
    </row>
    <row r="1106" spans="1:65" s="2" customFormat="1" ht="24" customHeight="1">
      <c r="A1106" s="40"/>
      <c r="B1106" s="41"/>
      <c r="C1106" s="222" t="s">
        <v>1701</v>
      </c>
      <c r="D1106" s="222" t="s">
        <v>298</v>
      </c>
      <c r="E1106" s="223" t="s">
        <v>1706</v>
      </c>
      <c r="F1106" s="224" t="s">
        <v>2368</v>
      </c>
      <c r="G1106" s="225" t="s">
        <v>980</v>
      </c>
      <c r="H1106" s="226">
        <v>1</v>
      </c>
      <c r="I1106" s="227"/>
      <c r="J1106" s="228">
        <f>ROUND(I1106*H1106,2)</f>
        <v>0</v>
      </c>
      <c r="K1106" s="224" t="s">
        <v>28</v>
      </c>
      <c r="L1106" s="46"/>
      <c r="M1106" s="229" t="s">
        <v>28</v>
      </c>
      <c r="N1106" s="230" t="s">
        <v>45</v>
      </c>
      <c r="O1106" s="86"/>
      <c r="P1106" s="231">
        <f>O1106*H1106</f>
        <v>0</v>
      </c>
      <c r="Q1106" s="231">
        <v>0</v>
      </c>
      <c r="R1106" s="231">
        <f>Q1106*H1106</f>
        <v>0</v>
      </c>
      <c r="S1106" s="231">
        <v>0</v>
      </c>
      <c r="T1106" s="232">
        <f>S1106*H1106</f>
        <v>0</v>
      </c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R1106" s="233" t="s">
        <v>374</v>
      </c>
      <c r="AT1106" s="233" t="s">
        <v>298</v>
      </c>
      <c r="AU1106" s="233" t="s">
        <v>84</v>
      </c>
      <c r="AY1106" s="19" t="s">
        <v>296</v>
      </c>
      <c r="BE1106" s="234">
        <f>IF(N1106="základní",J1106,0)</f>
        <v>0</v>
      </c>
      <c r="BF1106" s="234">
        <f>IF(N1106="snížená",J1106,0)</f>
        <v>0</v>
      </c>
      <c r="BG1106" s="234">
        <f>IF(N1106="zákl. přenesená",J1106,0)</f>
        <v>0</v>
      </c>
      <c r="BH1106" s="234">
        <f>IF(N1106="sníž. přenesená",J1106,0)</f>
        <v>0</v>
      </c>
      <c r="BI1106" s="234">
        <f>IF(N1106="nulová",J1106,0)</f>
        <v>0</v>
      </c>
      <c r="BJ1106" s="19" t="s">
        <v>82</v>
      </c>
      <c r="BK1106" s="234">
        <f>ROUND(I1106*H1106,2)</f>
        <v>0</v>
      </c>
      <c r="BL1106" s="19" t="s">
        <v>374</v>
      </c>
      <c r="BM1106" s="233" t="s">
        <v>2369</v>
      </c>
    </row>
    <row r="1107" spans="1:51" s="13" customFormat="1" ht="12">
      <c r="A1107" s="13"/>
      <c r="B1107" s="235"/>
      <c r="C1107" s="236"/>
      <c r="D1107" s="237" t="s">
        <v>305</v>
      </c>
      <c r="E1107" s="238" t="s">
        <v>28</v>
      </c>
      <c r="F1107" s="239" t="s">
        <v>1684</v>
      </c>
      <c r="G1107" s="236"/>
      <c r="H1107" s="238" t="s">
        <v>28</v>
      </c>
      <c r="I1107" s="240"/>
      <c r="J1107" s="236"/>
      <c r="K1107" s="236"/>
      <c r="L1107" s="241"/>
      <c r="M1107" s="242"/>
      <c r="N1107" s="243"/>
      <c r="O1107" s="243"/>
      <c r="P1107" s="243"/>
      <c r="Q1107" s="243"/>
      <c r="R1107" s="243"/>
      <c r="S1107" s="243"/>
      <c r="T1107" s="244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5" t="s">
        <v>305</v>
      </c>
      <c r="AU1107" s="245" t="s">
        <v>84</v>
      </c>
      <c r="AV1107" s="13" t="s">
        <v>82</v>
      </c>
      <c r="AW1107" s="13" t="s">
        <v>35</v>
      </c>
      <c r="AX1107" s="13" t="s">
        <v>74</v>
      </c>
      <c r="AY1107" s="245" t="s">
        <v>296</v>
      </c>
    </row>
    <row r="1108" spans="1:51" s="14" customFormat="1" ht="12">
      <c r="A1108" s="14"/>
      <c r="B1108" s="246"/>
      <c r="C1108" s="247"/>
      <c r="D1108" s="237" t="s">
        <v>305</v>
      </c>
      <c r="E1108" s="248" t="s">
        <v>28</v>
      </c>
      <c r="F1108" s="249" t="s">
        <v>82</v>
      </c>
      <c r="G1108" s="247"/>
      <c r="H1108" s="250">
        <v>1</v>
      </c>
      <c r="I1108" s="251"/>
      <c r="J1108" s="247"/>
      <c r="K1108" s="247"/>
      <c r="L1108" s="252"/>
      <c r="M1108" s="253"/>
      <c r="N1108" s="254"/>
      <c r="O1108" s="254"/>
      <c r="P1108" s="254"/>
      <c r="Q1108" s="254"/>
      <c r="R1108" s="254"/>
      <c r="S1108" s="254"/>
      <c r="T1108" s="255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56" t="s">
        <v>305</v>
      </c>
      <c r="AU1108" s="256" t="s">
        <v>84</v>
      </c>
      <c r="AV1108" s="14" t="s">
        <v>84</v>
      </c>
      <c r="AW1108" s="14" t="s">
        <v>35</v>
      </c>
      <c r="AX1108" s="14" t="s">
        <v>82</v>
      </c>
      <c r="AY1108" s="256" t="s">
        <v>296</v>
      </c>
    </row>
    <row r="1109" spans="1:65" s="2" customFormat="1" ht="16.5" customHeight="1">
      <c r="A1109" s="40"/>
      <c r="B1109" s="41"/>
      <c r="C1109" s="222" t="s">
        <v>1705</v>
      </c>
      <c r="D1109" s="222" t="s">
        <v>298</v>
      </c>
      <c r="E1109" s="223" t="s">
        <v>1710</v>
      </c>
      <c r="F1109" s="224" t="s">
        <v>2370</v>
      </c>
      <c r="G1109" s="225" t="s">
        <v>980</v>
      </c>
      <c r="H1109" s="226">
        <v>1</v>
      </c>
      <c r="I1109" s="227"/>
      <c r="J1109" s="228">
        <f>ROUND(I1109*H1109,2)</f>
        <v>0</v>
      </c>
      <c r="K1109" s="224" t="s">
        <v>28</v>
      </c>
      <c r="L1109" s="46"/>
      <c r="M1109" s="229" t="s">
        <v>28</v>
      </c>
      <c r="N1109" s="230" t="s">
        <v>45</v>
      </c>
      <c r="O1109" s="86"/>
      <c r="P1109" s="231">
        <f>O1109*H1109</f>
        <v>0</v>
      </c>
      <c r="Q1109" s="231">
        <v>0</v>
      </c>
      <c r="R1109" s="231">
        <f>Q1109*H1109</f>
        <v>0</v>
      </c>
      <c r="S1109" s="231">
        <v>0</v>
      </c>
      <c r="T1109" s="232">
        <f>S1109*H1109</f>
        <v>0</v>
      </c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R1109" s="233" t="s">
        <v>374</v>
      </c>
      <c r="AT1109" s="233" t="s">
        <v>298</v>
      </c>
      <c r="AU1109" s="233" t="s">
        <v>84</v>
      </c>
      <c r="AY1109" s="19" t="s">
        <v>296</v>
      </c>
      <c r="BE1109" s="234">
        <f>IF(N1109="základní",J1109,0)</f>
        <v>0</v>
      </c>
      <c r="BF1109" s="234">
        <f>IF(N1109="snížená",J1109,0)</f>
        <v>0</v>
      </c>
      <c r="BG1109" s="234">
        <f>IF(N1109="zákl. přenesená",J1109,0)</f>
        <v>0</v>
      </c>
      <c r="BH1109" s="234">
        <f>IF(N1109="sníž. přenesená",J1109,0)</f>
        <v>0</v>
      </c>
      <c r="BI1109" s="234">
        <f>IF(N1109="nulová",J1109,0)</f>
        <v>0</v>
      </c>
      <c r="BJ1109" s="19" t="s">
        <v>82</v>
      </c>
      <c r="BK1109" s="234">
        <f>ROUND(I1109*H1109,2)</f>
        <v>0</v>
      </c>
      <c r="BL1109" s="19" t="s">
        <v>374</v>
      </c>
      <c r="BM1109" s="233" t="s">
        <v>2371</v>
      </c>
    </row>
    <row r="1110" spans="1:51" s="13" customFormat="1" ht="12">
      <c r="A1110" s="13"/>
      <c r="B1110" s="235"/>
      <c r="C1110" s="236"/>
      <c r="D1110" s="237" t="s">
        <v>305</v>
      </c>
      <c r="E1110" s="238" t="s">
        <v>28</v>
      </c>
      <c r="F1110" s="239" t="s">
        <v>1684</v>
      </c>
      <c r="G1110" s="236"/>
      <c r="H1110" s="238" t="s">
        <v>28</v>
      </c>
      <c r="I1110" s="240"/>
      <c r="J1110" s="236"/>
      <c r="K1110" s="236"/>
      <c r="L1110" s="241"/>
      <c r="M1110" s="242"/>
      <c r="N1110" s="243"/>
      <c r="O1110" s="243"/>
      <c r="P1110" s="243"/>
      <c r="Q1110" s="243"/>
      <c r="R1110" s="243"/>
      <c r="S1110" s="243"/>
      <c r="T1110" s="244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5" t="s">
        <v>305</v>
      </c>
      <c r="AU1110" s="245" t="s">
        <v>84</v>
      </c>
      <c r="AV1110" s="13" t="s">
        <v>82</v>
      </c>
      <c r="AW1110" s="13" t="s">
        <v>35</v>
      </c>
      <c r="AX1110" s="13" t="s">
        <v>74</v>
      </c>
      <c r="AY1110" s="245" t="s">
        <v>296</v>
      </c>
    </row>
    <row r="1111" spans="1:51" s="14" customFormat="1" ht="12">
      <c r="A1111" s="14"/>
      <c r="B1111" s="246"/>
      <c r="C1111" s="247"/>
      <c r="D1111" s="237" t="s">
        <v>305</v>
      </c>
      <c r="E1111" s="248" t="s">
        <v>28</v>
      </c>
      <c r="F1111" s="249" t="s">
        <v>82</v>
      </c>
      <c r="G1111" s="247"/>
      <c r="H1111" s="250">
        <v>1</v>
      </c>
      <c r="I1111" s="251"/>
      <c r="J1111" s="247"/>
      <c r="K1111" s="247"/>
      <c r="L1111" s="252"/>
      <c r="M1111" s="253"/>
      <c r="N1111" s="254"/>
      <c r="O1111" s="254"/>
      <c r="P1111" s="254"/>
      <c r="Q1111" s="254"/>
      <c r="R1111" s="254"/>
      <c r="S1111" s="254"/>
      <c r="T1111" s="255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56" t="s">
        <v>305</v>
      </c>
      <c r="AU1111" s="256" t="s">
        <v>84</v>
      </c>
      <c r="AV1111" s="14" t="s">
        <v>84</v>
      </c>
      <c r="AW1111" s="14" t="s">
        <v>35</v>
      </c>
      <c r="AX1111" s="14" t="s">
        <v>82</v>
      </c>
      <c r="AY1111" s="256" t="s">
        <v>296</v>
      </c>
    </row>
    <row r="1112" spans="1:65" s="2" customFormat="1" ht="16.5" customHeight="1">
      <c r="A1112" s="40"/>
      <c r="B1112" s="41"/>
      <c r="C1112" s="222" t="s">
        <v>1709</v>
      </c>
      <c r="D1112" s="222" t="s">
        <v>298</v>
      </c>
      <c r="E1112" s="223" t="s">
        <v>1714</v>
      </c>
      <c r="F1112" s="224" t="s">
        <v>2372</v>
      </c>
      <c r="G1112" s="225" t="s">
        <v>980</v>
      </c>
      <c r="H1112" s="226">
        <v>1</v>
      </c>
      <c r="I1112" s="227"/>
      <c r="J1112" s="228">
        <f>ROUND(I1112*H1112,2)</f>
        <v>0</v>
      </c>
      <c r="K1112" s="224" t="s">
        <v>28</v>
      </c>
      <c r="L1112" s="46"/>
      <c r="M1112" s="229" t="s">
        <v>28</v>
      </c>
      <c r="N1112" s="230" t="s">
        <v>45</v>
      </c>
      <c r="O1112" s="86"/>
      <c r="P1112" s="231">
        <f>O1112*H1112</f>
        <v>0</v>
      </c>
      <c r="Q1112" s="231">
        <v>0</v>
      </c>
      <c r="R1112" s="231">
        <f>Q1112*H1112</f>
        <v>0</v>
      </c>
      <c r="S1112" s="231">
        <v>0</v>
      </c>
      <c r="T1112" s="232">
        <f>S1112*H1112</f>
        <v>0</v>
      </c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R1112" s="233" t="s">
        <v>374</v>
      </c>
      <c r="AT1112" s="233" t="s">
        <v>298</v>
      </c>
      <c r="AU1112" s="233" t="s">
        <v>84</v>
      </c>
      <c r="AY1112" s="19" t="s">
        <v>296</v>
      </c>
      <c r="BE1112" s="234">
        <f>IF(N1112="základní",J1112,0)</f>
        <v>0</v>
      </c>
      <c r="BF1112" s="234">
        <f>IF(N1112="snížená",J1112,0)</f>
        <v>0</v>
      </c>
      <c r="BG1112" s="234">
        <f>IF(N1112="zákl. přenesená",J1112,0)</f>
        <v>0</v>
      </c>
      <c r="BH1112" s="234">
        <f>IF(N1112="sníž. přenesená",J1112,0)</f>
        <v>0</v>
      </c>
      <c r="BI1112" s="234">
        <f>IF(N1112="nulová",J1112,0)</f>
        <v>0</v>
      </c>
      <c r="BJ1112" s="19" t="s">
        <v>82</v>
      </c>
      <c r="BK1112" s="234">
        <f>ROUND(I1112*H1112,2)</f>
        <v>0</v>
      </c>
      <c r="BL1112" s="19" t="s">
        <v>374</v>
      </c>
      <c r="BM1112" s="233" t="s">
        <v>2373</v>
      </c>
    </row>
    <row r="1113" spans="1:51" s="13" customFormat="1" ht="12">
      <c r="A1113" s="13"/>
      <c r="B1113" s="235"/>
      <c r="C1113" s="236"/>
      <c r="D1113" s="237" t="s">
        <v>305</v>
      </c>
      <c r="E1113" s="238" t="s">
        <v>28</v>
      </c>
      <c r="F1113" s="239" t="s">
        <v>1684</v>
      </c>
      <c r="G1113" s="236"/>
      <c r="H1113" s="238" t="s">
        <v>28</v>
      </c>
      <c r="I1113" s="240"/>
      <c r="J1113" s="236"/>
      <c r="K1113" s="236"/>
      <c r="L1113" s="241"/>
      <c r="M1113" s="242"/>
      <c r="N1113" s="243"/>
      <c r="O1113" s="243"/>
      <c r="P1113" s="243"/>
      <c r="Q1113" s="243"/>
      <c r="R1113" s="243"/>
      <c r="S1113" s="243"/>
      <c r="T1113" s="244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45" t="s">
        <v>305</v>
      </c>
      <c r="AU1113" s="245" t="s">
        <v>84</v>
      </c>
      <c r="AV1113" s="13" t="s">
        <v>82</v>
      </c>
      <c r="AW1113" s="13" t="s">
        <v>35</v>
      </c>
      <c r="AX1113" s="13" t="s">
        <v>74</v>
      </c>
      <c r="AY1113" s="245" t="s">
        <v>296</v>
      </c>
    </row>
    <row r="1114" spans="1:51" s="14" customFormat="1" ht="12">
      <c r="A1114" s="14"/>
      <c r="B1114" s="246"/>
      <c r="C1114" s="247"/>
      <c r="D1114" s="237" t="s">
        <v>305</v>
      </c>
      <c r="E1114" s="248" t="s">
        <v>28</v>
      </c>
      <c r="F1114" s="249" t="s">
        <v>82</v>
      </c>
      <c r="G1114" s="247"/>
      <c r="H1114" s="250">
        <v>1</v>
      </c>
      <c r="I1114" s="251"/>
      <c r="J1114" s="247"/>
      <c r="K1114" s="247"/>
      <c r="L1114" s="252"/>
      <c r="M1114" s="253"/>
      <c r="N1114" s="254"/>
      <c r="O1114" s="254"/>
      <c r="P1114" s="254"/>
      <c r="Q1114" s="254"/>
      <c r="R1114" s="254"/>
      <c r="S1114" s="254"/>
      <c r="T1114" s="255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56" t="s">
        <v>305</v>
      </c>
      <c r="AU1114" s="256" t="s">
        <v>84</v>
      </c>
      <c r="AV1114" s="14" t="s">
        <v>84</v>
      </c>
      <c r="AW1114" s="14" t="s">
        <v>35</v>
      </c>
      <c r="AX1114" s="14" t="s">
        <v>82</v>
      </c>
      <c r="AY1114" s="256" t="s">
        <v>296</v>
      </c>
    </row>
    <row r="1115" spans="1:65" s="2" customFormat="1" ht="24" customHeight="1">
      <c r="A1115" s="40"/>
      <c r="B1115" s="41"/>
      <c r="C1115" s="222" t="s">
        <v>1713</v>
      </c>
      <c r="D1115" s="222" t="s">
        <v>298</v>
      </c>
      <c r="E1115" s="223" t="s">
        <v>1718</v>
      </c>
      <c r="F1115" s="224" t="s">
        <v>1719</v>
      </c>
      <c r="G1115" s="225" t="s">
        <v>408</v>
      </c>
      <c r="H1115" s="226">
        <v>1.931</v>
      </c>
      <c r="I1115" s="227"/>
      <c r="J1115" s="228">
        <f>ROUND(I1115*H1115,2)</f>
        <v>0</v>
      </c>
      <c r="K1115" s="224" t="s">
        <v>302</v>
      </c>
      <c r="L1115" s="46"/>
      <c r="M1115" s="229" t="s">
        <v>28</v>
      </c>
      <c r="N1115" s="230" t="s">
        <v>45</v>
      </c>
      <c r="O1115" s="86"/>
      <c r="P1115" s="231">
        <f>O1115*H1115</f>
        <v>0</v>
      </c>
      <c r="Q1115" s="231">
        <v>0</v>
      </c>
      <c r="R1115" s="231">
        <f>Q1115*H1115</f>
        <v>0</v>
      </c>
      <c r="S1115" s="231">
        <v>0</v>
      </c>
      <c r="T1115" s="232">
        <f>S1115*H1115</f>
        <v>0</v>
      </c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R1115" s="233" t="s">
        <v>374</v>
      </c>
      <c r="AT1115" s="233" t="s">
        <v>298</v>
      </c>
      <c r="AU1115" s="233" t="s">
        <v>84</v>
      </c>
      <c r="AY1115" s="19" t="s">
        <v>296</v>
      </c>
      <c r="BE1115" s="234">
        <f>IF(N1115="základní",J1115,0)</f>
        <v>0</v>
      </c>
      <c r="BF1115" s="234">
        <f>IF(N1115="snížená",J1115,0)</f>
        <v>0</v>
      </c>
      <c r="BG1115" s="234">
        <f>IF(N1115="zákl. přenesená",J1115,0)</f>
        <v>0</v>
      </c>
      <c r="BH1115" s="234">
        <f>IF(N1115="sníž. přenesená",J1115,0)</f>
        <v>0</v>
      </c>
      <c r="BI1115" s="234">
        <f>IF(N1115="nulová",J1115,0)</f>
        <v>0</v>
      </c>
      <c r="BJ1115" s="19" t="s">
        <v>82</v>
      </c>
      <c r="BK1115" s="234">
        <f>ROUND(I1115*H1115,2)</f>
        <v>0</v>
      </c>
      <c r="BL1115" s="19" t="s">
        <v>374</v>
      </c>
      <c r="BM1115" s="233" t="s">
        <v>2374</v>
      </c>
    </row>
    <row r="1116" spans="1:63" s="12" customFormat="1" ht="22.8" customHeight="1">
      <c r="A1116" s="12"/>
      <c r="B1116" s="206"/>
      <c r="C1116" s="207"/>
      <c r="D1116" s="208" t="s">
        <v>73</v>
      </c>
      <c r="E1116" s="220" t="s">
        <v>1721</v>
      </c>
      <c r="F1116" s="220" t="s">
        <v>1722</v>
      </c>
      <c r="G1116" s="207"/>
      <c r="H1116" s="207"/>
      <c r="I1116" s="210"/>
      <c r="J1116" s="221">
        <f>BK1116</f>
        <v>0</v>
      </c>
      <c r="K1116" s="207"/>
      <c r="L1116" s="212"/>
      <c r="M1116" s="213"/>
      <c r="N1116" s="214"/>
      <c r="O1116" s="214"/>
      <c r="P1116" s="215">
        <f>SUM(P1117:P1163)</f>
        <v>0</v>
      </c>
      <c r="Q1116" s="214"/>
      <c r="R1116" s="215">
        <f>SUM(R1117:R1163)</f>
        <v>0.7586305</v>
      </c>
      <c r="S1116" s="214"/>
      <c r="T1116" s="216">
        <f>SUM(T1117:T1163)</f>
        <v>0</v>
      </c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R1116" s="217" t="s">
        <v>84</v>
      </c>
      <c r="AT1116" s="218" t="s">
        <v>73</v>
      </c>
      <c r="AU1116" s="218" t="s">
        <v>82</v>
      </c>
      <c r="AY1116" s="217" t="s">
        <v>296</v>
      </c>
      <c r="BK1116" s="219">
        <f>SUM(BK1117:BK1163)</f>
        <v>0</v>
      </c>
    </row>
    <row r="1117" spans="1:65" s="2" customFormat="1" ht="16.5" customHeight="1">
      <c r="A1117" s="40"/>
      <c r="B1117" s="41"/>
      <c r="C1117" s="222" t="s">
        <v>1717</v>
      </c>
      <c r="D1117" s="222" t="s">
        <v>298</v>
      </c>
      <c r="E1117" s="223" t="s">
        <v>1724</v>
      </c>
      <c r="F1117" s="224" t="s">
        <v>1725</v>
      </c>
      <c r="G1117" s="225" t="s">
        <v>980</v>
      </c>
      <c r="H1117" s="226">
        <v>3</v>
      </c>
      <c r="I1117" s="227"/>
      <c r="J1117" s="228">
        <f>ROUND(I1117*H1117,2)</f>
        <v>0</v>
      </c>
      <c r="K1117" s="224" t="s">
        <v>28</v>
      </c>
      <c r="L1117" s="46"/>
      <c r="M1117" s="229" t="s">
        <v>28</v>
      </c>
      <c r="N1117" s="230" t="s">
        <v>45</v>
      </c>
      <c r="O1117" s="86"/>
      <c r="P1117" s="231">
        <f>O1117*H1117</f>
        <v>0</v>
      </c>
      <c r="Q1117" s="231">
        <v>0.081</v>
      </c>
      <c r="R1117" s="231">
        <f>Q1117*H1117</f>
        <v>0.243</v>
      </c>
      <c r="S1117" s="231">
        <v>0</v>
      </c>
      <c r="T1117" s="232">
        <f>S1117*H1117</f>
        <v>0</v>
      </c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R1117" s="233" t="s">
        <v>374</v>
      </c>
      <c r="AT1117" s="233" t="s">
        <v>298</v>
      </c>
      <c r="AU1117" s="233" t="s">
        <v>84</v>
      </c>
      <c r="AY1117" s="19" t="s">
        <v>296</v>
      </c>
      <c r="BE1117" s="234">
        <f>IF(N1117="základní",J1117,0)</f>
        <v>0</v>
      </c>
      <c r="BF1117" s="234">
        <f>IF(N1117="snížená",J1117,0)</f>
        <v>0</v>
      </c>
      <c r="BG1117" s="234">
        <f>IF(N1117="zákl. přenesená",J1117,0)</f>
        <v>0</v>
      </c>
      <c r="BH1117" s="234">
        <f>IF(N1117="sníž. přenesená",J1117,0)</f>
        <v>0</v>
      </c>
      <c r="BI1117" s="234">
        <f>IF(N1117="nulová",J1117,0)</f>
        <v>0</v>
      </c>
      <c r="BJ1117" s="19" t="s">
        <v>82</v>
      </c>
      <c r="BK1117" s="234">
        <f>ROUND(I1117*H1117,2)</f>
        <v>0</v>
      </c>
      <c r="BL1117" s="19" t="s">
        <v>374</v>
      </c>
      <c r="BM1117" s="233" t="s">
        <v>2375</v>
      </c>
    </row>
    <row r="1118" spans="1:51" s="13" customFormat="1" ht="12">
      <c r="A1118" s="13"/>
      <c r="B1118" s="235"/>
      <c r="C1118" s="236"/>
      <c r="D1118" s="237" t="s">
        <v>305</v>
      </c>
      <c r="E1118" s="238" t="s">
        <v>28</v>
      </c>
      <c r="F1118" s="239" t="s">
        <v>1655</v>
      </c>
      <c r="G1118" s="236"/>
      <c r="H1118" s="238" t="s">
        <v>28</v>
      </c>
      <c r="I1118" s="240"/>
      <c r="J1118" s="236"/>
      <c r="K1118" s="236"/>
      <c r="L1118" s="241"/>
      <c r="M1118" s="242"/>
      <c r="N1118" s="243"/>
      <c r="O1118" s="243"/>
      <c r="P1118" s="243"/>
      <c r="Q1118" s="243"/>
      <c r="R1118" s="243"/>
      <c r="S1118" s="243"/>
      <c r="T1118" s="244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5" t="s">
        <v>305</v>
      </c>
      <c r="AU1118" s="245" t="s">
        <v>84</v>
      </c>
      <c r="AV1118" s="13" t="s">
        <v>82</v>
      </c>
      <c r="AW1118" s="13" t="s">
        <v>35</v>
      </c>
      <c r="AX1118" s="13" t="s">
        <v>74</v>
      </c>
      <c r="AY1118" s="245" t="s">
        <v>296</v>
      </c>
    </row>
    <row r="1119" spans="1:51" s="14" customFormat="1" ht="12">
      <c r="A1119" s="14"/>
      <c r="B1119" s="246"/>
      <c r="C1119" s="247"/>
      <c r="D1119" s="237" t="s">
        <v>305</v>
      </c>
      <c r="E1119" s="248" t="s">
        <v>28</v>
      </c>
      <c r="F1119" s="249" t="s">
        <v>314</v>
      </c>
      <c r="G1119" s="247"/>
      <c r="H1119" s="250">
        <v>3</v>
      </c>
      <c r="I1119" s="251"/>
      <c r="J1119" s="247"/>
      <c r="K1119" s="247"/>
      <c r="L1119" s="252"/>
      <c r="M1119" s="253"/>
      <c r="N1119" s="254"/>
      <c r="O1119" s="254"/>
      <c r="P1119" s="254"/>
      <c r="Q1119" s="254"/>
      <c r="R1119" s="254"/>
      <c r="S1119" s="254"/>
      <c r="T1119" s="255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6" t="s">
        <v>305</v>
      </c>
      <c r="AU1119" s="256" t="s">
        <v>84</v>
      </c>
      <c r="AV1119" s="14" t="s">
        <v>84</v>
      </c>
      <c r="AW1119" s="14" t="s">
        <v>35</v>
      </c>
      <c r="AX1119" s="14" t="s">
        <v>82</v>
      </c>
      <c r="AY1119" s="256" t="s">
        <v>296</v>
      </c>
    </row>
    <row r="1120" spans="1:65" s="2" customFormat="1" ht="24" customHeight="1">
      <c r="A1120" s="40"/>
      <c r="B1120" s="41"/>
      <c r="C1120" s="222" t="s">
        <v>1723</v>
      </c>
      <c r="D1120" s="222" t="s">
        <v>298</v>
      </c>
      <c r="E1120" s="223" t="s">
        <v>1728</v>
      </c>
      <c r="F1120" s="224" t="s">
        <v>1729</v>
      </c>
      <c r="G1120" s="225" t="s">
        <v>980</v>
      </c>
      <c r="H1120" s="226">
        <v>6</v>
      </c>
      <c r="I1120" s="227"/>
      <c r="J1120" s="228">
        <f>ROUND(I1120*H1120,2)</f>
        <v>0</v>
      </c>
      <c r="K1120" s="224" t="s">
        <v>28</v>
      </c>
      <c r="L1120" s="46"/>
      <c r="M1120" s="229" t="s">
        <v>28</v>
      </c>
      <c r="N1120" s="230" t="s">
        <v>45</v>
      </c>
      <c r="O1120" s="86"/>
      <c r="P1120" s="231">
        <f>O1120*H1120</f>
        <v>0</v>
      </c>
      <c r="Q1120" s="231">
        <v>0</v>
      </c>
      <c r="R1120" s="231">
        <f>Q1120*H1120</f>
        <v>0</v>
      </c>
      <c r="S1120" s="231">
        <v>0</v>
      </c>
      <c r="T1120" s="232">
        <f>S1120*H1120</f>
        <v>0</v>
      </c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R1120" s="233" t="s">
        <v>374</v>
      </c>
      <c r="AT1120" s="233" t="s">
        <v>298</v>
      </c>
      <c r="AU1120" s="233" t="s">
        <v>84</v>
      </c>
      <c r="AY1120" s="19" t="s">
        <v>296</v>
      </c>
      <c r="BE1120" s="234">
        <f>IF(N1120="základní",J1120,0)</f>
        <v>0</v>
      </c>
      <c r="BF1120" s="234">
        <f>IF(N1120="snížená",J1120,0)</f>
        <v>0</v>
      </c>
      <c r="BG1120" s="234">
        <f>IF(N1120="zákl. přenesená",J1120,0)</f>
        <v>0</v>
      </c>
      <c r="BH1120" s="234">
        <f>IF(N1120="sníž. přenesená",J1120,0)</f>
        <v>0</v>
      </c>
      <c r="BI1120" s="234">
        <f>IF(N1120="nulová",J1120,0)</f>
        <v>0</v>
      </c>
      <c r="BJ1120" s="19" t="s">
        <v>82</v>
      </c>
      <c r="BK1120" s="234">
        <f>ROUND(I1120*H1120,2)</f>
        <v>0</v>
      </c>
      <c r="BL1120" s="19" t="s">
        <v>374</v>
      </c>
      <c r="BM1120" s="233" t="s">
        <v>2376</v>
      </c>
    </row>
    <row r="1121" spans="1:51" s="13" customFormat="1" ht="12">
      <c r="A1121" s="13"/>
      <c r="B1121" s="235"/>
      <c r="C1121" s="236"/>
      <c r="D1121" s="237" t="s">
        <v>305</v>
      </c>
      <c r="E1121" s="238" t="s">
        <v>28</v>
      </c>
      <c r="F1121" s="239" t="s">
        <v>1422</v>
      </c>
      <c r="G1121" s="236"/>
      <c r="H1121" s="238" t="s">
        <v>28</v>
      </c>
      <c r="I1121" s="240"/>
      <c r="J1121" s="236"/>
      <c r="K1121" s="236"/>
      <c r="L1121" s="241"/>
      <c r="M1121" s="242"/>
      <c r="N1121" s="243"/>
      <c r="O1121" s="243"/>
      <c r="P1121" s="243"/>
      <c r="Q1121" s="243"/>
      <c r="R1121" s="243"/>
      <c r="S1121" s="243"/>
      <c r="T1121" s="244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45" t="s">
        <v>305</v>
      </c>
      <c r="AU1121" s="245" t="s">
        <v>84</v>
      </c>
      <c r="AV1121" s="13" t="s">
        <v>82</v>
      </c>
      <c r="AW1121" s="13" t="s">
        <v>35</v>
      </c>
      <c r="AX1121" s="13" t="s">
        <v>74</v>
      </c>
      <c r="AY1121" s="245" t="s">
        <v>296</v>
      </c>
    </row>
    <row r="1122" spans="1:51" s="14" customFormat="1" ht="12">
      <c r="A1122" s="14"/>
      <c r="B1122" s="246"/>
      <c r="C1122" s="247"/>
      <c r="D1122" s="237" t="s">
        <v>305</v>
      </c>
      <c r="E1122" s="248" t="s">
        <v>28</v>
      </c>
      <c r="F1122" s="249" t="s">
        <v>329</v>
      </c>
      <c r="G1122" s="247"/>
      <c r="H1122" s="250">
        <v>6</v>
      </c>
      <c r="I1122" s="251"/>
      <c r="J1122" s="247"/>
      <c r="K1122" s="247"/>
      <c r="L1122" s="252"/>
      <c r="M1122" s="253"/>
      <c r="N1122" s="254"/>
      <c r="O1122" s="254"/>
      <c r="P1122" s="254"/>
      <c r="Q1122" s="254"/>
      <c r="R1122" s="254"/>
      <c r="S1122" s="254"/>
      <c r="T1122" s="255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56" t="s">
        <v>305</v>
      </c>
      <c r="AU1122" s="256" t="s">
        <v>84</v>
      </c>
      <c r="AV1122" s="14" t="s">
        <v>84</v>
      </c>
      <c r="AW1122" s="14" t="s">
        <v>35</v>
      </c>
      <c r="AX1122" s="14" t="s">
        <v>82</v>
      </c>
      <c r="AY1122" s="256" t="s">
        <v>296</v>
      </c>
    </row>
    <row r="1123" spans="1:65" s="2" customFormat="1" ht="24" customHeight="1">
      <c r="A1123" s="40"/>
      <c r="B1123" s="41"/>
      <c r="C1123" s="222" t="s">
        <v>1727</v>
      </c>
      <c r="D1123" s="222" t="s">
        <v>298</v>
      </c>
      <c r="E1123" s="223" t="s">
        <v>1732</v>
      </c>
      <c r="F1123" s="224" t="s">
        <v>1733</v>
      </c>
      <c r="G1123" s="225" t="s">
        <v>980</v>
      </c>
      <c r="H1123" s="226">
        <v>1</v>
      </c>
      <c r="I1123" s="227"/>
      <c r="J1123" s="228">
        <f>ROUND(I1123*H1123,2)</f>
        <v>0</v>
      </c>
      <c r="K1123" s="224" t="s">
        <v>28</v>
      </c>
      <c r="L1123" s="46"/>
      <c r="M1123" s="229" t="s">
        <v>28</v>
      </c>
      <c r="N1123" s="230" t="s">
        <v>45</v>
      </c>
      <c r="O1123" s="86"/>
      <c r="P1123" s="231">
        <f>O1123*H1123</f>
        <v>0</v>
      </c>
      <c r="Q1123" s="231">
        <v>0</v>
      </c>
      <c r="R1123" s="231">
        <f>Q1123*H1123</f>
        <v>0</v>
      </c>
      <c r="S1123" s="231">
        <v>0</v>
      </c>
      <c r="T1123" s="232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33" t="s">
        <v>374</v>
      </c>
      <c r="AT1123" s="233" t="s">
        <v>298</v>
      </c>
      <c r="AU1123" s="233" t="s">
        <v>84</v>
      </c>
      <c r="AY1123" s="19" t="s">
        <v>296</v>
      </c>
      <c r="BE1123" s="234">
        <f>IF(N1123="základní",J1123,0)</f>
        <v>0</v>
      </c>
      <c r="BF1123" s="234">
        <f>IF(N1123="snížená",J1123,0)</f>
        <v>0</v>
      </c>
      <c r="BG1123" s="234">
        <f>IF(N1123="zákl. přenesená",J1123,0)</f>
        <v>0</v>
      </c>
      <c r="BH1123" s="234">
        <f>IF(N1123="sníž. přenesená",J1123,0)</f>
        <v>0</v>
      </c>
      <c r="BI1123" s="234">
        <f>IF(N1123="nulová",J1123,0)</f>
        <v>0</v>
      </c>
      <c r="BJ1123" s="19" t="s">
        <v>82</v>
      </c>
      <c r="BK1123" s="234">
        <f>ROUND(I1123*H1123,2)</f>
        <v>0</v>
      </c>
      <c r="BL1123" s="19" t="s">
        <v>374</v>
      </c>
      <c r="BM1123" s="233" t="s">
        <v>2377</v>
      </c>
    </row>
    <row r="1124" spans="1:51" s="13" customFormat="1" ht="12">
      <c r="A1124" s="13"/>
      <c r="B1124" s="235"/>
      <c r="C1124" s="236"/>
      <c r="D1124" s="237" t="s">
        <v>305</v>
      </c>
      <c r="E1124" s="238" t="s">
        <v>28</v>
      </c>
      <c r="F1124" s="239" t="s">
        <v>1422</v>
      </c>
      <c r="G1124" s="236"/>
      <c r="H1124" s="238" t="s">
        <v>28</v>
      </c>
      <c r="I1124" s="240"/>
      <c r="J1124" s="236"/>
      <c r="K1124" s="236"/>
      <c r="L1124" s="241"/>
      <c r="M1124" s="242"/>
      <c r="N1124" s="243"/>
      <c r="O1124" s="243"/>
      <c r="P1124" s="243"/>
      <c r="Q1124" s="243"/>
      <c r="R1124" s="243"/>
      <c r="S1124" s="243"/>
      <c r="T1124" s="244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45" t="s">
        <v>305</v>
      </c>
      <c r="AU1124" s="245" t="s">
        <v>84</v>
      </c>
      <c r="AV1124" s="13" t="s">
        <v>82</v>
      </c>
      <c r="AW1124" s="13" t="s">
        <v>35</v>
      </c>
      <c r="AX1124" s="13" t="s">
        <v>74</v>
      </c>
      <c r="AY1124" s="245" t="s">
        <v>296</v>
      </c>
    </row>
    <row r="1125" spans="1:51" s="14" customFormat="1" ht="12">
      <c r="A1125" s="14"/>
      <c r="B1125" s="246"/>
      <c r="C1125" s="247"/>
      <c r="D1125" s="237" t="s">
        <v>305</v>
      </c>
      <c r="E1125" s="248" t="s">
        <v>28</v>
      </c>
      <c r="F1125" s="249" t="s">
        <v>82</v>
      </c>
      <c r="G1125" s="247"/>
      <c r="H1125" s="250">
        <v>1</v>
      </c>
      <c r="I1125" s="251"/>
      <c r="J1125" s="247"/>
      <c r="K1125" s="247"/>
      <c r="L1125" s="252"/>
      <c r="M1125" s="253"/>
      <c r="N1125" s="254"/>
      <c r="O1125" s="254"/>
      <c r="P1125" s="254"/>
      <c r="Q1125" s="254"/>
      <c r="R1125" s="254"/>
      <c r="S1125" s="254"/>
      <c r="T1125" s="255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56" t="s">
        <v>305</v>
      </c>
      <c r="AU1125" s="256" t="s">
        <v>84</v>
      </c>
      <c r="AV1125" s="14" t="s">
        <v>84</v>
      </c>
      <c r="AW1125" s="14" t="s">
        <v>35</v>
      </c>
      <c r="AX1125" s="14" t="s">
        <v>82</v>
      </c>
      <c r="AY1125" s="256" t="s">
        <v>296</v>
      </c>
    </row>
    <row r="1126" spans="1:65" s="2" customFormat="1" ht="16.5" customHeight="1">
      <c r="A1126" s="40"/>
      <c r="B1126" s="41"/>
      <c r="C1126" s="222" t="s">
        <v>1731</v>
      </c>
      <c r="D1126" s="222" t="s">
        <v>298</v>
      </c>
      <c r="E1126" s="223" t="s">
        <v>1736</v>
      </c>
      <c r="F1126" s="224" t="s">
        <v>1737</v>
      </c>
      <c r="G1126" s="225" t="s">
        <v>362</v>
      </c>
      <c r="H1126" s="226">
        <v>1.245</v>
      </c>
      <c r="I1126" s="227"/>
      <c r="J1126" s="228">
        <f>ROUND(I1126*H1126,2)</f>
        <v>0</v>
      </c>
      <c r="K1126" s="224" t="s">
        <v>302</v>
      </c>
      <c r="L1126" s="46"/>
      <c r="M1126" s="229" t="s">
        <v>28</v>
      </c>
      <c r="N1126" s="230" t="s">
        <v>45</v>
      </c>
      <c r="O1126" s="86"/>
      <c r="P1126" s="231">
        <f>O1126*H1126</f>
        <v>0</v>
      </c>
      <c r="Q1126" s="231">
        <v>0</v>
      </c>
      <c r="R1126" s="231">
        <f>Q1126*H1126</f>
        <v>0</v>
      </c>
      <c r="S1126" s="231">
        <v>0</v>
      </c>
      <c r="T1126" s="232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33" t="s">
        <v>374</v>
      </c>
      <c r="AT1126" s="233" t="s">
        <v>298</v>
      </c>
      <c r="AU1126" s="233" t="s">
        <v>84</v>
      </c>
      <c r="AY1126" s="19" t="s">
        <v>296</v>
      </c>
      <c r="BE1126" s="234">
        <f>IF(N1126="základní",J1126,0)</f>
        <v>0</v>
      </c>
      <c r="BF1126" s="234">
        <f>IF(N1126="snížená",J1126,0)</f>
        <v>0</v>
      </c>
      <c r="BG1126" s="234">
        <f>IF(N1126="zákl. přenesená",J1126,0)</f>
        <v>0</v>
      </c>
      <c r="BH1126" s="234">
        <f>IF(N1126="sníž. přenesená",J1126,0)</f>
        <v>0</v>
      </c>
      <c r="BI1126" s="234">
        <f>IF(N1126="nulová",J1126,0)</f>
        <v>0</v>
      </c>
      <c r="BJ1126" s="19" t="s">
        <v>82</v>
      </c>
      <c r="BK1126" s="234">
        <f>ROUND(I1126*H1126,2)</f>
        <v>0</v>
      </c>
      <c r="BL1126" s="19" t="s">
        <v>374</v>
      </c>
      <c r="BM1126" s="233" t="s">
        <v>2378</v>
      </c>
    </row>
    <row r="1127" spans="1:51" s="13" customFormat="1" ht="12">
      <c r="A1127" s="13"/>
      <c r="B1127" s="235"/>
      <c r="C1127" s="236"/>
      <c r="D1127" s="237" t="s">
        <v>305</v>
      </c>
      <c r="E1127" s="238" t="s">
        <v>28</v>
      </c>
      <c r="F1127" s="239" t="s">
        <v>1422</v>
      </c>
      <c r="G1127" s="236"/>
      <c r="H1127" s="238" t="s">
        <v>28</v>
      </c>
      <c r="I1127" s="240"/>
      <c r="J1127" s="236"/>
      <c r="K1127" s="236"/>
      <c r="L1127" s="241"/>
      <c r="M1127" s="242"/>
      <c r="N1127" s="243"/>
      <c r="O1127" s="243"/>
      <c r="P1127" s="243"/>
      <c r="Q1127" s="243"/>
      <c r="R1127" s="243"/>
      <c r="S1127" s="243"/>
      <c r="T1127" s="244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45" t="s">
        <v>305</v>
      </c>
      <c r="AU1127" s="245" t="s">
        <v>84</v>
      </c>
      <c r="AV1127" s="13" t="s">
        <v>82</v>
      </c>
      <c r="AW1127" s="13" t="s">
        <v>35</v>
      </c>
      <c r="AX1127" s="13" t="s">
        <v>74</v>
      </c>
      <c r="AY1127" s="245" t="s">
        <v>296</v>
      </c>
    </row>
    <row r="1128" spans="1:51" s="14" customFormat="1" ht="12">
      <c r="A1128" s="14"/>
      <c r="B1128" s="246"/>
      <c r="C1128" s="247"/>
      <c r="D1128" s="237" t="s">
        <v>305</v>
      </c>
      <c r="E1128" s="248" t="s">
        <v>28</v>
      </c>
      <c r="F1128" s="249" t="s">
        <v>1739</v>
      </c>
      <c r="G1128" s="247"/>
      <c r="H1128" s="250">
        <v>0.27</v>
      </c>
      <c r="I1128" s="251"/>
      <c r="J1128" s="247"/>
      <c r="K1128" s="247"/>
      <c r="L1128" s="252"/>
      <c r="M1128" s="253"/>
      <c r="N1128" s="254"/>
      <c r="O1128" s="254"/>
      <c r="P1128" s="254"/>
      <c r="Q1128" s="254"/>
      <c r="R1128" s="254"/>
      <c r="S1128" s="254"/>
      <c r="T1128" s="255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56" t="s">
        <v>305</v>
      </c>
      <c r="AU1128" s="256" t="s">
        <v>84</v>
      </c>
      <c r="AV1128" s="14" t="s">
        <v>84</v>
      </c>
      <c r="AW1128" s="14" t="s">
        <v>35</v>
      </c>
      <c r="AX1128" s="14" t="s">
        <v>74</v>
      </c>
      <c r="AY1128" s="256" t="s">
        <v>296</v>
      </c>
    </row>
    <row r="1129" spans="1:51" s="13" customFormat="1" ht="12">
      <c r="A1129" s="13"/>
      <c r="B1129" s="235"/>
      <c r="C1129" s="236"/>
      <c r="D1129" s="237" t="s">
        <v>305</v>
      </c>
      <c r="E1129" s="238" t="s">
        <v>28</v>
      </c>
      <c r="F1129" s="239" t="s">
        <v>1073</v>
      </c>
      <c r="G1129" s="236"/>
      <c r="H1129" s="238" t="s">
        <v>28</v>
      </c>
      <c r="I1129" s="240"/>
      <c r="J1129" s="236"/>
      <c r="K1129" s="236"/>
      <c r="L1129" s="241"/>
      <c r="M1129" s="242"/>
      <c r="N1129" s="243"/>
      <c r="O1129" s="243"/>
      <c r="P1129" s="243"/>
      <c r="Q1129" s="243"/>
      <c r="R1129" s="243"/>
      <c r="S1129" s="243"/>
      <c r="T1129" s="244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45" t="s">
        <v>305</v>
      </c>
      <c r="AU1129" s="245" t="s">
        <v>84</v>
      </c>
      <c r="AV1129" s="13" t="s">
        <v>82</v>
      </c>
      <c r="AW1129" s="13" t="s">
        <v>35</v>
      </c>
      <c r="AX1129" s="13" t="s">
        <v>74</v>
      </c>
      <c r="AY1129" s="245" t="s">
        <v>296</v>
      </c>
    </row>
    <row r="1130" spans="1:51" s="14" customFormat="1" ht="12">
      <c r="A1130" s="14"/>
      <c r="B1130" s="246"/>
      <c r="C1130" s="247"/>
      <c r="D1130" s="237" t="s">
        <v>305</v>
      </c>
      <c r="E1130" s="248" t="s">
        <v>28</v>
      </c>
      <c r="F1130" s="249" t="s">
        <v>1740</v>
      </c>
      <c r="G1130" s="247"/>
      <c r="H1130" s="250">
        <v>0.975</v>
      </c>
      <c r="I1130" s="251"/>
      <c r="J1130" s="247"/>
      <c r="K1130" s="247"/>
      <c r="L1130" s="252"/>
      <c r="M1130" s="253"/>
      <c r="N1130" s="254"/>
      <c r="O1130" s="254"/>
      <c r="P1130" s="254"/>
      <c r="Q1130" s="254"/>
      <c r="R1130" s="254"/>
      <c r="S1130" s="254"/>
      <c r="T1130" s="255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6" t="s">
        <v>305</v>
      </c>
      <c r="AU1130" s="256" t="s">
        <v>84</v>
      </c>
      <c r="AV1130" s="14" t="s">
        <v>84</v>
      </c>
      <c r="AW1130" s="14" t="s">
        <v>35</v>
      </c>
      <c r="AX1130" s="14" t="s">
        <v>74</v>
      </c>
      <c r="AY1130" s="256" t="s">
        <v>296</v>
      </c>
    </row>
    <row r="1131" spans="1:51" s="15" customFormat="1" ht="12">
      <c r="A1131" s="15"/>
      <c r="B1131" s="257"/>
      <c r="C1131" s="258"/>
      <c r="D1131" s="237" t="s">
        <v>305</v>
      </c>
      <c r="E1131" s="259" t="s">
        <v>28</v>
      </c>
      <c r="F1131" s="260" t="s">
        <v>310</v>
      </c>
      <c r="G1131" s="258"/>
      <c r="H1131" s="261">
        <v>1.245</v>
      </c>
      <c r="I1131" s="262"/>
      <c r="J1131" s="258"/>
      <c r="K1131" s="258"/>
      <c r="L1131" s="263"/>
      <c r="M1131" s="264"/>
      <c r="N1131" s="265"/>
      <c r="O1131" s="265"/>
      <c r="P1131" s="265"/>
      <c r="Q1131" s="265"/>
      <c r="R1131" s="265"/>
      <c r="S1131" s="265"/>
      <c r="T1131" s="266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T1131" s="267" t="s">
        <v>305</v>
      </c>
      <c r="AU1131" s="267" t="s">
        <v>84</v>
      </c>
      <c r="AV1131" s="15" t="s">
        <v>303</v>
      </c>
      <c r="AW1131" s="15" t="s">
        <v>35</v>
      </c>
      <c r="AX1131" s="15" t="s">
        <v>82</v>
      </c>
      <c r="AY1131" s="267" t="s">
        <v>296</v>
      </c>
    </row>
    <row r="1132" spans="1:65" s="2" customFormat="1" ht="16.5" customHeight="1">
      <c r="A1132" s="40"/>
      <c r="B1132" s="41"/>
      <c r="C1132" s="279" t="s">
        <v>1735</v>
      </c>
      <c r="D1132" s="279" t="s">
        <v>405</v>
      </c>
      <c r="E1132" s="280" t="s">
        <v>1742</v>
      </c>
      <c r="F1132" s="281" t="s">
        <v>1743</v>
      </c>
      <c r="G1132" s="282" t="s">
        <v>362</v>
      </c>
      <c r="H1132" s="283">
        <v>0.27</v>
      </c>
      <c r="I1132" s="284"/>
      <c r="J1132" s="285">
        <f>ROUND(I1132*H1132,2)</f>
        <v>0</v>
      </c>
      <c r="K1132" s="281" t="s">
        <v>28</v>
      </c>
      <c r="L1132" s="286"/>
      <c r="M1132" s="287" t="s">
        <v>28</v>
      </c>
      <c r="N1132" s="288" t="s">
        <v>45</v>
      </c>
      <c r="O1132" s="86"/>
      <c r="P1132" s="231">
        <f>O1132*H1132</f>
        <v>0</v>
      </c>
      <c r="Q1132" s="231">
        <v>0.007</v>
      </c>
      <c r="R1132" s="231">
        <f>Q1132*H1132</f>
        <v>0.0018900000000000002</v>
      </c>
      <c r="S1132" s="231">
        <v>0</v>
      </c>
      <c r="T1132" s="232">
        <f>S1132*H1132</f>
        <v>0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33" t="s">
        <v>461</v>
      </c>
      <c r="AT1132" s="233" t="s">
        <v>405</v>
      </c>
      <c r="AU1132" s="233" t="s">
        <v>84</v>
      </c>
      <c r="AY1132" s="19" t="s">
        <v>296</v>
      </c>
      <c r="BE1132" s="234">
        <f>IF(N1132="základní",J1132,0)</f>
        <v>0</v>
      </c>
      <c r="BF1132" s="234">
        <f>IF(N1132="snížená",J1132,0)</f>
        <v>0</v>
      </c>
      <c r="BG1132" s="234">
        <f>IF(N1132="zákl. přenesená",J1132,0)</f>
        <v>0</v>
      </c>
      <c r="BH1132" s="234">
        <f>IF(N1132="sníž. přenesená",J1132,0)</f>
        <v>0</v>
      </c>
      <c r="BI1132" s="234">
        <f>IF(N1132="nulová",J1132,0)</f>
        <v>0</v>
      </c>
      <c r="BJ1132" s="19" t="s">
        <v>82</v>
      </c>
      <c r="BK1132" s="234">
        <f>ROUND(I1132*H1132,2)</f>
        <v>0</v>
      </c>
      <c r="BL1132" s="19" t="s">
        <v>374</v>
      </c>
      <c r="BM1132" s="233" t="s">
        <v>2379</v>
      </c>
    </row>
    <row r="1133" spans="1:51" s="13" customFormat="1" ht="12">
      <c r="A1133" s="13"/>
      <c r="B1133" s="235"/>
      <c r="C1133" s="236"/>
      <c r="D1133" s="237" t="s">
        <v>305</v>
      </c>
      <c r="E1133" s="238" t="s">
        <v>28</v>
      </c>
      <c r="F1133" s="239" t="s">
        <v>1422</v>
      </c>
      <c r="G1133" s="236"/>
      <c r="H1133" s="238" t="s">
        <v>28</v>
      </c>
      <c r="I1133" s="240"/>
      <c r="J1133" s="236"/>
      <c r="K1133" s="236"/>
      <c r="L1133" s="241"/>
      <c r="M1133" s="242"/>
      <c r="N1133" s="243"/>
      <c r="O1133" s="243"/>
      <c r="P1133" s="243"/>
      <c r="Q1133" s="243"/>
      <c r="R1133" s="243"/>
      <c r="S1133" s="243"/>
      <c r="T1133" s="244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5" t="s">
        <v>305</v>
      </c>
      <c r="AU1133" s="245" t="s">
        <v>84</v>
      </c>
      <c r="AV1133" s="13" t="s">
        <v>82</v>
      </c>
      <c r="AW1133" s="13" t="s">
        <v>35</v>
      </c>
      <c r="AX1133" s="13" t="s">
        <v>74</v>
      </c>
      <c r="AY1133" s="245" t="s">
        <v>296</v>
      </c>
    </row>
    <row r="1134" spans="1:51" s="14" customFormat="1" ht="12">
      <c r="A1134" s="14"/>
      <c r="B1134" s="246"/>
      <c r="C1134" s="247"/>
      <c r="D1134" s="237" t="s">
        <v>305</v>
      </c>
      <c r="E1134" s="248" t="s">
        <v>28</v>
      </c>
      <c r="F1134" s="249" t="s">
        <v>1739</v>
      </c>
      <c r="G1134" s="247"/>
      <c r="H1134" s="250">
        <v>0.27</v>
      </c>
      <c r="I1134" s="251"/>
      <c r="J1134" s="247"/>
      <c r="K1134" s="247"/>
      <c r="L1134" s="252"/>
      <c r="M1134" s="253"/>
      <c r="N1134" s="254"/>
      <c r="O1134" s="254"/>
      <c r="P1134" s="254"/>
      <c r="Q1134" s="254"/>
      <c r="R1134" s="254"/>
      <c r="S1134" s="254"/>
      <c r="T1134" s="255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6" t="s">
        <v>305</v>
      </c>
      <c r="AU1134" s="256" t="s">
        <v>84</v>
      </c>
      <c r="AV1134" s="14" t="s">
        <v>84</v>
      </c>
      <c r="AW1134" s="14" t="s">
        <v>35</v>
      </c>
      <c r="AX1134" s="14" t="s">
        <v>82</v>
      </c>
      <c r="AY1134" s="256" t="s">
        <v>296</v>
      </c>
    </row>
    <row r="1135" spans="1:65" s="2" customFormat="1" ht="16.5" customHeight="1">
      <c r="A1135" s="40"/>
      <c r="B1135" s="41"/>
      <c r="C1135" s="279" t="s">
        <v>1741</v>
      </c>
      <c r="D1135" s="279" t="s">
        <v>405</v>
      </c>
      <c r="E1135" s="280" t="s">
        <v>1746</v>
      </c>
      <c r="F1135" s="281" t="s">
        <v>1747</v>
      </c>
      <c r="G1135" s="282" t="s">
        <v>362</v>
      </c>
      <c r="H1135" s="283">
        <v>0.975</v>
      </c>
      <c r="I1135" s="284"/>
      <c r="J1135" s="285">
        <f>ROUND(I1135*H1135,2)</f>
        <v>0</v>
      </c>
      <c r="K1135" s="281" t="s">
        <v>28</v>
      </c>
      <c r="L1135" s="286"/>
      <c r="M1135" s="287" t="s">
        <v>28</v>
      </c>
      <c r="N1135" s="288" t="s">
        <v>45</v>
      </c>
      <c r="O1135" s="86"/>
      <c r="P1135" s="231">
        <f>O1135*H1135</f>
        <v>0</v>
      </c>
      <c r="Q1135" s="231">
        <v>0.01</v>
      </c>
      <c r="R1135" s="231">
        <f>Q1135*H1135</f>
        <v>0.00975</v>
      </c>
      <c r="S1135" s="231">
        <v>0</v>
      </c>
      <c r="T1135" s="232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33" t="s">
        <v>461</v>
      </c>
      <c r="AT1135" s="233" t="s">
        <v>405</v>
      </c>
      <c r="AU1135" s="233" t="s">
        <v>84</v>
      </c>
      <c r="AY1135" s="19" t="s">
        <v>296</v>
      </c>
      <c r="BE1135" s="234">
        <f>IF(N1135="základní",J1135,0)</f>
        <v>0</v>
      </c>
      <c r="BF1135" s="234">
        <f>IF(N1135="snížená",J1135,0)</f>
        <v>0</v>
      </c>
      <c r="BG1135" s="234">
        <f>IF(N1135="zákl. přenesená",J1135,0)</f>
        <v>0</v>
      </c>
      <c r="BH1135" s="234">
        <f>IF(N1135="sníž. přenesená",J1135,0)</f>
        <v>0</v>
      </c>
      <c r="BI1135" s="234">
        <f>IF(N1135="nulová",J1135,0)</f>
        <v>0</v>
      </c>
      <c r="BJ1135" s="19" t="s">
        <v>82</v>
      </c>
      <c r="BK1135" s="234">
        <f>ROUND(I1135*H1135,2)</f>
        <v>0</v>
      </c>
      <c r="BL1135" s="19" t="s">
        <v>374</v>
      </c>
      <c r="BM1135" s="233" t="s">
        <v>2380</v>
      </c>
    </row>
    <row r="1136" spans="1:51" s="13" customFormat="1" ht="12">
      <c r="A1136" s="13"/>
      <c r="B1136" s="235"/>
      <c r="C1136" s="236"/>
      <c r="D1136" s="237" t="s">
        <v>305</v>
      </c>
      <c r="E1136" s="238" t="s">
        <v>28</v>
      </c>
      <c r="F1136" s="239" t="s">
        <v>1073</v>
      </c>
      <c r="G1136" s="236"/>
      <c r="H1136" s="238" t="s">
        <v>28</v>
      </c>
      <c r="I1136" s="240"/>
      <c r="J1136" s="236"/>
      <c r="K1136" s="236"/>
      <c r="L1136" s="241"/>
      <c r="M1136" s="242"/>
      <c r="N1136" s="243"/>
      <c r="O1136" s="243"/>
      <c r="P1136" s="243"/>
      <c r="Q1136" s="243"/>
      <c r="R1136" s="243"/>
      <c r="S1136" s="243"/>
      <c r="T1136" s="244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5" t="s">
        <v>305</v>
      </c>
      <c r="AU1136" s="245" t="s">
        <v>84</v>
      </c>
      <c r="AV1136" s="13" t="s">
        <v>82</v>
      </c>
      <c r="AW1136" s="13" t="s">
        <v>35</v>
      </c>
      <c r="AX1136" s="13" t="s">
        <v>74</v>
      </c>
      <c r="AY1136" s="245" t="s">
        <v>296</v>
      </c>
    </row>
    <row r="1137" spans="1:51" s="14" customFormat="1" ht="12">
      <c r="A1137" s="14"/>
      <c r="B1137" s="246"/>
      <c r="C1137" s="247"/>
      <c r="D1137" s="237" t="s">
        <v>305</v>
      </c>
      <c r="E1137" s="248" t="s">
        <v>28</v>
      </c>
      <c r="F1137" s="249" t="s">
        <v>1740</v>
      </c>
      <c r="G1137" s="247"/>
      <c r="H1137" s="250">
        <v>0.975</v>
      </c>
      <c r="I1137" s="251"/>
      <c r="J1137" s="247"/>
      <c r="K1137" s="247"/>
      <c r="L1137" s="252"/>
      <c r="M1137" s="253"/>
      <c r="N1137" s="254"/>
      <c r="O1137" s="254"/>
      <c r="P1137" s="254"/>
      <c r="Q1137" s="254"/>
      <c r="R1137" s="254"/>
      <c r="S1137" s="254"/>
      <c r="T1137" s="255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56" t="s">
        <v>305</v>
      </c>
      <c r="AU1137" s="256" t="s">
        <v>84</v>
      </c>
      <c r="AV1137" s="14" t="s">
        <v>84</v>
      </c>
      <c r="AW1137" s="14" t="s">
        <v>35</v>
      </c>
      <c r="AX1137" s="14" t="s">
        <v>82</v>
      </c>
      <c r="AY1137" s="256" t="s">
        <v>296</v>
      </c>
    </row>
    <row r="1138" spans="1:65" s="2" customFormat="1" ht="16.5" customHeight="1">
      <c r="A1138" s="40"/>
      <c r="B1138" s="41"/>
      <c r="C1138" s="222" t="s">
        <v>1745</v>
      </c>
      <c r="D1138" s="222" t="s">
        <v>298</v>
      </c>
      <c r="E1138" s="223" t="s">
        <v>1750</v>
      </c>
      <c r="F1138" s="224" t="s">
        <v>1751</v>
      </c>
      <c r="G1138" s="225" t="s">
        <v>424</v>
      </c>
      <c r="H1138" s="226">
        <v>6.7</v>
      </c>
      <c r="I1138" s="227"/>
      <c r="J1138" s="228">
        <f>ROUND(I1138*H1138,2)</f>
        <v>0</v>
      </c>
      <c r="K1138" s="224" t="s">
        <v>302</v>
      </c>
      <c r="L1138" s="46"/>
      <c r="M1138" s="229" t="s">
        <v>28</v>
      </c>
      <c r="N1138" s="230" t="s">
        <v>45</v>
      </c>
      <c r="O1138" s="86"/>
      <c r="P1138" s="231">
        <f>O1138*H1138</f>
        <v>0</v>
      </c>
      <c r="Q1138" s="231">
        <v>0</v>
      </c>
      <c r="R1138" s="231">
        <f>Q1138*H1138</f>
        <v>0</v>
      </c>
      <c r="S1138" s="231">
        <v>0</v>
      </c>
      <c r="T1138" s="232">
        <f>S1138*H1138</f>
        <v>0</v>
      </c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R1138" s="233" t="s">
        <v>374</v>
      </c>
      <c r="AT1138" s="233" t="s">
        <v>298</v>
      </c>
      <c r="AU1138" s="233" t="s">
        <v>84</v>
      </c>
      <c r="AY1138" s="19" t="s">
        <v>296</v>
      </c>
      <c r="BE1138" s="234">
        <f>IF(N1138="základní",J1138,0)</f>
        <v>0</v>
      </c>
      <c r="BF1138" s="234">
        <f>IF(N1138="snížená",J1138,0)</f>
        <v>0</v>
      </c>
      <c r="BG1138" s="234">
        <f>IF(N1138="zákl. přenesená",J1138,0)</f>
        <v>0</v>
      </c>
      <c r="BH1138" s="234">
        <f>IF(N1138="sníž. přenesená",J1138,0)</f>
        <v>0</v>
      </c>
      <c r="BI1138" s="234">
        <f>IF(N1138="nulová",J1138,0)</f>
        <v>0</v>
      </c>
      <c r="BJ1138" s="19" t="s">
        <v>82</v>
      </c>
      <c r="BK1138" s="234">
        <f>ROUND(I1138*H1138,2)</f>
        <v>0</v>
      </c>
      <c r="BL1138" s="19" t="s">
        <v>374</v>
      </c>
      <c r="BM1138" s="233" t="s">
        <v>2381</v>
      </c>
    </row>
    <row r="1139" spans="1:51" s="13" customFormat="1" ht="12">
      <c r="A1139" s="13"/>
      <c r="B1139" s="235"/>
      <c r="C1139" s="236"/>
      <c r="D1139" s="237" t="s">
        <v>305</v>
      </c>
      <c r="E1139" s="238" t="s">
        <v>28</v>
      </c>
      <c r="F1139" s="239" t="s">
        <v>1422</v>
      </c>
      <c r="G1139" s="236"/>
      <c r="H1139" s="238" t="s">
        <v>28</v>
      </c>
      <c r="I1139" s="240"/>
      <c r="J1139" s="236"/>
      <c r="K1139" s="236"/>
      <c r="L1139" s="241"/>
      <c r="M1139" s="242"/>
      <c r="N1139" s="243"/>
      <c r="O1139" s="243"/>
      <c r="P1139" s="243"/>
      <c r="Q1139" s="243"/>
      <c r="R1139" s="243"/>
      <c r="S1139" s="243"/>
      <c r="T1139" s="244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45" t="s">
        <v>305</v>
      </c>
      <c r="AU1139" s="245" t="s">
        <v>84</v>
      </c>
      <c r="AV1139" s="13" t="s">
        <v>82</v>
      </c>
      <c r="AW1139" s="13" t="s">
        <v>35</v>
      </c>
      <c r="AX1139" s="13" t="s">
        <v>74</v>
      </c>
      <c r="AY1139" s="245" t="s">
        <v>296</v>
      </c>
    </row>
    <row r="1140" spans="1:51" s="14" customFormat="1" ht="12">
      <c r="A1140" s="14"/>
      <c r="B1140" s="246"/>
      <c r="C1140" s="247"/>
      <c r="D1140" s="237" t="s">
        <v>305</v>
      </c>
      <c r="E1140" s="248" t="s">
        <v>28</v>
      </c>
      <c r="F1140" s="249" t="s">
        <v>1753</v>
      </c>
      <c r="G1140" s="247"/>
      <c r="H1140" s="250">
        <v>2.4</v>
      </c>
      <c r="I1140" s="251"/>
      <c r="J1140" s="247"/>
      <c r="K1140" s="247"/>
      <c r="L1140" s="252"/>
      <c r="M1140" s="253"/>
      <c r="N1140" s="254"/>
      <c r="O1140" s="254"/>
      <c r="P1140" s="254"/>
      <c r="Q1140" s="254"/>
      <c r="R1140" s="254"/>
      <c r="S1140" s="254"/>
      <c r="T1140" s="255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56" t="s">
        <v>305</v>
      </c>
      <c r="AU1140" s="256" t="s">
        <v>84</v>
      </c>
      <c r="AV1140" s="14" t="s">
        <v>84</v>
      </c>
      <c r="AW1140" s="14" t="s">
        <v>35</v>
      </c>
      <c r="AX1140" s="14" t="s">
        <v>74</v>
      </c>
      <c r="AY1140" s="256" t="s">
        <v>296</v>
      </c>
    </row>
    <row r="1141" spans="1:51" s="13" customFormat="1" ht="12">
      <c r="A1141" s="13"/>
      <c r="B1141" s="235"/>
      <c r="C1141" s="236"/>
      <c r="D1141" s="237" t="s">
        <v>305</v>
      </c>
      <c r="E1141" s="238" t="s">
        <v>28</v>
      </c>
      <c r="F1141" s="239" t="s">
        <v>1073</v>
      </c>
      <c r="G1141" s="236"/>
      <c r="H1141" s="238" t="s">
        <v>28</v>
      </c>
      <c r="I1141" s="240"/>
      <c r="J1141" s="236"/>
      <c r="K1141" s="236"/>
      <c r="L1141" s="241"/>
      <c r="M1141" s="242"/>
      <c r="N1141" s="243"/>
      <c r="O1141" s="243"/>
      <c r="P1141" s="243"/>
      <c r="Q1141" s="243"/>
      <c r="R1141" s="243"/>
      <c r="S1141" s="243"/>
      <c r="T1141" s="244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5" t="s">
        <v>305</v>
      </c>
      <c r="AU1141" s="245" t="s">
        <v>84</v>
      </c>
      <c r="AV1141" s="13" t="s">
        <v>82</v>
      </c>
      <c r="AW1141" s="13" t="s">
        <v>35</v>
      </c>
      <c r="AX1141" s="13" t="s">
        <v>74</v>
      </c>
      <c r="AY1141" s="245" t="s">
        <v>296</v>
      </c>
    </row>
    <row r="1142" spans="1:51" s="14" customFormat="1" ht="12">
      <c r="A1142" s="14"/>
      <c r="B1142" s="246"/>
      <c r="C1142" s="247"/>
      <c r="D1142" s="237" t="s">
        <v>305</v>
      </c>
      <c r="E1142" s="248" t="s">
        <v>28</v>
      </c>
      <c r="F1142" s="249" t="s">
        <v>1754</v>
      </c>
      <c r="G1142" s="247"/>
      <c r="H1142" s="250">
        <v>4.3</v>
      </c>
      <c r="I1142" s="251"/>
      <c r="J1142" s="247"/>
      <c r="K1142" s="247"/>
      <c r="L1142" s="252"/>
      <c r="M1142" s="253"/>
      <c r="N1142" s="254"/>
      <c r="O1142" s="254"/>
      <c r="P1142" s="254"/>
      <c r="Q1142" s="254"/>
      <c r="R1142" s="254"/>
      <c r="S1142" s="254"/>
      <c r="T1142" s="255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56" t="s">
        <v>305</v>
      </c>
      <c r="AU1142" s="256" t="s">
        <v>84</v>
      </c>
      <c r="AV1142" s="14" t="s">
        <v>84</v>
      </c>
      <c r="AW1142" s="14" t="s">
        <v>35</v>
      </c>
      <c r="AX1142" s="14" t="s">
        <v>74</v>
      </c>
      <c r="AY1142" s="256" t="s">
        <v>296</v>
      </c>
    </row>
    <row r="1143" spans="1:51" s="15" customFormat="1" ht="12">
      <c r="A1143" s="15"/>
      <c r="B1143" s="257"/>
      <c r="C1143" s="258"/>
      <c r="D1143" s="237" t="s">
        <v>305</v>
      </c>
      <c r="E1143" s="259" t="s">
        <v>28</v>
      </c>
      <c r="F1143" s="260" t="s">
        <v>310</v>
      </c>
      <c r="G1143" s="258"/>
      <c r="H1143" s="261">
        <v>6.7</v>
      </c>
      <c r="I1143" s="262"/>
      <c r="J1143" s="258"/>
      <c r="K1143" s="258"/>
      <c r="L1143" s="263"/>
      <c r="M1143" s="264"/>
      <c r="N1143" s="265"/>
      <c r="O1143" s="265"/>
      <c r="P1143" s="265"/>
      <c r="Q1143" s="265"/>
      <c r="R1143" s="265"/>
      <c r="S1143" s="265"/>
      <c r="T1143" s="266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T1143" s="267" t="s">
        <v>305</v>
      </c>
      <c r="AU1143" s="267" t="s">
        <v>84</v>
      </c>
      <c r="AV1143" s="15" t="s">
        <v>303</v>
      </c>
      <c r="AW1143" s="15" t="s">
        <v>35</v>
      </c>
      <c r="AX1143" s="15" t="s">
        <v>82</v>
      </c>
      <c r="AY1143" s="267" t="s">
        <v>296</v>
      </c>
    </row>
    <row r="1144" spans="1:65" s="2" customFormat="1" ht="16.5" customHeight="1">
      <c r="A1144" s="40"/>
      <c r="B1144" s="41"/>
      <c r="C1144" s="279" t="s">
        <v>1749</v>
      </c>
      <c r="D1144" s="279" t="s">
        <v>405</v>
      </c>
      <c r="E1144" s="280" t="s">
        <v>1756</v>
      </c>
      <c r="F1144" s="281" t="s">
        <v>1757</v>
      </c>
      <c r="G1144" s="282" t="s">
        <v>424</v>
      </c>
      <c r="H1144" s="283">
        <v>7.37</v>
      </c>
      <c r="I1144" s="284"/>
      <c r="J1144" s="285">
        <f>ROUND(I1144*H1144,2)</f>
        <v>0</v>
      </c>
      <c r="K1144" s="281" t="s">
        <v>302</v>
      </c>
      <c r="L1144" s="286"/>
      <c r="M1144" s="287" t="s">
        <v>28</v>
      </c>
      <c r="N1144" s="288" t="s">
        <v>45</v>
      </c>
      <c r="O1144" s="86"/>
      <c r="P1144" s="231">
        <f>O1144*H1144</f>
        <v>0</v>
      </c>
      <c r="Q1144" s="231">
        <v>0.0002</v>
      </c>
      <c r="R1144" s="231">
        <f>Q1144*H1144</f>
        <v>0.001474</v>
      </c>
      <c r="S1144" s="231">
        <v>0</v>
      </c>
      <c r="T1144" s="232">
        <f>S1144*H1144</f>
        <v>0</v>
      </c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R1144" s="233" t="s">
        <v>461</v>
      </c>
      <c r="AT1144" s="233" t="s">
        <v>405</v>
      </c>
      <c r="AU1144" s="233" t="s">
        <v>84</v>
      </c>
      <c r="AY1144" s="19" t="s">
        <v>296</v>
      </c>
      <c r="BE1144" s="234">
        <f>IF(N1144="základní",J1144,0)</f>
        <v>0</v>
      </c>
      <c r="BF1144" s="234">
        <f>IF(N1144="snížená",J1144,0)</f>
        <v>0</v>
      </c>
      <c r="BG1144" s="234">
        <f>IF(N1144="zákl. přenesená",J1144,0)</f>
        <v>0</v>
      </c>
      <c r="BH1144" s="234">
        <f>IF(N1144="sníž. přenesená",J1144,0)</f>
        <v>0</v>
      </c>
      <c r="BI1144" s="234">
        <f>IF(N1144="nulová",J1144,0)</f>
        <v>0</v>
      </c>
      <c r="BJ1144" s="19" t="s">
        <v>82</v>
      </c>
      <c r="BK1144" s="234">
        <f>ROUND(I1144*H1144,2)</f>
        <v>0</v>
      </c>
      <c r="BL1144" s="19" t="s">
        <v>374</v>
      </c>
      <c r="BM1144" s="233" t="s">
        <v>2382</v>
      </c>
    </row>
    <row r="1145" spans="1:51" s="13" customFormat="1" ht="12">
      <c r="A1145" s="13"/>
      <c r="B1145" s="235"/>
      <c r="C1145" s="236"/>
      <c r="D1145" s="237" t="s">
        <v>305</v>
      </c>
      <c r="E1145" s="238" t="s">
        <v>28</v>
      </c>
      <c r="F1145" s="239" t="s">
        <v>1422</v>
      </c>
      <c r="G1145" s="236"/>
      <c r="H1145" s="238" t="s">
        <v>28</v>
      </c>
      <c r="I1145" s="240"/>
      <c r="J1145" s="236"/>
      <c r="K1145" s="236"/>
      <c r="L1145" s="241"/>
      <c r="M1145" s="242"/>
      <c r="N1145" s="243"/>
      <c r="O1145" s="243"/>
      <c r="P1145" s="243"/>
      <c r="Q1145" s="243"/>
      <c r="R1145" s="243"/>
      <c r="S1145" s="243"/>
      <c r="T1145" s="244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5" t="s">
        <v>305</v>
      </c>
      <c r="AU1145" s="245" t="s">
        <v>84</v>
      </c>
      <c r="AV1145" s="13" t="s">
        <v>82</v>
      </c>
      <c r="AW1145" s="13" t="s">
        <v>35</v>
      </c>
      <c r="AX1145" s="13" t="s">
        <v>74</v>
      </c>
      <c r="AY1145" s="245" t="s">
        <v>296</v>
      </c>
    </row>
    <row r="1146" spans="1:51" s="14" customFormat="1" ht="12">
      <c r="A1146" s="14"/>
      <c r="B1146" s="246"/>
      <c r="C1146" s="247"/>
      <c r="D1146" s="237" t="s">
        <v>305</v>
      </c>
      <c r="E1146" s="248" t="s">
        <v>28</v>
      </c>
      <c r="F1146" s="249" t="s">
        <v>1759</v>
      </c>
      <c r="G1146" s="247"/>
      <c r="H1146" s="250">
        <v>2.64</v>
      </c>
      <c r="I1146" s="251"/>
      <c r="J1146" s="247"/>
      <c r="K1146" s="247"/>
      <c r="L1146" s="252"/>
      <c r="M1146" s="253"/>
      <c r="N1146" s="254"/>
      <c r="O1146" s="254"/>
      <c r="P1146" s="254"/>
      <c r="Q1146" s="254"/>
      <c r="R1146" s="254"/>
      <c r="S1146" s="254"/>
      <c r="T1146" s="255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6" t="s">
        <v>305</v>
      </c>
      <c r="AU1146" s="256" t="s">
        <v>84</v>
      </c>
      <c r="AV1146" s="14" t="s">
        <v>84</v>
      </c>
      <c r="AW1146" s="14" t="s">
        <v>35</v>
      </c>
      <c r="AX1146" s="14" t="s">
        <v>74</v>
      </c>
      <c r="AY1146" s="256" t="s">
        <v>296</v>
      </c>
    </row>
    <row r="1147" spans="1:51" s="13" customFormat="1" ht="12">
      <c r="A1147" s="13"/>
      <c r="B1147" s="235"/>
      <c r="C1147" s="236"/>
      <c r="D1147" s="237" t="s">
        <v>305</v>
      </c>
      <c r="E1147" s="238" t="s">
        <v>28</v>
      </c>
      <c r="F1147" s="239" t="s">
        <v>1073</v>
      </c>
      <c r="G1147" s="236"/>
      <c r="H1147" s="238" t="s">
        <v>28</v>
      </c>
      <c r="I1147" s="240"/>
      <c r="J1147" s="236"/>
      <c r="K1147" s="236"/>
      <c r="L1147" s="241"/>
      <c r="M1147" s="242"/>
      <c r="N1147" s="243"/>
      <c r="O1147" s="243"/>
      <c r="P1147" s="243"/>
      <c r="Q1147" s="243"/>
      <c r="R1147" s="243"/>
      <c r="S1147" s="243"/>
      <c r="T1147" s="244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45" t="s">
        <v>305</v>
      </c>
      <c r="AU1147" s="245" t="s">
        <v>84</v>
      </c>
      <c r="AV1147" s="13" t="s">
        <v>82</v>
      </c>
      <c r="AW1147" s="13" t="s">
        <v>35</v>
      </c>
      <c r="AX1147" s="13" t="s">
        <v>74</v>
      </c>
      <c r="AY1147" s="245" t="s">
        <v>296</v>
      </c>
    </row>
    <row r="1148" spans="1:51" s="14" customFormat="1" ht="12">
      <c r="A1148" s="14"/>
      <c r="B1148" s="246"/>
      <c r="C1148" s="247"/>
      <c r="D1148" s="237" t="s">
        <v>305</v>
      </c>
      <c r="E1148" s="248" t="s">
        <v>28</v>
      </c>
      <c r="F1148" s="249" t="s">
        <v>1760</v>
      </c>
      <c r="G1148" s="247"/>
      <c r="H1148" s="250">
        <v>4.73</v>
      </c>
      <c r="I1148" s="251"/>
      <c r="J1148" s="247"/>
      <c r="K1148" s="247"/>
      <c r="L1148" s="252"/>
      <c r="M1148" s="253"/>
      <c r="N1148" s="254"/>
      <c r="O1148" s="254"/>
      <c r="P1148" s="254"/>
      <c r="Q1148" s="254"/>
      <c r="R1148" s="254"/>
      <c r="S1148" s="254"/>
      <c r="T1148" s="255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56" t="s">
        <v>305</v>
      </c>
      <c r="AU1148" s="256" t="s">
        <v>84</v>
      </c>
      <c r="AV1148" s="14" t="s">
        <v>84</v>
      </c>
      <c r="AW1148" s="14" t="s">
        <v>35</v>
      </c>
      <c r="AX1148" s="14" t="s">
        <v>74</v>
      </c>
      <c r="AY1148" s="256" t="s">
        <v>296</v>
      </c>
    </row>
    <row r="1149" spans="1:51" s="15" customFormat="1" ht="12">
      <c r="A1149" s="15"/>
      <c r="B1149" s="257"/>
      <c r="C1149" s="258"/>
      <c r="D1149" s="237" t="s">
        <v>305</v>
      </c>
      <c r="E1149" s="259" t="s">
        <v>28</v>
      </c>
      <c r="F1149" s="260" t="s">
        <v>310</v>
      </c>
      <c r="G1149" s="258"/>
      <c r="H1149" s="261">
        <v>7.37</v>
      </c>
      <c r="I1149" s="262"/>
      <c r="J1149" s="258"/>
      <c r="K1149" s="258"/>
      <c r="L1149" s="263"/>
      <c r="M1149" s="264"/>
      <c r="N1149" s="265"/>
      <c r="O1149" s="265"/>
      <c r="P1149" s="265"/>
      <c r="Q1149" s="265"/>
      <c r="R1149" s="265"/>
      <c r="S1149" s="265"/>
      <c r="T1149" s="266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T1149" s="267" t="s">
        <v>305</v>
      </c>
      <c r="AU1149" s="267" t="s">
        <v>84</v>
      </c>
      <c r="AV1149" s="15" t="s">
        <v>303</v>
      </c>
      <c r="AW1149" s="15" t="s">
        <v>35</v>
      </c>
      <c r="AX1149" s="15" t="s">
        <v>82</v>
      </c>
      <c r="AY1149" s="267" t="s">
        <v>296</v>
      </c>
    </row>
    <row r="1150" spans="1:65" s="2" customFormat="1" ht="16.5" customHeight="1">
      <c r="A1150" s="40"/>
      <c r="B1150" s="41"/>
      <c r="C1150" s="222" t="s">
        <v>1755</v>
      </c>
      <c r="D1150" s="222" t="s">
        <v>298</v>
      </c>
      <c r="E1150" s="223" t="s">
        <v>1762</v>
      </c>
      <c r="F1150" s="224" t="s">
        <v>1763</v>
      </c>
      <c r="G1150" s="225" t="s">
        <v>1764</v>
      </c>
      <c r="H1150" s="226">
        <v>430.33</v>
      </c>
      <c r="I1150" s="227"/>
      <c r="J1150" s="228">
        <f>ROUND(I1150*H1150,2)</f>
        <v>0</v>
      </c>
      <c r="K1150" s="224" t="s">
        <v>302</v>
      </c>
      <c r="L1150" s="46"/>
      <c r="M1150" s="229" t="s">
        <v>28</v>
      </c>
      <c r="N1150" s="230" t="s">
        <v>45</v>
      </c>
      <c r="O1150" s="86"/>
      <c r="P1150" s="231">
        <f>O1150*H1150</f>
        <v>0</v>
      </c>
      <c r="Q1150" s="231">
        <v>5E-05</v>
      </c>
      <c r="R1150" s="231">
        <f>Q1150*H1150</f>
        <v>0.0215165</v>
      </c>
      <c r="S1150" s="231">
        <v>0</v>
      </c>
      <c r="T1150" s="232">
        <f>S1150*H1150</f>
        <v>0</v>
      </c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R1150" s="233" t="s">
        <v>374</v>
      </c>
      <c r="AT1150" s="233" t="s">
        <v>298</v>
      </c>
      <c r="AU1150" s="233" t="s">
        <v>84</v>
      </c>
      <c r="AY1150" s="19" t="s">
        <v>296</v>
      </c>
      <c r="BE1150" s="234">
        <f>IF(N1150="základní",J1150,0)</f>
        <v>0</v>
      </c>
      <c r="BF1150" s="234">
        <f>IF(N1150="snížená",J1150,0)</f>
        <v>0</v>
      </c>
      <c r="BG1150" s="234">
        <f>IF(N1150="zákl. přenesená",J1150,0)</f>
        <v>0</v>
      </c>
      <c r="BH1150" s="234">
        <f>IF(N1150="sníž. přenesená",J1150,0)</f>
        <v>0</v>
      </c>
      <c r="BI1150" s="234">
        <f>IF(N1150="nulová",J1150,0)</f>
        <v>0</v>
      </c>
      <c r="BJ1150" s="19" t="s">
        <v>82</v>
      </c>
      <c r="BK1150" s="234">
        <f>ROUND(I1150*H1150,2)</f>
        <v>0</v>
      </c>
      <c r="BL1150" s="19" t="s">
        <v>374</v>
      </c>
      <c r="BM1150" s="233" t="s">
        <v>2383</v>
      </c>
    </row>
    <row r="1151" spans="1:51" s="13" customFormat="1" ht="12">
      <c r="A1151" s="13"/>
      <c r="B1151" s="235"/>
      <c r="C1151" s="236"/>
      <c r="D1151" s="237" t="s">
        <v>305</v>
      </c>
      <c r="E1151" s="238" t="s">
        <v>28</v>
      </c>
      <c r="F1151" s="239" t="s">
        <v>1809</v>
      </c>
      <c r="G1151" s="236"/>
      <c r="H1151" s="238" t="s">
        <v>28</v>
      </c>
      <c r="I1151" s="240"/>
      <c r="J1151" s="236"/>
      <c r="K1151" s="236"/>
      <c r="L1151" s="241"/>
      <c r="M1151" s="242"/>
      <c r="N1151" s="243"/>
      <c r="O1151" s="243"/>
      <c r="P1151" s="243"/>
      <c r="Q1151" s="243"/>
      <c r="R1151" s="243"/>
      <c r="S1151" s="243"/>
      <c r="T1151" s="244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45" t="s">
        <v>305</v>
      </c>
      <c r="AU1151" s="245" t="s">
        <v>84</v>
      </c>
      <c r="AV1151" s="13" t="s">
        <v>82</v>
      </c>
      <c r="AW1151" s="13" t="s">
        <v>35</v>
      </c>
      <c r="AX1151" s="13" t="s">
        <v>74</v>
      </c>
      <c r="AY1151" s="245" t="s">
        <v>296</v>
      </c>
    </row>
    <row r="1152" spans="1:51" s="14" customFormat="1" ht="12">
      <c r="A1152" s="14"/>
      <c r="B1152" s="246"/>
      <c r="C1152" s="247"/>
      <c r="D1152" s="237" t="s">
        <v>305</v>
      </c>
      <c r="E1152" s="248" t="s">
        <v>28</v>
      </c>
      <c r="F1152" s="249" t="s">
        <v>1766</v>
      </c>
      <c r="G1152" s="247"/>
      <c r="H1152" s="250">
        <v>430.33</v>
      </c>
      <c r="I1152" s="251"/>
      <c r="J1152" s="247"/>
      <c r="K1152" s="247"/>
      <c r="L1152" s="252"/>
      <c r="M1152" s="253"/>
      <c r="N1152" s="254"/>
      <c r="O1152" s="254"/>
      <c r="P1152" s="254"/>
      <c r="Q1152" s="254"/>
      <c r="R1152" s="254"/>
      <c r="S1152" s="254"/>
      <c r="T1152" s="255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56" t="s">
        <v>305</v>
      </c>
      <c r="AU1152" s="256" t="s">
        <v>84</v>
      </c>
      <c r="AV1152" s="14" t="s">
        <v>84</v>
      </c>
      <c r="AW1152" s="14" t="s">
        <v>35</v>
      </c>
      <c r="AX1152" s="14" t="s">
        <v>82</v>
      </c>
      <c r="AY1152" s="256" t="s">
        <v>296</v>
      </c>
    </row>
    <row r="1153" spans="1:65" s="2" customFormat="1" ht="16.5" customHeight="1">
      <c r="A1153" s="40"/>
      <c r="B1153" s="41"/>
      <c r="C1153" s="279" t="s">
        <v>1761</v>
      </c>
      <c r="D1153" s="279" t="s">
        <v>405</v>
      </c>
      <c r="E1153" s="280" t="s">
        <v>1768</v>
      </c>
      <c r="F1153" s="281" t="s">
        <v>1769</v>
      </c>
      <c r="G1153" s="282" t="s">
        <v>408</v>
      </c>
      <c r="H1153" s="283">
        <v>0.473</v>
      </c>
      <c r="I1153" s="284"/>
      <c r="J1153" s="285">
        <f>ROUND(I1153*H1153,2)</f>
        <v>0</v>
      </c>
      <c r="K1153" s="281" t="s">
        <v>302</v>
      </c>
      <c r="L1153" s="286"/>
      <c r="M1153" s="287" t="s">
        <v>28</v>
      </c>
      <c r="N1153" s="288" t="s">
        <v>45</v>
      </c>
      <c r="O1153" s="86"/>
      <c r="P1153" s="231">
        <f>O1153*H1153</f>
        <v>0</v>
      </c>
      <c r="Q1153" s="231">
        <v>1</v>
      </c>
      <c r="R1153" s="231">
        <f>Q1153*H1153</f>
        <v>0.473</v>
      </c>
      <c r="S1153" s="231">
        <v>0</v>
      </c>
      <c r="T1153" s="232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33" t="s">
        <v>461</v>
      </c>
      <c r="AT1153" s="233" t="s">
        <v>405</v>
      </c>
      <c r="AU1153" s="233" t="s">
        <v>84</v>
      </c>
      <c r="AY1153" s="19" t="s">
        <v>296</v>
      </c>
      <c r="BE1153" s="234">
        <f>IF(N1153="základní",J1153,0)</f>
        <v>0</v>
      </c>
      <c r="BF1153" s="234">
        <f>IF(N1153="snížená",J1153,0)</f>
        <v>0</v>
      </c>
      <c r="BG1153" s="234">
        <f>IF(N1153="zákl. přenesená",J1153,0)</f>
        <v>0</v>
      </c>
      <c r="BH1153" s="234">
        <f>IF(N1153="sníž. přenesená",J1153,0)</f>
        <v>0</v>
      </c>
      <c r="BI1153" s="234">
        <f>IF(N1153="nulová",J1153,0)</f>
        <v>0</v>
      </c>
      <c r="BJ1153" s="19" t="s">
        <v>82</v>
      </c>
      <c r="BK1153" s="234">
        <f>ROUND(I1153*H1153,2)</f>
        <v>0</v>
      </c>
      <c r="BL1153" s="19" t="s">
        <v>374</v>
      </c>
      <c r="BM1153" s="233" t="s">
        <v>2384</v>
      </c>
    </row>
    <row r="1154" spans="1:51" s="13" customFormat="1" ht="12">
      <c r="A1154" s="13"/>
      <c r="B1154" s="235"/>
      <c r="C1154" s="236"/>
      <c r="D1154" s="237" t="s">
        <v>305</v>
      </c>
      <c r="E1154" s="238" t="s">
        <v>28</v>
      </c>
      <c r="F1154" s="239" t="s">
        <v>1809</v>
      </c>
      <c r="G1154" s="236"/>
      <c r="H1154" s="238" t="s">
        <v>28</v>
      </c>
      <c r="I1154" s="240"/>
      <c r="J1154" s="236"/>
      <c r="K1154" s="236"/>
      <c r="L1154" s="241"/>
      <c r="M1154" s="242"/>
      <c r="N1154" s="243"/>
      <c r="O1154" s="243"/>
      <c r="P1154" s="243"/>
      <c r="Q1154" s="243"/>
      <c r="R1154" s="243"/>
      <c r="S1154" s="243"/>
      <c r="T1154" s="244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5" t="s">
        <v>305</v>
      </c>
      <c r="AU1154" s="245" t="s">
        <v>84</v>
      </c>
      <c r="AV1154" s="13" t="s">
        <v>82</v>
      </c>
      <c r="AW1154" s="13" t="s">
        <v>35</v>
      </c>
      <c r="AX1154" s="13" t="s">
        <v>74</v>
      </c>
      <c r="AY1154" s="245" t="s">
        <v>296</v>
      </c>
    </row>
    <row r="1155" spans="1:51" s="14" customFormat="1" ht="12">
      <c r="A1155" s="14"/>
      <c r="B1155" s="246"/>
      <c r="C1155" s="247"/>
      <c r="D1155" s="237" t="s">
        <v>305</v>
      </c>
      <c r="E1155" s="248" t="s">
        <v>28</v>
      </c>
      <c r="F1155" s="249" t="s">
        <v>1771</v>
      </c>
      <c r="G1155" s="247"/>
      <c r="H1155" s="250">
        <v>0.473</v>
      </c>
      <c r="I1155" s="251"/>
      <c r="J1155" s="247"/>
      <c r="K1155" s="247"/>
      <c r="L1155" s="252"/>
      <c r="M1155" s="253"/>
      <c r="N1155" s="254"/>
      <c r="O1155" s="254"/>
      <c r="P1155" s="254"/>
      <c r="Q1155" s="254"/>
      <c r="R1155" s="254"/>
      <c r="S1155" s="254"/>
      <c r="T1155" s="255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56" t="s">
        <v>305</v>
      </c>
      <c r="AU1155" s="256" t="s">
        <v>84</v>
      </c>
      <c r="AV1155" s="14" t="s">
        <v>84</v>
      </c>
      <c r="AW1155" s="14" t="s">
        <v>35</v>
      </c>
      <c r="AX1155" s="14" t="s">
        <v>82</v>
      </c>
      <c r="AY1155" s="256" t="s">
        <v>296</v>
      </c>
    </row>
    <row r="1156" spans="1:65" s="2" customFormat="1" ht="16.5" customHeight="1">
      <c r="A1156" s="40"/>
      <c r="B1156" s="41"/>
      <c r="C1156" s="222" t="s">
        <v>1767</v>
      </c>
      <c r="D1156" s="222" t="s">
        <v>298</v>
      </c>
      <c r="E1156" s="223" t="s">
        <v>1773</v>
      </c>
      <c r="F1156" s="224" t="s">
        <v>1774</v>
      </c>
      <c r="G1156" s="225" t="s">
        <v>491</v>
      </c>
      <c r="H1156" s="226">
        <v>1</v>
      </c>
      <c r="I1156" s="227"/>
      <c r="J1156" s="228">
        <f>ROUND(I1156*H1156,2)</f>
        <v>0</v>
      </c>
      <c r="K1156" s="224" t="s">
        <v>28</v>
      </c>
      <c r="L1156" s="46"/>
      <c r="M1156" s="229" t="s">
        <v>28</v>
      </c>
      <c r="N1156" s="230" t="s">
        <v>45</v>
      </c>
      <c r="O1156" s="86"/>
      <c r="P1156" s="231">
        <f>O1156*H1156</f>
        <v>0</v>
      </c>
      <c r="Q1156" s="231">
        <v>0</v>
      </c>
      <c r="R1156" s="231">
        <f>Q1156*H1156</f>
        <v>0</v>
      </c>
      <c r="S1156" s="231">
        <v>0</v>
      </c>
      <c r="T1156" s="232">
        <f>S1156*H1156</f>
        <v>0</v>
      </c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R1156" s="233" t="s">
        <v>374</v>
      </c>
      <c r="AT1156" s="233" t="s">
        <v>298</v>
      </c>
      <c r="AU1156" s="233" t="s">
        <v>84</v>
      </c>
      <c r="AY1156" s="19" t="s">
        <v>296</v>
      </c>
      <c r="BE1156" s="234">
        <f>IF(N1156="základní",J1156,0)</f>
        <v>0</v>
      </c>
      <c r="BF1156" s="234">
        <f>IF(N1156="snížená",J1156,0)</f>
        <v>0</v>
      </c>
      <c r="BG1156" s="234">
        <f>IF(N1156="zákl. přenesená",J1156,0)</f>
        <v>0</v>
      </c>
      <c r="BH1156" s="234">
        <f>IF(N1156="sníž. přenesená",J1156,0)</f>
        <v>0</v>
      </c>
      <c r="BI1156" s="234">
        <f>IF(N1156="nulová",J1156,0)</f>
        <v>0</v>
      </c>
      <c r="BJ1156" s="19" t="s">
        <v>82</v>
      </c>
      <c r="BK1156" s="234">
        <f>ROUND(I1156*H1156,2)</f>
        <v>0</v>
      </c>
      <c r="BL1156" s="19" t="s">
        <v>374</v>
      </c>
      <c r="BM1156" s="233" t="s">
        <v>2385</v>
      </c>
    </row>
    <row r="1157" spans="1:51" s="13" customFormat="1" ht="12">
      <c r="A1157" s="13"/>
      <c r="B1157" s="235"/>
      <c r="C1157" s="236"/>
      <c r="D1157" s="237" t="s">
        <v>305</v>
      </c>
      <c r="E1157" s="238" t="s">
        <v>28</v>
      </c>
      <c r="F1157" s="239" t="s">
        <v>2179</v>
      </c>
      <c r="G1157" s="236"/>
      <c r="H1157" s="238" t="s">
        <v>28</v>
      </c>
      <c r="I1157" s="240"/>
      <c r="J1157" s="236"/>
      <c r="K1157" s="236"/>
      <c r="L1157" s="241"/>
      <c r="M1157" s="242"/>
      <c r="N1157" s="243"/>
      <c r="O1157" s="243"/>
      <c r="P1157" s="243"/>
      <c r="Q1157" s="243"/>
      <c r="R1157" s="243"/>
      <c r="S1157" s="243"/>
      <c r="T1157" s="244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45" t="s">
        <v>305</v>
      </c>
      <c r="AU1157" s="245" t="s">
        <v>84</v>
      </c>
      <c r="AV1157" s="13" t="s">
        <v>82</v>
      </c>
      <c r="AW1157" s="13" t="s">
        <v>35</v>
      </c>
      <c r="AX1157" s="13" t="s">
        <v>74</v>
      </c>
      <c r="AY1157" s="245" t="s">
        <v>296</v>
      </c>
    </row>
    <row r="1158" spans="1:51" s="13" customFormat="1" ht="12">
      <c r="A1158" s="13"/>
      <c r="B1158" s="235"/>
      <c r="C1158" s="236"/>
      <c r="D1158" s="237" t="s">
        <v>305</v>
      </c>
      <c r="E1158" s="238" t="s">
        <v>28</v>
      </c>
      <c r="F1158" s="239" t="s">
        <v>1422</v>
      </c>
      <c r="G1158" s="236"/>
      <c r="H1158" s="238" t="s">
        <v>28</v>
      </c>
      <c r="I1158" s="240"/>
      <c r="J1158" s="236"/>
      <c r="K1158" s="236"/>
      <c r="L1158" s="241"/>
      <c r="M1158" s="242"/>
      <c r="N1158" s="243"/>
      <c r="O1158" s="243"/>
      <c r="P1158" s="243"/>
      <c r="Q1158" s="243"/>
      <c r="R1158" s="243"/>
      <c r="S1158" s="243"/>
      <c r="T1158" s="244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5" t="s">
        <v>305</v>
      </c>
      <c r="AU1158" s="245" t="s">
        <v>84</v>
      </c>
      <c r="AV1158" s="13" t="s">
        <v>82</v>
      </c>
      <c r="AW1158" s="13" t="s">
        <v>35</v>
      </c>
      <c r="AX1158" s="13" t="s">
        <v>74</v>
      </c>
      <c r="AY1158" s="245" t="s">
        <v>296</v>
      </c>
    </row>
    <row r="1159" spans="1:51" s="14" customFormat="1" ht="12">
      <c r="A1159" s="14"/>
      <c r="B1159" s="246"/>
      <c r="C1159" s="247"/>
      <c r="D1159" s="237" t="s">
        <v>305</v>
      </c>
      <c r="E1159" s="248" t="s">
        <v>28</v>
      </c>
      <c r="F1159" s="249" t="s">
        <v>82</v>
      </c>
      <c r="G1159" s="247"/>
      <c r="H1159" s="250">
        <v>1</v>
      </c>
      <c r="I1159" s="251"/>
      <c r="J1159" s="247"/>
      <c r="K1159" s="247"/>
      <c r="L1159" s="252"/>
      <c r="M1159" s="253"/>
      <c r="N1159" s="254"/>
      <c r="O1159" s="254"/>
      <c r="P1159" s="254"/>
      <c r="Q1159" s="254"/>
      <c r="R1159" s="254"/>
      <c r="S1159" s="254"/>
      <c r="T1159" s="255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6" t="s">
        <v>305</v>
      </c>
      <c r="AU1159" s="256" t="s">
        <v>84</v>
      </c>
      <c r="AV1159" s="14" t="s">
        <v>84</v>
      </c>
      <c r="AW1159" s="14" t="s">
        <v>35</v>
      </c>
      <c r="AX1159" s="14" t="s">
        <v>82</v>
      </c>
      <c r="AY1159" s="256" t="s">
        <v>296</v>
      </c>
    </row>
    <row r="1160" spans="1:65" s="2" customFormat="1" ht="24" customHeight="1">
      <c r="A1160" s="40"/>
      <c r="B1160" s="41"/>
      <c r="C1160" s="279" t="s">
        <v>1772</v>
      </c>
      <c r="D1160" s="279" t="s">
        <v>405</v>
      </c>
      <c r="E1160" s="280" t="s">
        <v>1777</v>
      </c>
      <c r="F1160" s="281" t="s">
        <v>1778</v>
      </c>
      <c r="G1160" s="282" t="s">
        <v>491</v>
      </c>
      <c r="H1160" s="283">
        <v>1</v>
      </c>
      <c r="I1160" s="284"/>
      <c r="J1160" s="285">
        <f>ROUND(I1160*H1160,2)</f>
        <v>0</v>
      </c>
      <c r="K1160" s="281" t="s">
        <v>28</v>
      </c>
      <c r="L1160" s="286"/>
      <c r="M1160" s="287" t="s">
        <v>28</v>
      </c>
      <c r="N1160" s="288" t="s">
        <v>45</v>
      </c>
      <c r="O1160" s="86"/>
      <c r="P1160" s="231">
        <f>O1160*H1160</f>
        <v>0</v>
      </c>
      <c r="Q1160" s="231">
        <v>0.008</v>
      </c>
      <c r="R1160" s="231">
        <f>Q1160*H1160</f>
        <v>0.008</v>
      </c>
      <c r="S1160" s="231">
        <v>0</v>
      </c>
      <c r="T1160" s="232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33" t="s">
        <v>461</v>
      </c>
      <c r="AT1160" s="233" t="s">
        <v>405</v>
      </c>
      <c r="AU1160" s="233" t="s">
        <v>84</v>
      </c>
      <c r="AY1160" s="19" t="s">
        <v>296</v>
      </c>
      <c r="BE1160" s="234">
        <f>IF(N1160="základní",J1160,0)</f>
        <v>0</v>
      </c>
      <c r="BF1160" s="234">
        <f>IF(N1160="snížená",J1160,0)</f>
        <v>0</v>
      </c>
      <c r="BG1160" s="234">
        <f>IF(N1160="zákl. přenesená",J1160,0)</f>
        <v>0</v>
      </c>
      <c r="BH1160" s="234">
        <f>IF(N1160="sníž. přenesená",J1160,0)</f>
        <v>0</v>
      </c>
      <c r="BI1160" s="234">
        <f>IF(N1160="nulová",J1160,0)</f>
        <v>0</v>
      </c>
      <c r="BJ1160" s="19" t="s">
        <v>82</v>
      </c>
      <c r="BK1160" s="234">
        <f>ROUND(I1160*H1160,2)</f>
        <v>0</v>
      </c>
      <c r="BL1160" s="19" t="s">
        <v>374</v>
      </c>
      <c r="BM1160" s="233" t="s">
        <v>2386</v>
      </c>
    </row>
    <row r="1161" spans="1:51" s="13" customFormat="1" ht="12">
      <c r="A1161" s="13"/>
      <c r="B1161" s="235"/>
      <c r="C1161" s="236"/>
      <c r="D1161" s="237" t="s">
        <v>305</v>
      </c>
      <c r="E1161" s="238" t="s">
        <v>28</v>
      </c>
      <c r="F1161" s="239" t="s">
        <v>1422</v>
      </c>
      <c r="G1161" s="236"/>
      <c r="H1161" s="238" t="s">
        <v>28</v>
      </c>
      <c r="I1161" s="240"/>
      <c r="J1161" s="236"/>
      <c r="K1161" s="236"/>
      <c r="L1161" s="241"/>
      <c r="M1161" s="242"/>
      <c r="N1161" s="243"/>
      <c r="O1161" s="243"/>
      <c r="P1161" s="243"/>
      <c r="Q1161" s="243"/>
      <c r="R1161" s="243"/>
      <c r="S1161" s="243"/>
      <c r="T1161" s="244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45" t="s">
        <v>305</v>
      </c>
      <c r="AU1161" s="245" t="s">
        <v>84</v>
      </c>
      <c r="AV1161" s="13" t="s">
        <v>82</v>
      </c>
      <c r="AW1161" s="13" t="s">
        <v>35</v>
      </c>
      <c r="AX1161" s="13" t="s">
        <v>74</v>
      </c>
      <c r="AY1161" s="245" t="s">
        <v>296</v>
      </c>
    </row>
    <row r="1162" spans="1:51" s="14" customFormat="1" ht="12">
      <c r="A1162" s="14"/>
      <c r="B1162" s="246"/>
      <c r="C1162" s="247"/>
      <c r="D1162" s="237" t="s">
        <v>305</v>
      </c>
      <c r="E1162" s="248" t="s">
        <v>28</v>
      </c>
      <c r="F1162" s="249" t="s">
        <v>82</v>
      </c>
      <c r="G1162" s="247"/>
      <c r="H1162" s="250">
        <v>1</v>
      </c>
      <c r="I1162" s="251"/>
      <c r="J1162" s="247"/>
      <c r="K1162" s="247"/>
      <c r="L1162" s="252"/>
      <c r="M1162" s="253"/>
      <c r="N1162" s="254"/>
      <c r="O1162" s="254"/>
      <c r="P1162" s="254"/>
      <c r="Q1162" s="254"/>
      <c r="R1162" s="254"/>
      <c r="S1162" s="254"/>
      <c r="T1162" s="255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56" t="s">
        <v>305</v>
      </c>
      <c r="AU1162" s="256" t="s">
        <v>84</v>
      </c>
      <c r="AV1162" s="14" t="s">
        <v>84</v>
      </c>
      <c r="AW1162" s="14" t="s">
        <v>35</v>
      </c>
      <c r="AX1162" s="14" t="s">
        <v>82</v>
      </c>
      <c r="AY1162" s="256" t="s">
        <v>296</v>
      </c>
    </row>
    <row r="1163" spans="1:65" s="2" customFormat="1" ht="24" customHeight="1">
      <c r="A1163" s="40"/>
      <c r="B1163" s="41"/>
      <c r="C1163" s="222" t="s">
        <v>1776</v>
      </c>
      <c r="D1163" s="222" t="s">
        <v>298</v>
      </c>
      <c r="E1163" s="223" t="s">
        <v>1781</v>
      </c>
      <c r="F1163" s="224" t="s">
        <v>1782</v>
      </c>
      <c r="G1163" s="225" t="s">
        <v>408</v>
      </c>
      <c r="H1163" s="226">
        <v>0.759</v>
      </c>
      <c r="I1163" s="227"/>
      <c r="J1163" s="228">
        <f>ROUND(I1163*H1163,2)</f>
        <v>0</v>
      </c>
      <c r="K1163" s="224" t="s">
        <v>302</v>
      </c>
      <c r="L1163" s="46"/>
      <c r="M1163" s="229" t="s">
        <v>28</v>
      </c>
      <c r="N1163" s="230" t="s">
        <v>45</v>
      </c>
      <c r="O1163" s="86"/>
      <c r="P1163" s="231">
        <f>O1163*H1163</f>
        <v>0</v>
      </c>
      <c r="Q1163" s="231">
        <v>0</v>
      </c>
      <c r="R1163" s="231">
        <f>Q1163*H1163</f>
        <v>0</v>
      </c>
      <c r="S1163" s="231">
        <v>0</v>
      </c>
      <c r="T1163" s="232">
        <f>S1163*H1163</f>
        <v>0</v>
      </c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R1163" s="233" t="s">
        <v>374</v>
      </c>
      <c r="AT1163" s="233" t="s">
        <v>298</v>
      </c>
      <c r="AU1163" s="233" t="s">
        <v>84</v>
      </c>
      <c r="AY1163" s="19" t="s">
        <v>296</v>
      </c>
      <c r="BE1163" s="234">
        <f>IF(N1163="základní",J1163,0)</f>
        <v>0</v>
      </c>
      <c r="BF1163" s="234">
        <f>IF(N1163="snížená",J1163,0)</f>
        <v>0</v>
      </c>
      <c r="BG1163" s="234">
        <f>IF(N1163="zákl. přenesená",J1163,0)</f>
        <v>0</v>
      </c>
      <c r="BH1163" s="234">
        <f>IF(N1163="sníž. přenesená",J1163,0)</f>
        <v>0</v>
      </c>
      <c r="BI1163" s="234">
        <f>IF(N1163="nulová",J1163,0)</f>
        <v>0</v>
      </c>
      <c r="BJ1163" s="19" t="s">
        <v>82</v>
      </c>
      <c r="BK1163" s="234">
        <f>ROUND(I1163*H1163,2)</f>
        <v>0</v>
      </c>
      <c r="BL1163" s="19" t="s">
        <v>374</v>
      </c>
      <c r="BM1163" s="233" t="s">
        <v>2387</v>
      </c>
    </row>
    <row r="1164" spans="1:63" s="12" customFormat="1" ht="22.8" customHeight="1">
      <c r="A1164" s="12"/>
      <c r="B1164" s="206"/>
      <c r="C1164" s="207"/>
      <c r="D1164" s="208" t="s">
        <v>73</v>
      </c>
      <c r="E1164" s="220" t="s">
        <v>1784</v>
      </c>
      <c r="F1164" s="220" t="s">
        <v>1785</v>
      </c>
      <c r="G1164" s="207"/>
      <c r="H1164" s="207"/>
      <c r="I1164" s="210"/>
      <c r="J1164" s="221">
        <f>BK1164</f>
        <v>0</v>
      </c>
      <c r="K1164" s="207"/>
      <c r="L1164" s="212"/>
      <c r="M1164" s="213"/>
      <c r="N1164" s="214"/>
      <c r="O1164" s="214"/>
      <c r="P1164" s="215">
        <f>SUM(P1165:P1201)</f>
        <v>0</v>
      </c>
      <c r="Q1164" s="214"/>
      <c r="R1164" s="215">
        <f>SUM(R1165:R1201)</f>
        <v>1.7524676799999999</v>
      </c>
      <c r="S1164" s="214"/>
      <c r="T1164" s="216">
        <f>SUM(T1165:T1201)</f>
        <v>0</v>
      </c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R1164" s="217" t="s">
        <v>84</v>
      </c>
      <c r="AT1164" s="218" t="s">
        <v>73</v>
      </c>
      <c r="AU1164" s="218" t="s">
        <v>82</v>
      </c>
      <c r="AY1164" s="217" t="s">
        <v>296</v>
      </c>
      <c r="BK1164" s="219">
        <f>SUM(BK1165:BK1201)</f>
        <v>0</v>
      </c>
    </row>
    <row r="1165" spans="1:65" s="2" customFormat="1" ht="16.5" customHeight="1">
      <c r="A1165" s="40"/>
      <c r="B1165" s="41"/>
      <c r="C1165" s="222" t="s">
        <v>1780</v>
      </c>
      <c r="D1165" s="222" t="s">
        <v>298</v>
      </c>
      <c r="E1165" s="223" t="s">
        <v>1787</v>
      </c>
      <c r="F1165" s="224" t="s">
        <v>1788</v>
      </c>
      <c r="G1165" s="225" t="s">
        <v>362</v>
      </c>
      <c r="H1165" s="226">
        <v>53.77</v>
      </c>
      <c r="I1165" s="227"/>
      <c r="J1165" s="228">
        <f>ROUND(I1165*H1165,2)</f>
        <v>0</v>
      </c>
      <c r="K1165" s="224" t="s">
        <v>302</v>
      </c>
      <c r="L1165" s="46"/>
      <c r="M1165" s="229" t="s">
        <v>28</v>
      </c>
      <c r="N1165" s="230" t="s">
        <v>45</v>
      </c>
      <c r="O1165" s="86"/>
      <c r="P1165" s="231">
        <f>O1165*H1165</f>
        <v>0</v>
      </c>
      <c r="Q1165" s="231">
        <v>0</v>
      </c>
      <c r="R1165" s="231">
        <f>Q1165*H1165</f>
        <v>0</v>
      </c>
      <c r="S1165" s="231">
        <v>0</v>
      </c>
      <c r="T1165" s="232">
        <f>S1165*H1165</f>
        <v>0</v>
      </c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R1165" s="233" t="s">
        <v>374</v>
      </c>
      <c r="AT1165" s="233" t="s">
        <v>298</v>
      </c>
      <c r="AU1165" s="233" t="s">
        <v>84</v>
      </c>
      <c r="AY1165" s="19" t="s">
        <v>296</v>
      </c>
      <c r="BE1165" s="234">
        <f>IF(N1165="základní",J1165,0)</f>
        <v>0</v>
      </c>
      <c r="BF1165" s="234">
        <f>IF(N1165="snížená",J1165,0)</f>
        <v>0</v>
      </c>
      <c r="BG1165" s="234">
        <f>IF(N1165="zákl. přenesená",J1165,0)</f>
        <v>0</v>
      </c>
      <c r="BH1165" s="234">
        <f>IF(N1165="sníž. přenesená",J1165,0)</f>
        <v>0</v>
      </c>
      <c r="BI1165" s="234">
        <f>IF(N1165="nulová",J1165,0)</f>
        <v>0</v>
      </c>
      <c r="BJ1165" s="19" t="s">
        <v>82</v>
      </c>
      <c r="BK1165" s="234">
        <f>ROUND(I1165*H1165,2)</f>
        <v>0</v>
      </c>
      <c r="BL1165" s="19" t="s">
        <v>374</v>
      </c>
      <c r="BM1165" s="233" t="s">
        <v>2388</v>
      </c>
    </row>
    <row r="1166" spans="1:51" s="14" customFormat="1" ht="12">
      <c r="A1166" s="14"/>
      <c r="B1166" s="246"/>
      <c r="C1166" s="247"/>
      <c r="D1166" s="237" t="s">
        <v>305</v>
      </c>
      <c r="E1166" s="248" t="s">
        <v>28</v>
      </c>
      <c r="F1166" s="249" t="s">
        <v>1995</v>
      </c>
      <c r="G1166" s="247"/>
      <c r="H1166" s="250">
        <v>53.77</v>
      </c>
      <c r="I1166" s="251"/>
      <c r="J1166" s="247"/>
      <c r="K1166" s="247"/>
      <c r="L1166" s="252"/>
      <c r="M1166" s="253"/>
      <c r="N1166" s="254"/>
      <c r="O1166" s="254"/>
      <c r="P1166" s="254"/>
      <c r="Q1166" s="254"/>
      <c r="R1166" s="254"/>
      <c r="S1166" s="254"/>
      <c r="T1166" s="255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56" t="s">
        <v>305</v>
      </c>
      <c r="AU1166" s="256" t="s">
        <v>84</v>
      </c>
      <c r="AV1166" s="14" t="s">
        <v>84</v>
      </c>
      <c r="AW1166" s="14" t="s">
        <v>35</v>
      </c>
      <c r="AX1166" s="14" t="s">
        <v>82</v>
      </c>
      <c r="AY1166" s="256" t="s">
        <v>296</v>
      </c>
    </row>
    <row r="1167" spans="1:65" s="2" customFormat="1" ht="16.5" customHeight="1">
      <c r="A1167" s="40"/>
      <c r="B1167" s="41"/>
      <c r="C1167" s="222" t="s">
        <v>1786</v>
      </c>
      <c r="D1167" s="222" t="s">
        <v>298</v>
      </c>
      <c r="E1167" s="223" t="s">
        <v>1791</v>
      </c>
      <c r="F1167" s="224" t="s">
        <v>1792</v>
      </c>
      <c r="G1167" s="225" t="s">
        <v>362</v>
      </c>
      <c r="H1167" s="226">
        <v>53.77</v>
      </c>
      <c r="I1167" s="227"/>
      <c r="J1167" s="228">
        <f>ROUND(I1167*H1167,2)</f>
        <v>0</v>
      </c>
      <c r="K1167" s="224" t="s">
        <v>302</v>
      </c>
      <c r="L1167" s="46"/>
      <c r="M1167" s="229" t="s">
        <v>28</v>
      </c>
      <c r="N1167" s="230" t="s">
        <v>45</v>
      </c>
      <c r="O1167" s="86"/>
      <c r="P1167" s="231">
        <f>O1167*H1167</f>
        <v>0</v>
      </c>
      <c r="Q1167" s="231">
        <v>0.0003</v>
      </c>
      <c r="R1167" s="231">
        <f>Q1167*H1167</f>
        <v>0.016131</v>
      </c>
      <c r="S1167" s="231">
        <v>0</v>
      </c>
      <c r="T1167" s="232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33" t="s">
        <v>374</v>
      </c>
      <c r="AT1167" s="233" t="s">
        <v>298</v>
      </c>
      <c r="AU1167" s="233" t="s">
        <v>84</v>
      </c>
      <c r="AY1167" s="19" t="s">
        <v>296</v>
      </c>
      <c r="BE1167" s="234">
        <f>IF(N1167="základní",J1167,0)</f>
        <v>0</v>
      </c>
      <c r="BF1167" s="234">
        <f>IF(N1167="snížená",J1167,0)</f>
        <v>0</v>
      </c>
      <c r="BG1167" s="234">
        <f>IF(N1167="zákl. přenesená",J1167,0)</f>
        <v>0</v>
      </c>
      <c r="BH1167" s="234">
        <f>IF(N1167="sníž. přenesená",J1167,0)</f>
        <v>0</v>
      </c>
      <c r="BI1167" s="234">
        <f>IF(N1167="nulová",J1167,0)</f>
        <v>0</v>
      </c>
      <c r="BJ1167" s="19" t="s">
        <v>82</v>
      </c>
      <c r="BK1167" s="234">
        <f>ROUND(I1167*H1167,2)</f>
        <v>0</v>
      </c>
      <c r="BL1167" s="19" t="s">
        <v>374</v>
      </c>
      <c r="BM1167" s="233" t="s">
        <v>2389</v>
      </c>
    </row>
    <row r="1168" spans="1:51" s="14" customFormat="1" ht="12">
      <c r="A1168" s="14"/>
      <c r="B1168" s="246"/>
      <c r="C1168" s="247"/>
      <c r="D1168" s="237" t="s">
        <v>305</v>
      </c>
      <c r="E1168" s="248" t="s">
        <v>28</v>
      </c>
      <c r="F1168" s="249" t="s">
        <v>1995</v>
      </c>
      <c r="G1168" s="247"/>
      <c r="H1168" s="250">
        <v>53.77</v>
      </c>
      <c r="I1168" s="251"/>
      <c r="J1168" s="247"/>
      <c r="K1168" s="247"/>
      <c r="L1168" s="252"/>
      <c r="M1168" s="253"/>
      <c r="N1168" s="254"/>
      <c r="O1168" s="254"/>
      <c r="P1168" s="254"/>
      <c r="Q1168" s="254"/>
      <c r="R1168" s="254"/>
      <c r="S1168" s="254"/>
      <c r="T1168" s="255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56" t="s">
        <v>305</v>
      </c>
      <c r="AU1168" s="256" t="s">
        <v>84</v>
      </c>
      <c r="AV1168" s="14" t="s">
        <v>84</v>
      </c>
      <c r="AW1168" s="14" t="s">
        <v>35</v>
      </c>
      <c r="AX1168" s="14" t="s">
        <v>82</v>
      </c>
      <c r="AY1168" s="256" t="s">
        <v>296</v>
      </c>
    </row>
    <row r="1169" spans="1:65" s="2" customFormat="1" ht="24" customHeight="1">
      <c r="A1169" s="40"/>
      <c r="B1169" s="41"/>
      <c r="C1169" s="222" t="s">
        <v>1790</v>
      </c>
      <c r="D1169" s="222" t="s">
        <v>298</v>
      </c>
      <c r="E1169" s="223" t="s">
        <v>1795</v>
      </c>
      <c r="F1169" s="224" t="s">
        <v>1796</v>
      </c>
      <c r="G1169" s="225" t="s">
        <v>424</v>
      </c>
      <c r="H1169" s="226">
        <v>17.3</v>
      </c>
      <c r="I1169" s="227"/>
      <c r="J1169" s="228">
        <f>ROUND(I1169*H1169,2)</f>
        <v>0</v>
      </c>
      <c r="K1169" s="224" t="s">
        <v>302</v>
      </c>
      <c r="L1169" s="46"/>
      <c r="M1169" s="229" t="s">
        <v>28</v>
      </c>
      <c r="N1169" s="230" t="s">
        <v>45</v>
      </c>
      <c r="O1169" s="86"/>
      <c r="P1169" s="231">
        <f>O1169*H1169</f>
        <v>0</v>
      </c>
      <c r="Q1169" s="231">
        <v>0.0002</v>
      </c>
      <c r="R1169" s="231">
        <f>Q1169*H1169</f>
        <v>0.0034600000000000004</v>
      </c>
      <c r="S1169" s="231">
        <v>0</v>
      </c>
      <c r="T1169" s="232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33" t="s">
        <v>374</v>
      </c>
      <c r="AT1169" s="233" t="s">
        <v>298</v>
      </c>
      <c r="AU1169" s="233" t="s">
        <v>84</v>
      </c>
      <c r="AY1169" s="19" t="s">
        <v>296</v>
      </c>
      <c r="BE1169" s="234">
        <f>IF(N1169="základní",J1169,0)</f>
        <v>0</v>
      </c>
      <c r="BF1169" s="234">
        <f>IF(N1169="snížená",J1169,0)</f>
        <v>0</v>
      </c>
      <c r="BG1169" s="234">
        <f>IF(N1169="zákl. přenesená",J1169,0)</f>
        <v>0</v>
      </c>
      <c r="BH1169" s="234">
        <f>IF(N1169="sníž. přenesená",J1169,0)</f>
        <v>0</v>
      </c>
      <c r="BI1169" s="234">
        <f>IF(N1169="nulová",J1169,0)</f>
        <v>0</v>
      </c>
      <c r="BJ1169" s="19" t="s">
        <v>82</v>
      </c>
      <c r="BK1169" s="234">
        <f>ROUND(I1169*H1169,2)</f>
        <v>0</v>
      </c>
      <c r="BL1169" s="19" t="s">
        <v>374</v>
      </c>
      <c r="BM1169" s="233" t="s">
        <v>2390</v>
      </c>
    </row>
    <row r="1170" spans="1:51" s="13" customFormat="1" ht="12">
      <c r="A1170" s="13"/>
      <c r="B1170" s="235"/>
      <c r="C1170" s="236"/>
      <c r="D1170" s="237" t="s">
        <v>305</v>
      </c>
      <c r="E1170" s="238" t="s">
        <v>28</v>
      </c>
      <c r="F1170" s="239" t="s">
        <v>1809</v>
      </c>
      <c r="G1170" s="236"/>
      <c r="H1170" s="238" t="s">
        <v>28</v>
      </c>
      <c r="I1170" s="240"/>
      <c r="J1170" s="236"/>
      <c r="K1170" s="236"/>
      <c r="L1170" s="241"/>
      <c r="M1170" s="242"/>
      <c r="N1170" s="243"/>
      <c r="O1170" s="243"/>
      <c r="P1170" s="243"/>
      <c r="Q1170" s="243"/>
      <c r="R1170" s="243"/>
      <c r="S1170" s="243"/>
      <c r="T1170" s="244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45" t="s">
        <v>305</v>
      </c>
      <c r="AU1170" s="245" t="s">
        <v>84</v>
      </c>
      <c r="AV1170" s="13" t="s">
        <v>82</v>
      </c>
      <c r="AW1170" s="13" t="s">
        <v>35</v>
      </c>
      <c r="AX1170" s="13" t="s">
        <v>74</v>
      </c>
      <c r="AY1170" s="245" t="s">
        <v>296</v>
      </c>
    </row>
    <row r="1171" spans="1:51" s="13" customFormat="1" ht="12">
      <c r="A1171" s="13"/>
      <c r="B1171" s="235"/>
      <c r="C1171" s="236"/>
      <c r="D1171" s="237" t="s">
        <v>305</v>
      </c>
      <c r="E1171" s="238" t="s">
        <v>28</v>
      </c>
      <c r="F1171" s="239" t="s">
        <v>947</v>
      </c>
      <c r="G1171" s="236"/>
      <c r="H1171" s="238" t="s">
        <v>28</v>
      </c>
      <c r="I1171" s="240"/>
      <c r="J1171" s="236"/>
      <c r="K1171" s="236"/>
      <c r="L1171" s="241"/>
      <c r="M1171" s="242"/>
      <c r="N1171" s="243"/>
      <c r="O1171" s="243"/>
      <c r="P1171" s="243"/>
      <c r="Q1171" s="243"/>
      <c r="R1171" s="243"/>
      <c r="S1171" s="243"/>
      <c r="T1171" s="244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5" t="s">
        <v>305</v>
      </c>
      <c r="AU1171" s="245" t="s">
        <v>84</v>
      </c>
      <c r="AV1171" s="13" t="s">
        <v>82</v>
      </c>
      <c r="AW1171" s="13" t="s">
        <v>35</v>
      </c>
      <c r="AX1171" s="13" t="s">
        <v>74</v>
      </c>
      <c r="AY1171" s="245" t="s">
        <v>296</v>
      </c>
    </row>
    <row r="1172" spans="1:51" s="14" customFormat="1" ht="12">
      <c r="A1172" s="14"/>
      <c r="B1172" s="246"/>
      <c r="C1172" s="247"/>
      <c r="D1172" s="237" t="s">
        <v>305</v>
      </c>
      <c r="E1172" s="248" t="s">
        <v>164</v>
      </c>
      <c r="F1172" s="249" t="s">
        <v>2391</v>
      </c>
      <c r="G1172" s="247"/>
      <c r="H1172" s="250">
        <v>17.3</v>
      </c>
      <c r="I1172" s="251"/>
      <c r="J1172" s="247"/>
      <c r="K1172" s="247"/>
      <c r="L1172" s="252"/>
      <c r="M1172" s="253"/>
      <c r="N1172" s="254"/>
      <c r="O1172" s="254"/>
      <c r="P1172" s="254"/>
      <c r="Q1172" s="254"/>
      <c r="R1172" s="254"/>
      <c r="S1172" s="254"/>
      <c r="T1172" s="255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56" t="s">
        <v>305</v>
      </c>
      <c r="AU1172" s="256" t="s">
        <v>84</v>
      </c>
      <c r="AV1172" s="14" t="s">
        <v>84</v>
      </c>
      <c r="AW1172" s="14" t="s">
        <v>35</v>
      </c>
      <c r="AX1172" s="14" t="s">
        <v>82</v>
      </c>
      <c r="AY1172" s="256" t="s">
        <v>296</v>
      </c>
    </row>
    <row r="1173" spans="1:65" s="2" customFormat="1" ht="16.5" customHeight="1">
      <c r="A1173" s="40"/>
      <c r="B1173" s="41"/>
      <c r="C1173" s="279" t="s">
        <v>1794</v>
      </c>
      <c r="D1173" s="279" t="s">
        <v>405</v>
      </c>
      <c r="E1173" s="280" t="s">
        <v>1800</v>
      </c>
      <c r="F1173" s="281" t="s">
        <v>1801</v>
      </c>
      <c r="G1173" s="282" t="s">
        <v>424</v>
      </c>
      <c r="H1173" s="283">
        <v>20.933</v>
      </c>
      <c r="I1173" s="284"/>
      <c r="J1173" s="285">
        <f>ROUND(I1173*H1173,2)</f>
        <v>0</v>
      </c>
      <c r="K1173" s="281" t="s">
        <v>28</v>
      </c>
      <c r="L1173" s="286"/>
      <c r="M1173" s="287" t="s">
        <v>28</v>
      </c>
      <c r="N1173" s="288" t="s">
        <v>45</v>
      </c>
      <c r="O1173" s="86"/>
      <c r="P1173" s="231">
        <f>O1173*H1173</f>
        <v>0</v>
      </c>
      <c r="Q1173" s="231">
        <v>6E-05</v>
      </c>
      <c r="R1173" s="231">
        <f>Q1173*H1173</f>
        <v>0.00125598</v>
      </c>
      <c r="S1173" s="231">
        <v>0</v>
      </c>
      <c r="T1173" s="232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33" t="s">
        <v>461</v>
      </c>
      <c r="AT1173" s="233" t="s">
        <v>405</v>
      </c>
      <c r="AU1173" s="233" t="s">
        <v>84</v>
      </c>
      <c r="AY1173" s="19" t="s">
        <v>296</v>
      </c>
      <c r="BE1173" s="234">
        <f>IF(N1173="základní",J1173,0)</f>
        <v>0</v>
      </c>
      <c r="BF1173" s="234">
        <f>IF(N1173="snížená",J1173,0)</f>
        <v>0</v>
      </c>
      <c r="BG1173" s="234">
        <f>IF(N1173="zákl. přenesená",J1173,0)</f>
        <v>0</v>
      </c>
      <c r="BH1173" s="234">
        <f>IF(N1173="sníž. přenesená",J1173,0)</f>
        <v>0</v>
      </c>
      <c r="BI1173" s="234">
        <f>IF(N1173="nulová",J1173,0)</f>
        <v>0</v>
      </c>
      <c r="BJ1173" s="19" t="s">
        <v>82</v>
      </c>
      <c r="BK1173" s="234">
        <f>ROUND(I1173*H1173,2)</f>
        <v>0</v>
      </c>
      <c r="BL1173" s="19" t="s">
        <v>374</v>
      </c>
      <c r="BM1173" s="233" t="s">
        <v>2392</v>
      </c>
    </row>
    <row r="1174" spans="1:51" s="14" customFormat="1" ht="12">
      <c r="A1174" s="14"/>
      <c r="B1174" s="246"/>
      <c r="C1174" s="247"/>
      <c r="D1174" s="237" t="s">
        <v>305</v>
      </c>
      <c r="E1174" s="248" t="s">
        <v>28</v>
      </c>
      <c r="F1174" s="249" t="s">
        <v>1803</v>
      </c>
      <c r="G1174" s="247"/>
      <c r="H1174" s="250">
        <v>19.03</v>
      </c>
      <c r="I1174" s="251"/>
      <c r="J1174" s="247"/>
      <c r="K1174" s="247"/>
      <c r="L1174" s="252"/>
      <c r="M1174" s="253"/>
      <c r="N1174" s="254"/>
      <c r="O1174" s="254"/>
      <c r="P1174" s="254"/>
      <c r="Q1174" s="254"/>
      <c r="R1174" s="254"/>
      <c r="S1174" s="254"/>
      <c r="T1174" s="255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56" t="s">
        <v>305</v>
      </c>
      <c r="AU1174" s="256" t="s">
        <v>84</v>
      </c>
      <c r="AV1174" s="14" t="s">
        <v>84</v>
      </c>
      <c r="AW1174" s="14" t="s">
        <v>35</v>
      </c>
      <c r="AX1174" s="14" t="s">
        <v>82</v>
      </c>
      <c r="AY1174" s="256" t="s">
        <v>296</v>
      </c>
    </row>
    <row r="1175" spans="1:51" s="14" customFormat="1" ht="12">
      <c r="A1175" s="14"/>
      <c r="B1175" s="246"/>
      <c r="C1175" s="247"/>
      <c r="D1175" s="237" t="s">
        <v>305</v>
      </c>
      <c r="E1175" s="247"/>
      <c r="F1175" s="249" t="s">
        <v>2393</v>
      </c>
      <c r="G1175" s="247"/>
      <c r="H1175" s="250">
        <v>20.933</v>
      </c>
      <c r="I1175" s="251"/>
      <c r="J1175" s="247"/>
      <c r="K1175" s="247"/>
      <c r="L1175" s="252"/>
      <c r="M1175" s="253"/>
      <c r="N1175" s="254"/>
      <c r="O1175" s="254"/>
      <c r="P1175" s="254"/>
      <c r="Q1175" s="254"/>
      <c r="R1175" s="254"/>
      <c r="S1175" s="254"/>
      <c r="T1175" s="255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56" t="s">
        <v>305</v>
      </c>
      <c r="AU1175" s="256" t="s">
        <v>84</v>
      </c>
      <c r="AV1175" s="14" t="s">
        <v>84</v>
      </c>
      <c r="AW1175" s="14" t="s">
        <v>4</v>
      </c>
      <c r="AX1175" s="14" t="s">
        <v>82</v>
      </c>
      <c r="AY1175" s="256" t="s">
        <v>296</v>
      </c>
    </row>
    <row r="1176" spans="1:65" s="2" customFormat="1" ht="16.5" customHeight="1">
      <c r="A1176" s="40"/>
      <c r="B1176" s="41"/>
      <c r="C1176" s="222" t="s">
        <v>1799</v>
      </c>
      <c r="D1176" s="222" t="s">
        <v>298</v>
      </c>
      <c r="E1176" s="223" t="s">
        <v>1806</v>
      </c>
      <c r="F1176" s="224" t="s">
        <v>1807</v>
      </c>
      <c r="G1176" s="225" t="s">
        <v>424</v>
      </c>
      <c r="H1176" s="226">
        <v>22.92</v>
      </c>
      <c r="I1176" s="227"/>
      <c r="J1176" s="228">
        <f>ROUND(I1176*H1176,2)</f>
        <v>0</v>
      </c>
      <c r="K1176" s="224" t="s">
        <v>302</v>
      </c>
      <c r="L1176" s="46"/>
      <c r="M1176" s="229" t="s">
        <v>28</v>
      </c>
      <c r="N1176" s="230" t="s">
        <v>45</v>
      </c>
      <c r="O1176" s="86"/>
      <c r="P1176" s="231">
        <f>O1176*H1176</f>
        <v>0</v>
      </c>
      <c r="Q1176" s="231">
        <v>0.00097</v>
      </c>
      <c r="R1176" s="231">
        <f>Q1176*H1176</f>
        <v>0.022232400000000003</v>
      </c>
      <c r="S1176" s="231">
        <v>0</v>
      </c>
      <c r="T1176" s="232">
        <f>S1176*H1176</f>
        <v>0</v>
      </c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R1176" s="233" t="s">
        <v>374</v>
      </c>
      <c r="AT1176" s="233" t="s">
        <v>298</v>
      </c>
      <c r="AU1176" s="233" t="s">
        <v>84</v>
      </c>
      <c r="AY1176" s="19" t="s">
        <v>296</v>
      </c>
      <c r="BE1176" s="234">
        <f>IF(N1176="základní",J1176,0)</f>
        <v>0</v>
      </c>
      <c r="BF1176" s="234">
        <f>IF(N1176="snížená",J1176,0)</f>
        <v>0</v>
      </c>
      <c r="BG1176" s="234">
        <f>IF(N1176="zákl. přenesená",J1176,0)</f>
        <v>0</v>
      </c>
      <c r="BH1176" s="234">
        <f>IF(N1176="sníž. přenesená",J1176,0)</f>
        <v>0</v>
      </c>
      <c r="BI1176" s="234">
        <f>IF(N1176="nulová",J1176,0)</f>
        <v>0</v>
      </c>
      <c r="BJ1176" s="19" t="s">
        <v>82</v>
      </c>
      <c r="BK1176" s="234">
        <f>ROUND(I1176*H1176,2)</f>
        <v>0</v>
      </c>
      <c r="BL1176" s="19" t="s">
        <v>374</v>
      </c>
      <c r="BM1176" s="233" t="s">
        <v>2394</v>
      </c>
    </row>
    <row r="1177" spans="1:51" s="13" customFormat="1" ht="12">
      <c r="A1177" s="13"/>
      <c r="B1177" s="235"/>
      <c r="C1177" s="236"/>
      <c r="D1177" s="237" t="s">
        <v>305</v>
      </c>
      <c r="E1177" s="238" t="s">
        <v>28</v>
      </c>
      <c r="F1177" s="239" t="s">
        <v>1809</v>
      </c>
      <c r="G1177" s="236"/>
      <c r="H1177" s="238" t="s">
        <v>28</v>
      </c>
      <c r="I1177" s="240"/>
      <c r="J1177" s="236"/>
      <c r="K1177" s="236"/>
      <c r="L1177" s="241"/>
      <c r="M1177" s="242"/>
      <c r="N1177" s="243"/>
      <c r="O1177" s="243"/>
      <c r="P1177" s="243"/>
      <c r="Q1177" s="243"/>
      <c r="R1177" s="243"/>
      <c r="S1177" s="243"/>
      <c r="T1177" s="244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5" t="s">
        <v>305</v>
      </c>
      <c r="AU1177" s="245" t="s">
        <v>84</v>
      </c>
      <c r="AV1177" s="13" t="s">
        <v>82</v>
      </c>
      <c r="AW1177" s="13" t="s">
        <v>35</v>
      </c>
      <c r="AX1177" s="13" t="s">
        <v>74</v>
      </c>
      <c r="AY1177" s="245" t="s">
        <v>296</v>
      </c>
    </row>
    <row r="1178" spans="1:51" s="14" customFormat="1" ht="12">
      <c r="A1178" s="14"/>
      <c r="B1178" s="246"/>
      <c r="C1178" s="247"/>
      <c r="D1178" s="237" t="s">
        <v>305</v>
      </c>
      <c r="E1178" s="248" t="s">
        <v>28</v>
      </c>
      <c r="F1178" s="249" t="s">
        <v>2395</v>
      </c>
      <c r="G1178" s="247"/>
      <c r="H1178" s="250">
        <v>28.12</v>
      </c>
      <c r="I1178" s="251"/>
      <c r="J1178" s="247"/>
      <c r="K1178" s="247"/>
      <c r="L1178" s="252"/>
      <c r="M1178" s="253"/>
      <c r="N1178" s="254"/>
      <c r="O1178" s="254"/>
      <c r="P1178" s="254"/>
      <c r="Q1178" s="254"/>
      <c r="R1178" s="254"/>
      <c r="S1178" s="254"/>
      <c r="T1178" s="255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56" t="s">
        <v>305</v>
      </c>
      <c r="AU1178" s="256" t="s">
        <v>84</v>
      </c>
      <c r="AV1178" s="14" t="s">
        <v>84</v>
      </c>
      <c r="AW1178" s="14" t="s">
        <v>35</v>
      </c>
      <c r="AX1178" s="14" t="s">
        <v>74</v>
      </c>
      <c r="AY1178" s="256" t="s">
        <v>296</v>
      </c>
    </row>
    <row r="1179" spans="1:51" s="16" customFormat="1" ht="12">
      <c r="A1179" s="16"/>
      <c r="B1179" s="268"/>
      <c r="C1179" s="269"/>
      <c r="D1179" s="237" t="s">
        <v>305</v>
      </c>
      <c r="E1179" s="270" t="s">
        <v>1811</v>
      </c>
      <c r="F1179" s="271" t="s">
        <v>327</v>
      </c>
      <c r="G1179" s="269"/>
      <c r="H1179" s="272">
        <v>28.12</v>
      </c>
      <c r="I1179" s="273"/>
      <c r="J1179" s="269"/>
      <c r="K1179" s="269"/>
      <c r="L1179" s="274"/>
      <c r="M1179" s="275"/>
      <c r="N1179" s="276"/>
      <c r="O1179" s="276"/>
      <c r="P1179" s="276"/>
      <c r="Q1179" s="276"/>
      <c r="R1179" s="276"/>
      <c r="S1179" s="276"/>
      <c r="T1179" s="277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T1179" s="278" t="s">
        <v>305</v>
      </c>
      <c r="AU1179" s="278" t="s">
        <v>84</v>
      </c>
      <c r="AV1179" s="16" t="s">
        <v>314</v>
      </c>
      <c r="AW1179" s="16" t="s">
        <v>35</v>
      </c>
      <c r="AX1179" s="16" t="s">
        <v>74</v>
      </c>
      <c r="AY1179" s="278" t="s">
        <v>296</v>
      </c>
    </row>
    <row r="1180" spans="1:51" s="14" customFormat="1" ht="12">
      <c r="A1180" s="14"/>
      <c r="B1180" s="246"/>
      <c r="C1180" s="247"/>
      <c r="D1180" s="237" t="s">
        <v>305</v>
      </c>
      <c r="E1180" s="248" t="s">
        <v>28</v>
      </c>
      <c r="F1180" s="249" t="s">
        <v>2396</v>
      </c>
      <c r="G1180" s="247"/>
      <c r="H1180" s="250">
        <v>-5.2</v>
      </c>
      <c r="I1180" s="251"/>
      <c r="J1180" s="247"/>
      <c r="K1180" s="247"/>
      <c r="L1180" s="252"/>
      <c r="M1180" s="253"/>
      <c r="N1180" s="254"/>
      <c r="O1180" s="254"/>
      <c r="P1180" s="254"/>
      <c r="Q1180" s="254"/>
      <c r="R1180" s="254"/>
      <c r="S1180" s="254"/>
      <c r="T1180" s="255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56" t="s">
        <v>305</v>
      </c>
      <c r="AU1180" s="256" t="s">
        <v>84</v>
      </c>
      <c r="AV1180" s="14" t="s">
        <v>84</v>
      </c>
      <c r="AW1180" s="14" t="s">
        <v>35</v>
      </c>
      <c r="AX1180" s="14" t="s">
        <v>74</v>
      </c>
      <c r="AY1180" s="256" t="s">
        <v>296</v>
      </c>
    </row>
    <row r="1181" spans="1:51" s="15" customFormat="1" ht="12">
      <c r="A1181" s="15"/>
      <c r="B1181" s="257"/>
      <c r="C1181" s="258"/>
      <c r="D1181" s="237" t="s">
        <v>305</v>
      </c>
      <c r="E1181" s="259" t="s">
        <v>229</v>
      </c>
      <c r="F1181" s="260" t="s">
        <v>310</v>
      </c>
      <c r="G1181" s="258"/>
      <c r="H1181" s="261">
        <v>22.92</v>
      </c>
      <c r="I1181" s="262"/>
      <c r="J1181" s="258"/>
      <c r="K1181" s="258"/>
      <c r="L1181" s="263"/>
      <c r="M1181" s="264"/>
      <c r="N1181" s="265"/>
      <c r="O1181" s="265"/>
      <c r="P1181" s="265"/>
      <c r="Q1181" s="265"/>
      <c r="R1181" s="265"/>
      <c r="S1181" s="265"/>
      <c r="T1181" s="266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T1181" s="267" t="s">
        <v>305</v>
      </c>
      <c r="AU1181" s="267" t="s">
        <v>84</v>
      </c>
      <c r="AV1181" s="15" t="s">
        <v>303</v>
      </c>
      <c r="AW1181" s="15" t="s">
        <v>35</v>
      </c>
      <c r="AX1181" s="15" t="s">
        <v>82</v>
      </c>
      <c r="AY1181" s="267" t="s">
        <v>296</v>
      </c>
    </row>
    <row r="1182" spans="1:65" s="2" customFormat="1" ht="24" customHeight="1">
      <c r="A1182" s="40"/>
      <c r="B1182" s="41"/>
      <c r="C1182" s="222" t="s">
        <v>1805</v>
      </c>
      <c r="D1182" s="222" t="s">
        <v>298</v>
      </c>
      <c r="E1182" s="223" t="s">
        <v>1814</v>
      </c>
      <c r="F1182" s="224" t="s">
        <v>1815</v>
      </c>
      <c r="G1182" s="225" t="s">
        <v>362</v>
      </c>
      <c r="H1182" s="226">
        <v>53.77</v>
      </c>
      <c r="I1182" s="227"/>
      <c r="J1182" s="228">
        <f>ROUND(I1182*H1182,2)</f>
        <v>0</v>
      </c>
      <c r="K1182" s="224" t="s">
        <v>302</v>
      </c>
      <c r="L1182" s="46"/>
      <c r="M1182" s="229" t="s">
        <v>28</v>
      </c>
      <c r="N1182" s="230" t="s">
        <v>45</v>
      </c>
      <c r="O1182" s="86"/>
      <c r="P1182" s="231">
        <f>O1182*H1182</f>
        <v>0</v>
      </c>
      <c r="Q1182" s="231">
        <v>0.00822</v>
      </c>
      <c r="R1182" s="231">
        <f>Q1182*H1182</f>
        <v>0.44198940000000003</v>
      </c>
      <c r="S1182" s="231">
        <v>0</v>
      </c>
      <c r="T1182" s="232">
        <f>S1182*H1182</f>
        <v>0</v>
      </c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R1182" s="233" t="s">
        <v>374</v>
      </c>
      <c r="AT1182" s="233" t="s">
        <v>298</v>
      </c>
      <c r="AU1182" s="233" t="s">
        <v>84</v>
      </c>
      <c r="AY1182" s="19" t="s">
        <v>296</v>
      </c>
      <c r="BE1182" s="234">
        <f>IF(N1182="základní",J1182,0)</f>
        <v>0</v>
      </c>
      <c r="BF1182" s="234">
        <f>IF(N1182="snížená",J1182,0)</f>
        <v>0</v>
      </c>
      <c r="BG1182" s="234">
        <f>IF(N1182="zákl. přenesená",J1182,0)</f>
        <v>0</v>
      </c>
      <c r="BH1182" s="234">
        <f>IF(N1182="sníž. přenesená",J1182,0)</f>
        <v>0</v>
      </c>
      <c r="BI1182" s="234">
        <f>IF(N1182="nulová",J1182,0)</f>
        <v>0</v>
      </c>
      <c r="BJ1182" s="19" t="s">
        <v>82</v>
      </c>
      <c r="BK1182" s="234">
        <f>ROUND(I1182*H1182,2)</f>
        <v>0</v>
      </c>
      <c r="BL1182" s="19" t="s">
        <v>374</v>
      </c>
      <c r="BM1182" s="233" t="s">
        <v>2397</v>
      </c>
    </row>
    <row r="1183" spans="1:51" s="13" customFormat="1" ht="12">
      <c r="A1183" s="13"/>
      <c r="B1183" s="235"/>
      <c r="C1183" s="236"/>
      <c r="D1183" s="237" t="s">
        <v>305</v>
      </c>
      <c r="E1183" s="238" t="s">
        <v>28</v>
      </c>
      <c r="F1183" s="239" t="s">
        <v>523</v>
      </c>
      <c r="G1183" s="236"/>
      <c r="H1183" s="238" t="s">
        <v>28</v>
      </c>
      <c r="I1183" s="240"/>
      <c r="J1183" s="236"/>
      <c r="K1183" s="236"/>
      <c r="L1183" s="241"/>
      <c r="M1183" s="242"/>
      <c r="N1183" s="243"/>
      <c r="O1183" s="243"/>
      <c r="P1183" s="243"/>
      <c r="Q1183" s="243"/>
      <c r="R1183" s="243"/>
      <c r="S1183" s="243"/>
      <c r="T1183" s="244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5" t="s">
        <v>305</v>
      </c>
      <c r="AU1183" s="245" t="s">
        <v>84</v>
      </c>
      <c r="AV1183" s="13" t="s">
        <v>82</v>
      </c>
      <c r="AW1183" s="13" t="s">
        <v>35</v>
      </c>
      <c r="AX1183" s="13" t="s">
        <v>74</v>
      </c>
      <c r="AY1183" s="245" t="s">
        <v>296</v>
      </c>
    </row>
    <row r="1184" spans="1:51" s="13" customFormat="1" ht="12">
      <c r="A1184" s="13"/>
      <c r="B1184" s="235"/>
      <c r="C1184" s="236"/>
      <c r="D1184" s="237" t="s">
        <v>305</v>
      </c>
      <c r="E1184" s="238" t="s">
        <v>28</v>
      </c>
      <c r="F1184" s="239" t="s">
        <v>707</v>
      </c>
      <c r="G1184" s="236"/>
      <c r="H1184" s="238" t="s">
        <v>28</v>
      </c>
      <c r="I1184" s="240"/>
      <c r="J1184" s="236"/>
      <c r="K1184" s="236"/>
      <c r="L1184" s="241"/>
      <c r="M1184" s="242"/>
      <c r="N1184" s="243"/>
      <c r="O1184" s="243"/>
      <c r="P1184" s="243"/>
      <c r="Q1184" s="243"/>
      <c r="R1184" s="243"/>
      <c r="S1184" s="243"/>
      <c r="T1184" s="244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5" t="s">
        <v>305</v>
      </c>
      <c r="AU1184" s="245" t="s">
        <v>84</v>
      </c>
      <c r="AV1184" s="13" t="s">
        <v>82</v>
      </c>
      <c r="AW1184" s="13" t="s">
        <v>35</v>
      </c>
      <c r="AX1184" s="13" t="s">
        <v>74</v>
      </c>
      <c r="AY1184" s="245" t="s">
        <v>296</v>
      </c>
    </row>
    <row r="1185" spans="1:51" s="14" customFormat="1" ht="12">
      <c r="A1185" s="14"/>
      <c r="B1185" s="246"/>
      <c r="C1185" s="247"/>
      <c r="D1185" s="237" t="s">
        <v>305</v>
      </c>
      <c r="E1185" s="248" t="s">
        <v>28</v>
      </c>
      <c r="F1185" s="249" t="s">
        <v>2398</v>
      </c>
      <c r="G1185" s="247"/>
      <c r="H1185" s="250">
        <v>53.77</v>
      </c>
      <c r="I1185" s="251"/>
      <c r="J1185" s="247"/>
      <c r="K1185" s="247"/>
      <c r="L1185" s="252"/>
      <c r="M1185" s="253"/>
      <c r="N1185" s="254"/>
      <c r="O1185" s="254"/>
      <c r="P1185" s="254"/>
      <c r="Q1185" s="254"/>
      <c r="R1185" s="254"/>
      <c r="S1185" s="254"/>
      <c r="T1185" s="255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56" t="s">
        <v>305</v>
      </c>
      <c r="AU1185" s="256" t="s">
        <v>84</v>
      </c>
      <c r="AV1185" s="14" t="s">
        <v>84</v>
      </c>
      <c r="AW1185" s="14" t="s">
        <v>35</v>
      </c>
      <c r="AX1185" s="14" t="s">
        <v>74</v>
      </c>
      <c r="AY1185" s="256" t="s">
        <v>296</v>
      </c>
    </row>
    <row r="1186" spans="1:51" s="15" customFormat="1" ht="12">
      <c r="A1186" s="15"/>
      <c r="B1186" s="257"/>
      <c r="C1186" s="258"/>
      <c r="D1186" s="237" t="s">
        <v>305</v>
      </c>
      <c r="E1186" s="259" t="s">
        <v>1995</v>
      </c>
      <c r="F1186" s="260" t="s">
        <v>310</v>
      </c>
      <c r="G1186" s="258"/>
      <c r="H1186" s="261">
        <v>53.77</v>
      </c>
      <c r="I1186" s="262"/>
      <c r="J1186" s="258"/>
      <c r="K1186" s="258"/>
      <c r="L1186" s="263"/>
      <c r="M1186" s="264"/>
      <c r="N1186" s="265"/>
      <c r="O1186" s="265"/>
      <c r="P1186" s="265"/>
      <c r="Q1186" s="265"/>
      <c r="R1186" s="265"/>
      <c r="S1186" s="265"/>
      <c r="T1186" s="266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T1186" s="267" t="s">
        <v>305</v>
      </c>
      <c r="AU1186" s="267" t="s">
        <v>84</v>
      </c>
      <c r="AV1186" s="15" t="s">
        <v>303</v>
      </c>
      <c r="AW1186" s="15" t="s">
        <v>35</v>
      </c>
      <c r="AX1186" s="15" t="s">
        <v>82</v>
      </c>
      <c r="AY1186" s="267" t="s">
        <v>296</v>
      </c>
    </row>
    <row r="1187" spans="1:65" s="2" customFormat="1" ht="16.5" customHeight="1">
      <c r="A1187" s="40"/>
      <c r="B1187" s="41"/>
      <c r="C1187" s="279" t="s">
        <v>1813</v>
      </c>
      <c r="D1187" s="279" t="s">
        <v>405</v>
      </c>
      <c r="E1187" s="280" t="s">
        <v>1819</v>
      </c>
      <c r="F1187" s="281" t="s">
        <v>1820</v>
      </c>
      <c r="G1187" s="282" t="s">
        <v>362</v>
      </c>
      <c r="H1187" s="283">
        <v>66.711</v>
      </c>
      <c r="I1187" s="284"/>
      <c r="J1187" s="285">
        <f>ROUND(I1187*H1187,2)</f>
        <v>0</v>
      </c>
      <c r="K1187" s="281" t="s">
        <v>28</v>
      </c>
      <c r="L1187" s="286"/>
      <c r="M1187" s="287" t="s">
        <v>28</v>
      </c>
      <c r="N1187" s="288" t="s">
        <v>45</v>
      </c>
      <c r="O1187" s="86"/>
      <c r="P1187" s="231">
        <f>O1187*H1187</f>
        <v>0</v>
      </c>
      <c r="Q1187" s="231">
        <v>0.0177</v>
      </c>
      <c r="R1187" s="231">
        <f>Q1187*H1187</f>
        <v>1.1807847</v>
      </c>
      <c r="S1187" s="231">
        <v>0</v>
      </c>
      <c r="T1187" s="232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33" t="s">
        <v>461</v>
      </c>
      <c r="AT1187" s="233" t="s">
        <v>405</v>
      </c>
      <c r="AU1187" s="233" t="s">
        <v>84</v>
      </c>
      <c r="AY1187" s="19" t="s">
        <v>296</v>
      </c>
      <c r="BE1187" s="234">
        <f>IF(N1187="základní",J1187,0)</f>
        <v>0</v>
      </c>
      <c r="BF1187" s="234">
        <f>IF(N1187="snížená",J1187,0)</f>
        <v>0</v>
      </c>
      <c r="BG1187" s="234">
        <f>IF(N1187="zákl. přenesená",J1187,0)</f>
        <v>0</v>
      </c>
      <c r="BH1187" s="234">
        <f>IF(N1187="sníž. přenesená",J1187,0)</f>
        <v>0</v>
      </c>
      <c r="BI1187" s="234">
        <f>IF(N1187="nulová",J1187,0)</f>
        <v>0</v>
      </c>
      <c r="BJ1187" s="19" t="s">
        <v>82</v>
      </c>
      <c r="BK1187" s="234">
        <f>ROUND(I1187*H1187,2)</f>
        <v>0</v>
      </c>
      <c r="BL1187" s="19" t="s">
        <v>374</v>
      </c>
      <c r="BM1187" s="233" t="s">
        <v>2399</v>
      </c>
    </row>
    <row r="1188" spans="1:51" s="14" customFormat="1" ht="12">
      <c r="A1188" s="14"/>
      <c r="B1188" s="246"/>
      <c r="C1188" s="247"/>
      <c r="D1188" s="237" t="s">
        <v>305</v>
      </c>
      <c r="E1188" s="248" t="s">
        <v>28</v>
      </c>
      <c r="F1188" s="249" t="s">
        <v>1822</v>
      </c>
      <c r="G1188" s="247"/>
      <c r="H1188" s="250">
        <v>7.564</v>
      </c>
      <c r="I1188" s="251"/>
      <c r="J1188" s="247"/>
      <c r="K1188" s="247"/>
      <c r="L1188" s="252"/>
      <c r="M1188" s="253"/>
      <c r="N1188" s="254"/>
      <c r="O1188" s="254"/>
      <c r="P1188" s="254"/>
      <c r="Q1188" s="254"/>
      <c r="R1188" s="254"/>
      <c r="S1188" s="254"/>
      <c r="T1188" s="255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56" t="s">
        <v>305</v>
      </c>
      <c r="AU1188" s="256" t="s">
        <v>84</v>
      </c>
      <c r="AV1188" s="14" t="s">
        <v>84</v>
      </c>
      <c r="AW1188" s="14" t="s">
        <v>35</v>
      </c>
      <c r="AX1188" s="14" t="s">
        <v>74</v>
      </c>
      <c r="AY1188" s="256" t="s">
        <v>296</v>
      </c>
    </row>
    <row r="1189" spans="1:51" s="14" customFormat="1" ht="12">
      <c r="A1189" s="14"/>
      <c r="B1189" s="246"/>
      <c r="C1189" s="247"/>
      <c r="D1189" s="237" t="s">
        <v>305</v>
      </c>
      <c r="E1189" s="248" t="s">
        <v>28</v>
      </c>
      <c r="F1189" s="249" t="s">
        <v>2400</v>
      </c>
      <c r="G1189" s="247"/>
      <c r="H1189" s="250">
        <v>59.147</v>
      </c>
      <c r="I1189" s="251"/>
      <c r="J1189" s="247"/>
      <c r="K1189" s="247"/>
      <c r="L1189" s="252"/>
      <c r="M1189" s="253"/>
      <c r="N1189" s="254"/>
      <c r="O1189" s="254"/>
      <c r="P1189" s="254"/>
      <c r="Q1189" s="254"/>
      <c r="R1189" s="254"/>
      <c r="S1189" s="254"/>
      <c r="T1189" s="255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56" t="s">
        <v>305</v>
      </c>
      <c r="AU1189" s="256" t="s">
        <v>84</v>
      </c>
      <c r="AV1189" s="14" t="s">
        <v>84</v>
      </c>
      <c r="AW1189" s="14" t="s">
        <v>35</v>
      </c>
      <c r="AX1189" s="14" t="s">
        <v>74</v>
      </c>
      <c r="AY1189" s="256" t="s">
        <v>296</v>
      </c>
    </row>
    <row r="1190" spans="1:51" s="15" customFormat="1" ht="12">
      <c r="A1190" s="15"/>
      <c r="B1190" s="257"/>
      <c r="C1190" s="258"/>
      <c r="D1190" s="237" t="s">
        <v>305</v>
      </c>
      <c r="E1190" s="259" t="s">
        <v>28</v>
      </c>
      <c r="F1190" s="260" t="s">
        <v>310</v>
      </c>
      <c r="G1190" s="258"/>
      <c r="H1190" s="261">
        <v>66.711</v>
      </c>
      <c r="I1190" s="262"/>
      <c r="J1190" s="258"/>
      <c r="K1190" s="258"/>
      <c r="L1190" s="263"/>
      <c r="M1190" s="264"/>
      <c r="N1190" s="265"/>
      <c r="O1190" s="265"/>
      <c r="P1190" s="265"/>
      <c r="Q1190" s="265"/>
      <c r="R1190" s="265"/>
      <c r="S1190" s="265"/>
      <c r="T1190" s="266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T1190" s="267" t="s">
        <v>305</v>
      </c>
      <c r="AU1190" s="267" t="s">
        <v>84</v>
      </c>
      <c r="AV1190" s="15" t="s">
        <v>303</v>
      </c>
      <c r="AW1190" s="15" t="s">
        <v>35</v>
      </c>
      <c r="AX1190" s="15" t="s">
        <v>82</v>
      </c>
      <c r="AY1190" s="267" t="s">
        <v>296</v>
      </c>
    </row>
    <row r="1191" spans="1:65" s="2" customFormat="1" ht="24" customHeight="1">
      <c r="A1191" s="40"/>
      <c r="B1191" s="41"/>
      <c r="C1191" s="222" t="s">
        <v>1818</v>
      </c>
      <c r="D1191" s="222" t="s">
        <v>298</v>
      </c>
      <c r="E1191" s="223" t="s">
        <v>1825</v>
      </c>
      <c r="F1191" s="224" t="s">
        <v>1826</v>
      </c>
      <c r="G1191" s="225" t="s">
        <v>362</v>
      </c>
      <c r="H1191" s="226">
        <v>4.11</v>
      </c>
      <c r="I1191" s="227"/>
      <c r="J1191" s="228">
        <f>ROUND(I1191*H1191,2)</f>
        <v>0</v>
      </c>
      <c r="K1191" s="224" t="s">
        <v>302</v>
      </c>
      <c r="L1191" s="46"/>
      <c r="M1191" s="229" t="s">
        <v>28</v>
      </c>
      <c r="N1191" s="230" t="s">
        <v>45</v>
      </c>
      <c r="O1191" s="86"/>
      <c r="P1191" s="231">
        <f>O1191*H1191</f>
        <v>0</v>
      </c>
      <c r="Q1191" s="231">
        <v>0</v>
      </c>
      <c r="R1191" s="231">
        <f>Q1191*H1191</f>
        <v>0</v>
      </c>
      <c r="S1191" s="231">
        <v>0</v>
      </c>
      <c r="T1191" s="232">
        <f>S1191*H1191</f>
        <v>0</v>
      </c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R1191" s="233" t="s">
        <v>374</v>
      </c>
      <c r="AT1191" s="233" t="s">
        <v>298</v>
      </c>
      <c r="AU1191" s="233" t="s">
        <v>84</v>
      </c>
      <c r="AY1191" s="19" t="s">
        <v>296</v>
      </c>
      <c r="BE1191" s="234">
        <f>IF(N1191="základní",J1191,0)</f>
        <v>0</v>
      </c>
      <c r="BF1191" s="234">
        <f>IF(N1191="snížená",J1191,0)</f>
        <v>0</v>
      </c>
      <c r="BG1191" s="234">
        <f>IF(N1191="zákl. přenesená",J1191,0)</f>
        <v>0</v>
      </c>
      <c r="BH1191" s="234">
        <f>IF(N1191="sníž. přenesená",J1191,0)</f>
        <v>0</v>
      </c>
      <c r="BI1191" s="234">
        <f>IF(N1191="nulová",J1191,0)</f>
        <v>0</v>
      </c>
      <c r="BJ1191" s="19" t="s">
        <v>82</v>
      </c>
      <c r="BK1191" s="234">
        <f>ROUND(I1191*H1191,2)</f>
        <v>0</v>
      </c>
      <c r="BL1191" s="19" t="s">
        <v>374</v>
      </c>
      <c r="BM1191" s="233" t="s">
        <v>2401</v>
      </c>
    </row>
    <row r="1192" spans="1:51" s="13" customFormat="1" ht="12">
      <c r="A1192" s="13"/>
      <c r="B1192" s="235"/>
      <c r="C1192" s="236"/>
      <c r="D1192" s="237" t="s">
        <v>305</v>
      </c>
      <c r="E1192" s="238" t="s">
        <v>28</v>
      </c>
      <c r="F1192" s="239" t="s">
        <v>1809</v>
      </c>
      <c r="G1192" s="236"/>
      <c r="H1192" s="238" t="s">
        <v>28</v>
      </c>
      <c r="I1192" s="240"/>
      <c r="J1192" s="236"/>
      <c r="K1192" s="236"/>
      <c r="L1192" s="241"/>
      <c r="M1192" s="242"/>
      <c r="N1192" s="243"/>
      <c r="O1192" s="243"/>
      <c r="P1192" s="243"/>
      <c r="Q1192" s="243"/>
      <c r="R1192" s="243"/>
      <c r="S1192" s="243"/>
      <c r="T1192" s="244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5" t="s">
        <v>305</v>
      </c>
      <c r="AU1192" s="245" t="s">
        <v>84</v>
      </c>
      <c r="AV1192" s="13" t="s">
        <v>82</v>
      </c>
      <c r="AW1192" s="13" t="s">
        <v>35</v>
      </c>
      <c r="AX1192" s="13" t="s">
        <v>74</v>
      </c>
      <c r="AY1192" s="245" t="s">
        <v>296</v>
      </c>
    </row>
    <row r="1193" spans="1:51" s="13" customFormat="1" ht="12">
      <c r="A1193" s="13"/>
      <c r="B1193" s="235"/>
      <c r="C1193" s="236"/>
      <c r="D1193" s="237" t="s">
        <v>305</v>
      </c>
      <c r="E1193" s="238" t="s">
        <v>28</v>
      </c>
      <c r="F1193" s="239" t="s">
        <v>707</v>
      </c>
      <c r="G1193" s="236"/>
      <c r="H1193" s="238" t="s">
        <v>28</v>
      </c>
      <c r="I1193" s="240"/>
      <c r="J1193" s="236"/>
      <c r="K1193" s="236"/>
      <c r="L1193" s="241"/>
      <c r="M1193" s="242"/>
      <c r="N1193" s="243"/>
      <c r="O1193" s="243"/>
      <c r="P1193" s="243"/>
      <c r="Q1193" s="243"/>
      <c r="R1193" s="243"/>
      <c r="S1193" s="243"/>
      <c r="T1193" s="244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45" t="s">
        <v>305</v>
      </c>
      <c r="AU1193" s="245" t="s">
        <v>84</v>
      </c>
      <c r="AV1193" s="13" t="s">
        <v>82</v>
      </c>
      <c r="AW1193" s="13" t="s">
        <v>35</v>
      </c>
      <c r="AX1193" s="13" t="s">
        <v>74</v>
      </c>
      <c r="AY1193" s="245" t="s">
        <v>296</v>
      </c>
    </row>
    <row r="1194" spans="1:51" s="14" customFormat="1" ht="12">
      <c r="A1194" s="14"/>
      <c r="B1194" s="246"/>
      <c r="C1194" s="247"/>
      <c r="D1194" s="237" t="s">
        <v>305</v>
      </c>
      <c r="E1194" s="248" t="s">
        <v>28</v>
      </c>
      <c r="F1194" s="249" t="s">
        <v>1828</v>
      </c>
      <c r="G1194" s="247"/>
      <c r="H1194" s="250">
        <v>4.11</v>
      </c>
      <c r="I1194" s="251"/>
      <c r="J1194" s="247"/>
      <c r="K1194" s="247"/>
      <c r="L1194" s="252"/>
      <c r="M1194" s="253"/>
      <c r="N1194" s="254"/>
      <c r="O1194" s="254"/>
      <c r="P1194" s="254"/>
      <c r="Q1194" s="254"/>
      <c r="R1194" s="254"/>
      <c r="S1194" s="254"/>
      <c r="T1194" s="255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56" t="s">
        <v>305</v>
      </c>
      <c r="AU1194" s="256" t="s">
        <v>84</v>
      </c>
      <c r="AV1194" s="14" t="s">
        <v>84</v>
      </c>
      <c r="AW1194" s="14" t="s">
        <v>35</v>
      </c>
      <c r="AX1194" s="14" t="s">
        <v>82</v>
      </c>
      <c r="AY1194" s="256" t="s">
        <v>296</v>
      </c>
    </row>
    <row r="1195" spans="1:65" s="2" customFormat="1" ht="24" customHeight="1">
      <c r="A1195" s="40"/>
      <c r="B1195" s="41"/>
      <c r="C1195" s="222" t="s">
        <v>1824</v>
      </c>
      <c r="D1195" s="222" t="s">
        <v>298</v>
      </c>
      <c r="E1195" s="223" t="s">
        <v>1830</v>
      </c>
      <c r="F1195" s="224" t="s">
        <v>1831</v>
      </c>
      <c r="G1195" s="225" t="s">
        <v>362</v>
      </c>
      <c r="H1195" s="226">
        <v>53.77</v>
      </c>
      <c r="I1195" s="227"/>
      <c r="J1195" s="228">
        <f>ROUND(I1195*H1195,2)</f>
        <v>0</v>
      </c>
      <c r="K1195" s="224" t="s">
        <v>302</v>
      </c>
      <c r="L1195" s="46"/>
      <c r="M1195" s="229" t="s">
        <v>28</v>
      </c>
      <c r="N1195" s="230" t="s">
        <v>45</v>
      </c>
      <c r="O1195" s="86"/>
      <c r="P1195" s="231">
        <f>O1195*H1195</f>
        <v>0</v>
      </c>
      <c r="Q1195" s="231">
        <v>0</v>
      </c>
      <c r="R1195" s="231">
        <f>Q1195*H1195</f>
        <v>0</v>
      </c>
      <c r="S1195" s="231">
        <v>0</v>
      </c>
      <c r="T1195" s="232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33" t="s">
        <v>374</v>
      </c>
      <c r="AT1195" s="233" t="s">
        <v>298</v>
      </c>
      <c r="AU1195" s="233" t="s">
        <v>84</v>
      </c>
      <c r="AY1195" s="19" t="s">
        <v>296</v>
      </c>
      <c r="BE1195" s="234">
        <f>IF(N1195="základní",J1195,0)</f>
        <v>0</v>
      </c>
      <c r="BF1195" s="234">
        <f>IF(N1195="snížená",J1195,0)</f>
        <v>0</v>
      </c>
      <c r="BG1195" s="234">
        <f>IF(N1195="zákl. přenesená",J1195,0)</f>
        <v>0</v>
      </c>
      <c r="BH1195" s="234">
        <f>IF(N1195="sníž. přenesená",J1195,0)</f>
        <v>0</v>
      </c>
      <c r="BI1195" s="234">
        <f>IF(N1195="nulová",J1195,0)</f>
        <v>0</v>
      </c>
      <c r="BJ1195" s="19" t="s">
        <v>82</v>
      </c>
      <c r="BK1195" s="234">
        <f>ROUND(I1195*H1195,2)</f>
        <v>0</v>
      </c>
      <c r="BL1195" s="19" t="s">
        <v>374</v>
      </c>
      <c r="BM1195" s="233" t="s">
        <v>2402</v>
      </c>
    </row>
    <row r="1196" spans="1:51" s="14" customFormat="1" ht="12">
      <c r="A1196" s="14"/>
      <c r="B1196" s="246"/>
      <c r="C1196" s="247"/>
      <c r="D1196" s="237" t="s">
        <v>305</v>
      </c>
      <c r="E1196" s="248" t="s">
        <v>28</v>
      </c>
      <c r="F1196" s="249" t="s">
        <v>1995</v>
      </c>
      <c r="G1196" s="247"/>
      <c r="H1196" s="250">
        <v>53.77</v>
      </c>
      <c r="I1196" s="251"/>
      <c r="J1196" s="247"/>
      <c r="K1196" s="247"/>
      <c r="L1196" s="252"/>
      <c r="M1196" s="253"/>
      <c r="N1196" s="254"/>
      <c r="O1196" s="254"/>
      <c r="P1196" s="254"/>
      <c r="Q1196" s="254"/>
      <c r="R1196" s="254"/>
      <c r="S1196" s="254"/>
      <c r="T1196" s="255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56" t="s">
        <v>305</v>
      </c>
      <c r="AU1196" s="256" t="s">
        <v>84</v>
      </c>
      <c r="AV1196" s="14" t="s">
        <v>84</v>
      </c>
      <c r="AW1196" s="14" t="s">
        <v>35</v>
      </c>
      <c r="AX1196" s="14" t="s">
        <v>82</v>
      </c>
      <c r="AY1196" s="256" t="s">
        <v>296</v>
      </c>
    </row>
    <row r="1197" spans="1:65" s="2" customFormat="1" ht="16.5" customHeight="1">
      <c r="A1197" s="40"/>
      <c r="B1197" s="41"/>
      <c r="C1197" s="222" t="s">
        <v>1829</v>
      </c>
      <c r="D1197" s="222" t="s">
        <v>298</v>
      </c>
      <c r="E1197" s="223" t="s">
        <v>1834</v>
      </c>
      <c r="F1197" s="224" t="s">
        <v>1835</v>
      </c>
      <c r="G1197" s="225" t="s">
        <v>362</v>
      </c>
      <c r="H1197" s="226">
        <v>53.77</v>
      </c>
      <c r="I1197" s="227"/>
      <c r="J1197" s="228">
        <f>ROUND(I1197*H1197,2)</f>
        <v>0</v>
      </c>
      <c r="K1197" s="224" t="s">
        <v>302</v>
      </c>
      <c r="L1197" s="46"/>
      <c r="M1197" s="229" t="s">
        <v>28</v>
      </c>
      <c r="N1197" s="230" t="s">
        <v>45</v>
      </c>
      <c r="O1197" s="86"/>
      <c r="P1197" s="231">
        <f>O1197*H1197</f>
        <v>0</v>
      </c>
      <c r="Q1197" s="231">
        <v>0.0015</v>
      </c>
      <c r="R1197" s="231">
        <f>Q1197*H1197</f>
        <v>0.080655</v>
      </c>
      <c r="S1197" s="231">
        <v>0</v>
      </c>
      <c r="T1197" s="232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33" t="s">
        <v>374</v>
      </c>
      <c r="AT1197" s="233" t="s">
        <v>298</v>
      </c>
      <c r="AU1197" s="233" t="s">
        <v>84</v>
      </c>
      <c r="AY1197" s="19" t="s">
        <v>296</v>
      </c>
      <c r="BE1197" s="234">
        <f>IF(N1197="základní",J1197,0)</f>
        <v>0</v>
      </c>
      <c r="BF1197" s="234">
        <f>IF(N1197="snížená",J1197,0)</f>
        <v>0</v>
      </c>
      <c r="BG1197" s="234">
        <f>IF(N1197="zákl. přenesená",J1197,0)</f>
        <v>0</v>
      </c>
      <c r="BH1197" s="234">
        <f>IF(N1197="sníž. přenesená",J1197,0)</f>
        <v>0</v>
      </c>
      <c r="BI1197" s="234">
        <f>IF(N1197="nulová",J1197,0)</f>
        <v>0</v>
      </c>
      <c r="BJ1197" s="19" t="s">
        <v>82</v>
      </c>
      <c r="BK1197" s="234">
        <f>ROUND(I1197*H1197,2)</f>
        <v>0</v>
      </c>
      <c r="BL1197" s="19" t="s">
        <v>374</v>
      </c>
      <c r="BM1197" s="233" t="s">
        <v>2403</v>
      </c>
    </row>
    <row r="1198" spans="1:51" s="14" customFormat="1" ht="12">
      <c r="A1198" s="14"/>
      <c r="B1198" s="246"/>
      <c r="C1198" s="247"/>
      <c r="D1198" s="237" t="s">
        <v>305</v>
      </c>
      <c r="E1198" s="248" t="s">
        <v>28</v>
      </c>
      <c r="F1198" s="249" t="s">
        <v>1995</v>
      </c>
      <c r="G1198" s="247"/>
      <c r="H1198" s="250">
        <v>53.77</v>
      </c>
      <c r="I1198" s="251"/>
      <c r="J1198" s="247"/>
      <c r="K1198" s="247"/>
      <c r="L1198" s="252"/>
      <c r="M1198" s="253"/>
      <c r="N1198" s="254"/>
      <c r="O1198" s="254"/>
      <c r="P1198" s="254"/>
      <c r="Q1198" s="254"/>
      <c r="R1198" s="254"/>
      <c r="S1198" s="254"/>
      <c r="T1198" s="255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56" t="s">
        <v>305</v>
      </c>
      <c r="AU1198" s="256" t="s">
        <v>84</v>
      </c>
      <c r="AV1198" s="14" t="s">
        <v>84</v>
      </c>
      <c r="AW1198" s="14" t="s">
        <v>35</v>
      </c>
      <c r="AX1198" s="14" t="s">
        <v>82</v>
      </c>
      <c r="AY1198" s="256" t="s">
        <v>296</v>
      </c>
    </row>
    <row r="1199" spans="1:65" s="2" customFormat="1" ht="16.5" customHeight="1">
      <c r="A1199" s="40"/>
      <c r="B1199" s="41"/>
      <c r="C1199" s="222" t="s">
        <v>1833</v>
      </c>
      <c r="D1199" s="222" t="s">
        <v>298</v>
      </c>
      <c r="E1199" s="223" t="s">
        <v>1838</v>
      </c>
      <c r="F1199" s="224" t="s">
        <v>2404</v>
      </c>
      <c r="G1199" s="225" t="s">
        <v>424</v>
      </c>
      <c r="H1199" s="226">
        <v>22.92</v>
      </c>
      <c r="I1199" s="227"/>
      <c r="J1199" s="228">
        <f>ROUND(I1199*H1199,2)</f>
        <v>0</v>
      </c>
      <c r="K1199" s="224" t="s">
        <v>28</v>
      </c>
      <c r="L1199" s="46"/>
      <c r="M1199" s="229" t="s">
        <v>28</v>
      </c>
      <c r="N1199" s="230" t="s">
        <v>45</v>
      </c>
      <c r="O1199" s="86"/>
      <c r="P1199" s="231">
        <f>O1199*H1199</f>
        <v>0</v>
      </c>
      <c r="Q1199" s="231">
        <v>0.00026</v>
      </c>
      <c r="R1199" s="231">
        <f>Q1199*H1199</f>
        <v>0.0059592</v>
      </c>
      <c r="S1199" s="231">
        <v>0</v>
      </c>
      <c r="T1199" s="232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33" t="s">
        <v>374</v>
      </c>
      <c r="AT1199" s="233" t="s">
        <v>298</v>
      </c>
      <c r="AU1199" s="233" t="s">
        <v>84</v>
      </c>
      <c r="AY1199" s="19" t="s">
        <v>296</v>
      </c>
      <c r="BE1199" s="234">
        <f>IF(N1199="základní",J1199,0)</f>
        <v>0</v>
      </c>
      <c r="BF1199" s="234">
        <f>IF(N1199="snížená",J1199,0)</f>
        <v>0</v>
      </c>
      <c r="BG1199" s="234">
        <f>IF(N1199="zákl. přenesená",J1199,0)</f>
        <v>0</v>
      </c>
      <c r="BH1199" s="234">
        <f>IF(N1199="sníž. přenesená",J1199,0)</f>
        <v>0</v>
      </c>
      <c r="BI1199" s="234">
        <f>IF(N1199="nulová",J1199,0)</f>
        <v>0</v>
      </c>
      <c r="BJ1199" s="19" t="s">
        <v>82</v>
      </c>
      <c r="BK1199" s="234">
        <f>ROUND(I1199*H1199,2)</f>
        <v>0</v>
      </c>
      <c r="BL1199" s="19" t="s">
        <v>374</v>
      </c>
      <c r="BM1199" s="233" t="s">
        <v>2405</v>
      </c>
    </row>
    <row r="1200" spans="1:51" s="14" customFormat="1" ht="12">
      <c r="A1200" s="14"/>
      <c r="B1200" s="246"/>
      <c r="C1200" s="247"/>
      <c r="D1200" s="237" t="s">
        <v>305</v>
      </c>
      <c r="E1200" s="248" t="s">
        <v>28</v>
      </c>
      <c r="F1200" s="249" t="s">
        <v>229</v>
      </c>
      <c r="G1200" s="247"/>
      <c r="H1200" s="250">
        <v>22.92</v>
      </c>
      <c r="I1200" s="251"/>
      <c r="J1200" s="247"/>
      <c r="K1200" s="247"/>
      <c r="L1200" s="252"/>
      <c r="M1200" s="253"/>
      <c r="N1200" s="254"/>
      <c r="O1200" s="254"/>
      <c r="P1200" s="254"/>
      <c r="Q1200" s="254"/>
      <c r="R1200" s="254"/>
      <c r="S1200" s="254"/>
      <c r="T1200" s="255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56" t="s">
        <v>305</v>
      </c>
      <c r="AU1200" s="256" t="s">
        <v>84</v>
      </c>
      <c r="AV1200" s="14" t="s">
        <v>84</v>
      </c>
      <c r="AW1200" s="14" t="s">
        <v>35</v>
      </c>
      <c r="AX1200" s="14" t="s">
        <v>82</v>
      </c>
      <c r="AY1200" s="256" t="s">
        <v>296</v>
      </c>
    </row>
    <row r="1201" spans="1:65" s="2" customFormat="1" ht="24" customHeight="1">
      <c r="A1201" s="40"/>
      <c r="B1201" s="41"/>
      <c r="C1201" s="222" t="s">
        <v>1837</v>
      </c>
      <c r="D1201" s="222" t="s">
        <v>298</v>
      </c>
      <c r="E1201" s="223" t="s">
        <v>1842</v>
      </c>
      <c r="F1201" s="224" t="s">
        <v>1843</v>
      </c>
      <c r="G1201" s="225" t="s">
        <v>408</v>
      </c>
      <c r="H1201" s="226">
        <v>1.752</v>
      </c>
      <c r="I1201" s="227"/>
      <c r="J1201" s="228">
        <f>ROUND(I1201*H1201,2)</f>
        <v>0</v>
      </c>
      <c r="K1201" s="224" t="s">
        <v>302</v>
      </c>
      <c r="L1201" s="46"/>
      <c r="M1201" s="229" t="s">
        <v>28</v>
      </c>
      <c r="N1201" s="230" t="s">
        <v>45</v>
      </c>
      <c r="O1201" s="86"/>
      <c r="P1201" s="231">
        <f>O1201*H1201</f>
        <v>0</v>
      </c>
      <c r="Q1201" s="231">
        <v>0</v>
      </c>
      <c r="R1201" s="231">
        <f>Q1201*H1201</f>
        <v>0</v>
      </c>
      <c r="S1201" s="231">
        <v>0</v>
      </c>
      <c r="T1201" s="232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33" t="s">
        <v>374</v>
      </c>
      <c r="AT1201" s="233" t="s">
        <v>298</v>
      </c>
      <c r="AU1201" s="233" t="s">
        <v>84</v>
      </c>
      <c r="AY1201" s="19" t="s">
        <v>296</v>
      </c>
      <c r="BE1201" s="234">
        <f>IF(N1201="základní",J1201,0)</f>
        <v>0</v>
      </c>
      <c r="BF1201" s="234">
        <f>IF(N1201="snížená",J1201,0)</f>
        <v>0</v>
      </c>
      <c r="BG1201" s="234">
        <f>IF(N1201="zákl. přenesená",J1201,0)</f>
        <v>0</v>
      </c>
      <c r="BH1201" s="234">
        <f>IF(N1201="sníž. přenesená",J1201,0)</f>
        <v>0</v>
      </c>
      <c r="BI1201" s="234">
        <f>IF(N1201="nulová",J1201,0)</f>
        <v>0</v>
      </c>
      <c r="BJ1201" s="19" t="s">
        <v>82</v>
      </c>
      <c r="BK1201" s="234">
        <f>ROUND(I1201*H1201,2)</f>
        <v>0</v>
      </c>
      <c r="BL1201" s="19" t="s">
        <v>374</v>
      </c>
      <c r="BM1201" s="233" t="s">
        <v>2406</v>
      </c>
    </row>
    <row r="1202" spans="1:63" s="12" customFormat="1" ht="22.8" customHeight="1">
      <c r="A1202" s="12"/>
      <c r="B1202" s="206"/>
      <c r="C1202" s="207"/>
      <c r="D1202" s="208" t="s">
        <v>73</v>
      </c>
      <c r="E1202" s="220" t="s">
        <v>1845</v>
      </c>
      <c r="F1202" s="220" t="s">
        <v>1846</v>
      </c>
      <c r="G1202" s="207"/>
      <c r="H1202" s="207"/>
      <c r="I1202" s="210"/>
      <c r="J1202" s="221">
        <f>BK1202</f>
        <v>0</v>
      </c>
      <c r="K1202" s="207"/>
      <c r="L1202" s="212"/>
      <c r="M1202" s="213"/>
      <c r="N1202" s="214"/>
      <c r="O1202" s="214"/>
      <c r="P1202" s="215">
        <f>SUM(P1203:P1229)</f>
        <v>0</v>
      </c>
      <c r="Q1202" s="214"/>
      <c r="R1202" s="215">
        <f>SUM(R1203:R1229)</f>
        <v>2.79062734</v>
      </c>
      <c r="S1202" s="214"/>
      <c r="T1202" s="216">
        <f>SUM(T1203:T1229)</f>
        <v>0</v>
      </c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R1202" s="217" t="s">
        <v>84</v>
      </c>
      <c r="AT1202" s="218" t="s">
        <v>73</v>
      </c>
      <c r="AU1202" s="218" t="s">
        <v>82</v>
      </c>
      <c r="AY1202" s="217" t="s">
        <v>296</v>
      </c>
      <c r="BK1202" s="219">
        <f>SUM(BK1203:BK1229)</f>
        <v>0</v>
      </c>
    </row>
    <row r="1203" spans="1:65" s="2" customFormat="1" ht="16.5" customHeight="1">
      <c r="A1203" s="40"/>
      <c r="B1203" s="41"/>
      <c r="C1203" s="222" t="s">
        <v>1841</v>
      </c>
      <c r="D1203" s="222" t="s">
        <v>298</v>
      </c>
      <c r="E1203" s="223" t="s">
        <v>1848</v>
      </c>
      <c r="F1203" s="224" t="s">
        <v>1849</v>
      </c>
      <c r="G1203" s="225" t="s">
        <v>362</v>
      </c>
      <c r="H1203" s="226">
        <v>209.16</v>
      </c>
      <c r="I1203" s="227"/>
      <c r="J1203" s="228">
        <f>ROUND(I1203*H1203,2)</f>
        <v>0</v>
      </c>
      <c r="K1203" s="224" t="s">
        <v>302</v>
      </c>
      <c r="L1203" s="46"/>
      <c r="M1203" s="229" t="s">
        <v>28</v>
      </c>
      <c r="N1203" s="230" t="s">
        <v>45</v>
      </c>
      <c r="O1203" s="86"/>
      <c r="P1203" s="231">
        <f>O1203*H1203</f>
        <v>0</v>
      </c>
      <c r="Q1203" s="231">
        <v>0</v>
      </c>
      <c r="R1203" s="231">
        <f>Q1203*H1203</f>
        <v>0</v>
      </c>
      <c r="S1203" s="231">
        <v>0</v>
      </c>
      <c r="T1203" s="232">
        <f>S1203*H1203</f>
        <v>0</v>
      </c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R1203" s="233" t="s">
        <v>374</v>
      </c>
      <c r="AT1203" s="233" t="s">
        <v>298</v>
      </c>
      <c r="AU1203" s="233" t="s">
        <v>84</v>
      </c>
      <c r="AY1203" s="19" t="s">
        <v>296</v>
      </c>
      <c r="BE1203" s="234">
        <f>IF(N1203="základní",J1203,0)</f>
        <v>0</v>
      </c>
      <c r="BF1203" s="234">
        <f>IF(N1203="snížená",J1203,0)</f>
        <v>0</v>
      </c>
      <c r="BG1203" s="234">
        <f>IF(N1203="zákl. přenesená",J1203,0)</f>
        <v>0</v>
      </c>
      <c r="BH1203" s="234">
        <f>IF(N1203="sníž. přenesená",J1203,0)</f>
        <v>0</v>
      </c>
      <c r="BI1203" s="234">
        <f>IF(N1203="nulová",J1203,0)</f>
        <v>0</v>
      </c>
      <c r="BJ1203" s="19" t="s">
        <v>82</v>
      </c>
      <c r="BK1203" s="234">
        <f>ROUND(I1203*H1203,2)</f>
        <v>0</v>
      </c>
      <c r="BL1203" s="19" t="s">
        <v>374</v>
      </c>
      <c r="BM1203" s="233" t="s">
        <v>2407</v>
      </c>
    </row>
    <row r="1204" spans="1:51" s="14" customFormat="1" ht="12">
      <c r="A1204" s="14"/>
      <c r="B1204" s="246"/>
      <c r="C1204" s="247"/>
      <c r="D1204" s="237" t="s">
        <v>305</v>
      </c>
      <c r="E1204" s="248" t="s">
        <v>28</v>
      </c>
      <c r="F1204" s="249" t="s">
        <v>206</v>
      </c>
      <c r="G1204" s="247"/>
      <c r="H1204" s="250">
        <v>209.16</v>
      </c>
      <c r="I1204" s="251"/>
      <c r="J1204" s="247"/>
      <c r="K1204" s="247"/>
      <c r="L1204" s="252"/>
      <c r="M1204" s="253"/>
      <c r="N1204" s="254"/>
      <c r="O1204" s="254"/>
      <c r="P1204" s="254"/>
      <c r="Q1204" s="254"/>
      <c r="R1204" s="254"/>
      <c r="S1204" s="254"/>
      <c r="T1204" s="255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56" t="s">
        <v>305</v>
      </c>
      <c r="AU1204" s="256" t="s">
        <v>84</v>
      </c>
      <c r="AV1204" s="14" t="s">
        <v>84</v>
      </c>
      <c r="AW1204" s="14" t="s">
        <v>35</v>
      </c>
      <c r="AX1204" s="14" t="s">
        <v>82</v>
      </c>
      <c r="AY1204" s="256" t="s">
        <v>296</v>
      </c>
    </row>
    <row r="1205" spans="1:65" s="2" customFormat="1" ht="16.5" customHeight="1">
      <c r="A1205" s="40"/>
      <c r="B1205" s="41"/>
      <c r="C1205" s="222" t="s">
        <v>1847</v>
      </c>
      <c r="D1205" s="222" t="s">
        <v>298</v>
      </c>
      <c r="E1205" s="223" t="s">
        <v>1852</v>
      </c>
      <c r="F1205" s="224" t="s">
        <v>1853</v>
      </c>
      <c r="G1205" s="225" t="s">
        <v>362</v>
      </c>
      <c r="H1205" s="226">
        <v>418.32</v>
      </c>
      <c r="I1205" s="227"/>
      <c r="J1205" s="228">
        <f>ROUND(I1205*H1205,2)</f>
        <v>0</v>
      </c>
      <c r="K1205" s="224" t="s">
        <v>302</v>
      </c>
      <c r="L1205" s="46"/>
      <c r="M1205" s="229" t="s">
        <v>28</v>
      </c>
      <c r="N1205" s="230" t="s">
        <v>45</v>
      </c>
      <c r="O1205" s="86"/>
      <c r="P1205" s="231">
        <f>O1205*H1205</f>
        <v>0</v>
      </c>
      <c r="Q1205" s="231">
        <v>0.0002</v>
      </c>
      <c r="R1205" s="231">
        <f>Q1205*H1205</f>
        <v>0.083664</v>
      </c>
      <c r="S1205" s="231">
        <v>0</v>
      </c>
      <c r="T1205" s="232">
        <f>S1205*H1205</f>
        <v>0</v>
      </c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R1205" s="233" t="s">
        <v>374</v>
      </c>
      <c r="AT1205" s="233" t="s">
        <v>298</v>
      </c>
      <c r="AU1205" s="233" t="s">
        <v>84</v>
      </c>
      <c r="AY1205" s="19" t="s">
        <v>296</v>
      </c>
      <c r="BE1205" s="234">
        <f>IF(N1205="základní",J1205,0)</f>
        <v>0</v>
      </c>
      <c r="BF1205" s="234">
        <f>IF(N1205="snížená",J1205,0)</f>
        <v>0</v>
      </c>
      <c r="BG1205" s="234">
        <f>IF(N1205="zákl. přenesená",J1205,0)</f>
        <v>0</v>
      </c>
      <c r="BH1205" s="234">
        <f>IF(N1205="sníž. přenesená",J1205,0)</f>
        <v>0</v>
      </c>
      <c r="BI1205" s="234">
        <f>IF(N1205="nulová",J1205,0)</f>
        <v>0</v>
      </c>
      <c r="BJ1205" s="19" t="s">
        <v>82</v>
      </c>
      <c r="BK1205" s="234">
        <f>ROUND(I1205*H1205,2)</f>
        <v>0</v>
      </c>
      <c r="BL1205" s="19" t="s">
        <v>374</v>
      </c>
      <c r="BM1205" s="233" t="s">
        <v>2408</v>
      </c>
    </row>
    <row r="1206" spans="1:51" s="14" customFormat="1" ht="12">
      <c r="A1206" s="14"/>
      <c r="B1206" s="246"/>
      <c r="C1206" s="247"/>
      <c r="D1206" s="237" t="s">
        <v>305</v>
      </c>
      <c r="E1206" s="248" t="s">
        <v>28</v>
      </c>
      <c r="F1206" s="249" t="s">
        <v>1855</v>
      </c>
      <c r="G1206" s="247"/>
      <c r="H1206" s="250">
        <v>418.32</v>
      </c>
      <c r="I1206" s="251"/>
      <c r="J1206" s="247"/>
      <c r="K1206" s="247"/>
      <c r="L1206" s="252"/>
      <c r="M1206" s="253"/>
      <c r="N1206" s="254"/>
      <c r="O1206" s="254"/>
      <c r="P1206" s="254"/>
      <c r="Q1206" s="254"/>
      <c r="R1206" s="254"/>
      <c r="S1206" s="254"/>
      <c r="T1206" s="255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56" t="s">
        <v>305</v>
      </c>
      <c r="AU1206" s="256" t="s">
        <v>84</v>
      </c>
      <c r="AV1206" s="14" t="s">
        <v>84</v>
      </c>
      <c r="AW1206" s="14" t="s">
        <v>35</v>
      </c>
      <c r="AX1206" s="14" t="s">
        <v>82</v>
      </c>
      <c r="AY1206" s="256" t="s">
        <v>296</v>
      </c>
    </row>
    <row r="1207" spans="1:65" s="2" customFormat="1" ht="16.5" customHeight="1">
      <c r="A1207" s="40"/>
      <c r="B1207" s="41"/>
      <c r="C1207" s="222" t="s">
        <v>1851</v>
      </c>
      <c r="D1207" s="222" t="s">
        <v>298</v>
      </c>
      <c r="E1207" s="223" t="s">
        <v>1857</v>
      </c>
      <c r="F1207" s="224" t="s">
        <v>1858</v>
      </c>
      <c r="G1207" s="225" t="s">
        <v>362</v>
      </c>
      <c r="H1207" s="226">
        <v>209.16</v>
      </c>
      <c r="I1207" s="227"/>
      <c r="J1207" s="228">
        <f>ROUND(I1207*H1207,2)</f>
        <v>0</v>
      </c>
      <c r="K1207" s="224" t="s">
        <v>302</v>
      </c>
      <c r="L1207" s="46"/>
      <c r="M1207" s="229" t="s">
        <v>28</v>
      </c>
      <c r="N1207" s="230" t="s">
        <v>45</v>
      </c>
      <c r="O1207" s="86"/>
      <c r="P1207" s="231">
        <f>O1207*H1207</f>
        <v>0</v>
      </c>
      <c r="Q1207" s="231">
        <v>0.0075</v>
      </c>
      <c r="R1207" s="231">
        <f>Q1207*H1207</f>
        <v>1.5687</v>
      </c>
      <c r="S1207" s="231">
        <v>0</v>
      </c>
      <c r="T1207" s="232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33" t="s">
        <v>374</v>
      </c>
      <c r="AT1207" s="233" t="s">
        <v>298</v>
      </c>
      <c r="AU1207" s="233" t="s">
        <v>84</v>
      </c>
      <c r="AY1207" s="19" t="s">
        <v>296</v>
      </c>
      <c r="BE1207" s="234">
        <f>IF(N1207="základní",J1207,0)</f>
        <v>0</v>
      </c>
      <c r="BF1207" s="234">
        <f>IF(N1207="snížená",J1207,0)</f>
        <v>0</v>
      </c>
      <c r="BG1207" s="234">
        <f>IF(N1207="zákl. přenesená",J1207,0)</f>
        <v>0</v>
      </c>
      <c r="BH1207" s="234">
        <f>IF(N1207="sníž. přenesená",J1207,0)</f>
        <v>0</v>
      </c>
      <c r="BI1207" s="234">
        <f>IF(N1207="nulová",J1207,0)</f>
        <v>0</v>
      </c>
      <c r="BJ1207" s="19" t="s">
        <v>82</v>
      </c>
      <c r="BK1207" s="234">
        <f>ROUND(I1207*H1207,2)</f>
        <v>0</v>
      </c>
      <c r="BL1207" s="19" t="s">
        <v>374</v>
      </c>
      <c r="BM1207" s="233" t="s">
        <v>2409</v>
      </c>
    </row>
    <row r="1208" spans="1:51" s="14" customFormat="1" ht="12">
      <c r="A1208" s="14"/>
      <c r="B1208" s="246"/>
      <c r="C1208" s="247"/>
      <c r="D1208" s="237" t="s">
        <v>305</v>
      </c>
      <c r="E1208" s="248" t="s">
        <v>28</v>
      </c>
      <c r="F1208" s="249" t="s">
        <v>206</v>
      </c>
      <c r="G1208" s="247"/>
      <c r="H1208" s="250">
        <v>209.16</v>
      </c>
      <c r="I1208" s="251"/>
      <c r="J1208" s="247"/>
      <c r="K1208" s="247"/>
      <c r="L1208" s="252"/>
      <c r="M1208" s="253"/>
      <c r="N1208" s="254"/>
      <c r="O1208" s="254"/>
      <c r="P1208" s="254"/>
      <c r="Q1208" s="254"/>
      <c r="R1208" s="254"/>
      <c r="S1208" s="254"/>
      <c r="T1208" s="255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6" t="s">
        <v>305</v>
      </c>
      <c r="AU1208" s="256" t="s">
        <v>84</v>
      </c>
      <c r="AV1208" s="14" t="s">
        <v>84</v>
      </c>
      <c r="AW1208" s="14" t="s">
        <v>35</v>
      </c>
      <c r="AX1208" s="14" t="s">
        <v>82</v>
      </c>
      <c r="AY1208" s="256" t="s">
        <v>296</v>
      </c>
    </row>
    <row r="1209" spans="1:65" s="2" customFormat="1" ht="16.5" customHeight="1">
      <c r="A1209" s="40"/>
      <c r="B1209" s="41"/>
      <c r="C1209" s="222" t="s">
        <v>1856</v>
      </c>
      <c r="D1209" s="222" t="s">
        <v>298</v>
      </c>
      <c r="E1209" s="223" t="s">
        <v>1861</v>
      </c>
      <c r="F1209" s="224" t="s">
        <v>1862</v>
      </c>
      <c r="G1209" s="225" t="s">
        <v>362</v>
      </c>
      <c r="H1209" s="226">
        <v>209.16</v>
      </c>
      <c r="I1209" s="227"/>
      <c r="J1209" s="228">
        <f>ROUND(I1209*H1209,2)</f>
        <v>0</v>
      </c>
      <c r="K1209" s="224" t="s">
        <v>302</v>
      </c>
      <c r="L1209" s="46"/>
      <c r="M1209" s="229" t="s">
        <v>28</v>
      </c>
      <c r="N1209" s="230" t="s">
        <v>45</v>
      </c>
      <c r="O1209" s="86"/>
      <c r="P1209" s="231">
        <f>O1209*H1209</f>
        <v>0</v>
      </c>
      <c r="Q1209" s="231">
        <v>0.0003</v>
      </c>
      <c r="R1209" s="231">
        <f>Q1209*H1209</f>
        <v>0.062748</v>
      </c>
      <c r="S1209" s="231">
        <v>0</v>
      </c>
      <c r="T1209" s="232">
        <f>S1209*H1209</f>
        <v>0</v>
      </c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R1209" s="233" t="s">
        <v>374</v>
      </c>
      <c r="AT1209" s="233" t="s">
        <v>298</v>
      </c>
      <c r="AU1209" s="233" t="s">
        <v>84</v>
      </c>
      <c r="AY1209" s="19" t="s">
        <v>296</v>
      </c>
      <c r="BE1209" s="234">
        <f>IF(N1209="základní",J1209,0)</f>
        <v>0</v>
      </c>
      <c r="BF1209" s="234">
        <f>IF(N1209="snížená",J1209,0)</f>
        <v>0</v>
      </c>
      <c r="BG1209" s="234">
        <f>IF(N1209="zákl. přenesená",J1209,0)</f>
        <v>0</v>
      </c>
      <c r="BH1209" s="234">
        <f>IF(N1209="sníž. přenesená",J1209,0)</f>
        <v>0</v>
      </c>
      <c r="BI1209" s="234">
        <f>IF(N1209="nulová",J1209,0)</f>
        <v>0</v>
      </c>
      <c r="BJ1209" s="19" t="s">
        <v>82</v>
      </c>
      <c r="BK1209" s="234">
        <f>ROUND(I1209*H1209,2)</f>
        <v>0</v>
      </c>
      <c r="BL1209" s="19" t="s">
        <v>374</v>
      </c>
      <c r="BM1209" s="233" t="s">
        <v>2410</v>
      </c>
    </row>
    <row r="1210" spans="1:51" s="13" customFormat="1" ht="12">
      <c r="A1210" s="13"/>
      <c r="B1210" s="235"/>
      <c r="C1210" s="236"/>
      <c r="D1210" s="237" t="s">
        <v>305</v>
      </c>
      <c r="E1210" s="238" t="s">
        <v>28</v>
      </c>
      <c r="F1210" s="239" t="s">
        <v>1809</v>
      </c>
      <c r="G1210" s="236"/>
      <c r="H1210" s="238" t="s">
        <v>28</v>
      </c>
      <c r="I1210" s="240"/>
      <c r="J1210" s="236"/>
      <c r="K1210" s="236"/>
      <c r="L1210" s="241"/>
      <c r="M1210" s="242"/>
      <c r="N1210" s="243"/>
      <c r="O1210" s="243"/>
      <c r="P1210" s="243"/>
      <c r="Q1210" s="243"/>
      <c r="R1210" s="243"/>
      <c r="S1210" s="243"/>
      <c r="T1210" s="244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45" t="s">
        <v>305</v>
      </c>
      <c r="AU1210" s="245" t="s">
        <v>84</v>
      </c>
      <c r="AV1210" s="13" t="s">
        <v>82</v>
      </c>
      <c r="AW1210" s="13" t="s">
        <v>35</v>
      </c>
      <c r="AX1210" s="13" t="s">
        <v>74</v>
      </c>
      <c r="AY1210" s="245" t="s">
        <v>296</v>
      </c>
    </row>
    <row r="1211" spans="1:51" s="13" customFormat="1" ht="12">
      <c r="A1211" s="13"/>
      <c r="B1211" s="235"/>
      <c r="C1211" s="236"/>
      <c r="D1211" s="237" t="s">
        <v>305</v>
      </c>
      <c r="E1211" s="238" t="s">
        <v>28</v>
      </c>
      <c r="F1211" s="239" t="s">
        <v>707</v>
      </c>
      <c r="G1211" s="236"/>
      <c r="H1211" s="238" t="s">
        <v>28</v>
      </c>
      <c r="I1211" s="240"/>
      <c r="J1211" s="236"/>
      <c r="K1211" s="236"/>
      <c r="L1211" s="241"/>
      <c r="M1211" s="242"/>
      <c r="N1211" s="243"/>
      <c r="O1211" s="243"/>
      <c r="P1211" s="243"/>
      <c r="Q1211" s="243"/>
      <c r="R1211" s="243"/>
      <c r="S1211" s="243"/>
      <c r="T1211" s="244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5" t="s">
        <v>305</v>
      </c>
      <c r="AU1211" s="245" t="s">
        <v>84</v>
      </c>
      <c r="AV1211" s="13" t="s">
        <v>82</v>
      </c>
      <c r="AW1211" s="13" t="s">
        <v>35</v>
      </c>
      <c r="AX1211" s="13" t="s">
        <v>74</v>
      </c>
      <c r="AY1211" s="245" t="s">
        <v>296</v>
      </c>
    </row>
    <row r="1212" spans="1:51" s="14" customFormat="1" ht="12">
      <c r="A1212" s="14"/>
      <c r="B1212" s="246"/>
      <c r="C1212" s="247"/>
      <c r="D1212" s="237" t="s">
        <v>305</v>
      </c>
      <c r="E1212" s="248" t="s">
        <v>28</v>
      </c>
      <c r="F1212" s="249" t="s">
        <v>2411</v>
      </c>
      <c r="G1212" s="247"/>
      <c r="H1212" s="250">
        <v>110.1</v>
      </c>
      <c r="I1212" s="251"/>
      <c r="J1212" s="247"/>
      <c r="K1212" s="247"/>
      <c r="L1212" s="252"/>
      <c r="M1212" s="253"/>
      <c r="N1212" s="254"/>
      <c r="O1212" s="254"/>
      <c r="P1212" s="254"/>
      <c r="Q1212" s="254"/>
      <c r="R1212" s="254"/>
      <c r="S1212" s="254"/>
      <c r="T1212" s="255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56" t="s">
        <v>305</v>
      </c>
      <c r="AU1212" s="256" t="s">
        <v>84</v>
      </c>
      <c r="AV1212" s="14" t="s">
        <v>84</v>
      </c>
      <c r="AW1212" s="14" t="s">
        <v>35</v>
      </c>
      <c r="AX1212" s="14" t="s">
        <v>74</v>
      </c>
      <c r="AY1212" s="256" t="s">
        <v>296</v>
      </c>
    </row>
    <row r="1213" spans="1:51" s="16" customFormat="1" ht="12">
      <c r="A1213" s="16"/>
      <c r="B1213" s="268"/>
      <c r="C1213" s="269"/>
      <c r="D1213" s="237" t="s">
        <v>305</v>
      </c>
      <c r="E1213" s="270" t="s">
        <v>208</v>
      </c>
      <c r="F1213" s="271" t="s">
        <v>327</v>
      </c>
      <c r="G1213" s="269"/>
      <c r="H1213" s="272">
        <v>110.1</v>
      </c>
      <c r="I1213" s="273"/>
      <c r="J1213" s="269"/>
      <c r="K1213" s="269"/>
      <c r="L1213" s="274"/>
      <c r="M1213" s="275"/>
      <c r="N1213" s="276"/>
      <c r="O1213" s="276"/>
      <c r="P1213" s="276"/>
      <c r="Q1213" s="276"/>
      <c r="R1213" s="276"/>
      <c r="S1213" s="276"/>
      <c r="T1213" s="277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T1213" s="278" t="s">
        <v>305</v>
      </c>
      <c r="AU1213" s="278" t="s">
        <v>84</v>
      </c>
      <c r="AV1213" s="16" t="s">
        <v>314</v>
      </c>
      <c r="AW1213" s="16" t="s">
        <v>35</v>
      </c>
      <c r="AX1213" s="16" t="s">
        <v>74</v>
      </c>
      <c r="AY1213" s="278" t="s">
        <v>296</v>
      </c>
    </row>
    <row r="1214" spans="1:51" s="14" customFormat="1" ht="12">
      <c r="A1214" s="14"/>
      <c r="B1214" s="246"/>
      <c r="C1214" s="247"/>
      <c r="D1214" s="237" t="s">
        <v>305</v>
      </c>
      <c r="E1214" s="248" t="s">
        <v>28</v>
      </c>
      <c r="F1214" s="249" t="s">
        <v>2412</v>
      </c>
      <c r="G1214" s="247"/>
      <c r="H1214" s="250">
        <v>99.06</v>
      </c>
      <c r="I1214" s="251"/>
      <c r="J1214" s="247"/>
      <c r="K1214" s="247"/>
      <c r="L1214" s="252"/>
      <c r="M1214" s="253"/>
      <c r="N1214" s="254"/>
      <c r="O1214" s="254"/>
      <c r="P1214" s="254"/>
      <c r="Q1214" s="254"/>
      <c r="R1214" s="254"/>
      <c r="S1214" s="254"/>
      <c r="T1214" s="255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6" t="s">
        <v>305</v>
      </c>
      <c r="AU1214" s="256" t="s">
        <v>84</v>
      </c>
      <c r="AV1214" s="14" t="s">
        <v>84</v>
      </c>
      <c r="AW1214" s="14" t="s">
        <v>35</v>
      </c>
      <c r="AX1214" s="14" t="s">
        <v>74</v>
      </c>
      <c r="AY1214" s="256" t="s">
        <v>296</v>
      </c>
    </row>
    <row r="1215" spans="1:51" s="16" customFormat="1" ht="12">
      <c r="A1215" s="16"/>
      <c r="B1215" s="268"/>
      <c r="C1215" s="269"/>
      <c r="D1215" s="237" t="s">
        <v>305</v>
      </c>
      <c r="E1215" s="270" t="s">
        <v>210</v>
      </c>
      <c r="F1215" s="271" t="s">
        <v>327</v>
      </c>
      <c r="G1215" s="269"/>
      <c r="H1215" s="272">
        <v>99.06</v>
      </c>
      <c r="I1215" s="273"/>
      <c r="J1215" s="269"/>
      <c r="K1215" s="269"/>
      <c r="L1215" s="274"/>
      <c r="M1215" s="275"/>
      <c r="N1215" s="276"/>
      <c r="O1215" s="276"/>
      <c r="P1215" s="276"/>
      <c r="Q1215" s="276"/>
      <c r="R1215" s="276"/>
      <c r="S1215" s="276"/>
      <c r="T1215" s="277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T1215" s="278" t="s">
        <v>305</v>
      </c>
      <c r="AU1215" s="278" t="s">
        <v>84</v>
      </c>
      <c r="AV1215" s="16" t="s">
        <v>314</v>
      </c>
      <c r="AW1215" s="16" t="s">
        <v>35</v>
      </c>
      <c r="AX1215" s="16" t="s">
        <v>74</v>
      </c>
      <c r="AY1215" s="278" t="s">
        <v>296</v>
      </c>
    </row>
    <row r="1216" spans="1:51" s="15" customFormat="1" ht="12">
      <c r="A1216" s="15"/>
      <c r="B1216" s="257"/>
      <c r="C1216" s="258"/>
      <c r="D1216" s="237" t="s">
        <v>305</v>
      </c>
      <c r="E1216" s="259" t="s">
        <v>206</v>
      </c>
      <c r="F1216" s="260" t="s">
        <v>310</v>
      </c>
      <c r="G1216" s="258"/>
      <c r="H1216" s="261">
        <v>209.16</v>
      </c>
      <c r="I1216" s="262"/>
      <c r="J1216" s="258"/>
      <c r="K1216" s="258"/>
      <c r="L1216" s="263"/>
      <c r="M1216" s="264"/>
      <c r="N1216" s="265"/>
      <c r="O1216" s="265"/>
      <c r="P1216" s="265"/>
      <c r="Q1216" s="265"/>
      <c r="R1216" s="265"/>
      <c r="S1216" s="265"/>
      <c r="T1216" s="266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T1216" s="267" t="s">
        <v>305</v>
      </c>
      <c r="AU1216" s="267" t="s">
        <v>84</v>
      </c>
      <c r="AV1216" s="15" t="s">
        <v>303</v>
      </c>
      <c r="AW1216" s="15" t="s">
        <v>35</v>
      </c>
      <c r="AX1216" s="15" t="s">
        <v>82</v>
      </c>
      <c r="AY1216" s="267" t="s">
        <v>296</v>
      </c>
    </row>
    <row r="1217" spans="1:65" s="2" customFormat="1" ht="16.5" customHeight="1">
      <c r="A1217" s="40"/>
      <c r="B1217" s="41"/>
      <c r="C1217" s="279" t="s">
        <v>1860</v>
      </c>
      <c r="D1217" s="279" t="s">
        <v>405</v>
      </c>
      <c r="E1217" s="280" t="s">
        <v>1867</v>
      </c>
      <c r="F1217" s="281" t="s">
        <v>1868</v>
      </c>
      <c r="G1217" s="282" t="s">
        <v>362</v>
      </c>
      <c r="H1217" s="283">
        <v>230.076</v>
      </c>
      <c r="I1217" s="284"/>
      <c r="J1217" s="285">
        <f>ROUND(I1217*H1217,2)</f>
        <v>0</v>
      </c>
      <c r="K1217" s="281" t="s">
        <v>28</v>
      </c>
      <c r="L1217" s="286"/>
      <c r="M1217" s="287" t="s">
        <v>28</v>
      </c>
      <c r="N1217" s="288" t="s">
        <v>45</v>
      </c>
      <c r="O1217" s="86"/>
      <c r="P1217" s="231">
        <f>O1217*H1217</f>
        <v>0</v>
      </c>
      <c r="Q1217" s="231">
        <v>0.00429</v>
      </c>
      <c r="R1217" s="231">
        <f>Q1217*H1217</f>
        <v>0.98702604</v>
      </c>
      <c r="S1217" s="231">
        <v>0</v>
      </c>
      <c r="T1217" s="232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33" t="s">
        <v>461</v>
      </c>
      <c r="AT1217" s="233" t="s">
        <v>405</v>
      </c>
      <c r="AU1217" s="233" t="s">
        <v>84</v>
      </c>
      <c r="AY1217" s="19" t="s">
        <v>296</v>
      </c>
      <c r="BE1217" s="234">
        <f>IF(N1217="základní",J1217,0)</f>
        <v>0</v>
      </c>
      <c r="BF1217" s="234">
        <f>IF(N1217="snížená",J1217,0)</f>
        <v>0</v>
      </c>
      <c r="BG1217" s="234">
        <f>IF(N1217="zákl. přenesená",J1217,0)</f>
        <v>0</v>
      </c>
      <c r="BH1217" s="234">
        <f>IF(N1217="sníž. přenesená",J1217,0)</f>
        <v>0</v>
      </c>
      <c r="BI1217" s="234">
        <f>IF(N1217="nulová",J1217,0)</f>
        <v>0</v>
      </c>
      <c r="BJ1217" s="19" t="s">
        <v>82</v>
      </c>
      <c r="BK1217" s="234">
        <f>ROUND(I1217*H1217,2)</f>
        <v>0</v>
      </c>
      <c r="BL1217" s="19" t="s">
        <v>374</v>
      </c>
      <c r="BM1217" s="233" t="s">
        <v>2413</v>
      </c>
    </row>
    <row r="1218" spans="1:51" s="14" customFormat="1" ht="12">
      <c r="A1218" s="14"/>
      <c r="B1218" s="246"/>
      <c r="C1218" s="247"/>
      <c r="D1218" s="237" t="s">
        <v>305</v>
      </c>
      <c r="E1218" s="248" t="s">
        <v>28</v>
      </c>
      <c r="F1218" s="249" t="s">
        <v>1870</v>
      </c>
      <c r="G1218" s="247"/>
      <c r="H1218" s="250">
        <v>230.076</v>
      </c>
      <c r="I1218" s="251"/>
      <c r="J1218" s="247"/>
      <c r="K1218" s="247"/>
      <c r="L1218" s="252"/>
      <c r="M1218" s="253"/>
      <c r="N1218" s="254"/>
      <c r="O1218" s="254"/>
      <c r="P1218" s="254"/>
      <c r="Q1218" s="254"/>
      <c r="R1218" s="254"/>
      <c r="S1218" s="254"/>
      <c r="T1218" s="255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56" t="s">
        <v>305</v>
      </c>
      <c r="AU1218" s="256" t="s">
        <v>84</v>
      </c>
      <c r="AV1218" s="14" t="s">
        <v>84</v>
      </c>
      <c r="AW1218" s="14" t="s">
        <v>35</v>
      </c>
      <c r="AX1218" s="14" t="s">
        <v>82</v>
      </c>
      <c r="AY1218" s="256" t="s">
        <v>296</v>
      </c>
    </row>
    <row r="1219" spans="1:65" s="2" customFormat="1" ht="16.5" customHeight="1">
      <c r="A1219" s="40"/>
      <c r="B1219" s="41"/>
      <c r="C1219" s="222" t="s">
        <v>1866</v>
      </c>
      <c r="D1219" s="222" t="s">
        <v>298</v>
      </c>
      <c r="E1219" s="223" t="s">
        <v>1872</v>
      </c>
      <c r="F1219" s="224" t="s">
        <v>1873</v>
      </c>
      <c r="G1219" s="225" t="s">
        <v>424</v>
      </c>
      <c r="H1219" s="226">
        <v>202.79</v>
      </c>
      <c r="I1219" s="227"/>
      <c r="J1219" s="228">
        <f>ROUND(I1219*H1219,2)</f>
        <v>0</v>
      </c>
      <c r="K1219" s="224" t="s">
        <v>302</v>
      </c>
      <c r="L1219" s="46"/>
      <c r="M1219" s="229" t="s">
        <v>28</v>
      </c>
      <c r="N1219" s="230" t="s">
        <v>45</v>
      </c>
      <c r="O1219" s="86"/>
      <c r="P1219" s="231">
        <f>O1219*H1219</f>
        <v>0</v>
      </c>
      <c r="Q1219" s="231">
        <v>1E-05</v>
      </c>
      <c r="R1219" s="231">
        <f>Q1219*H1219</f>
        <v>0.0020279</v>
      </c>
      <c r="S1219" s="231">
        <v>0</v>
      </c>
      <c r="T1219" s="232">
        <f>S1219*H1219</f>
        <v>0</v>
      </c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R1219" s="233" t="s">
        <v>374</v>
      </c>
      <c r="AT1219" s="233" t="s">
        <v>298</v>
      </c>
      <c r="AU1219" s="233" t="s">
        <v>84</v>
      </c>
      <c r="AY1219" s="19" t="s">
        <v>296</v>
      </c>
      <c r="BE1219" s="234">
        <f>IF(N1219="základní",J1219,0)</f>
        <v>0</v>
      </c>
      <c r="BF1219" s="234">
        <f>IF(N1219="snížená",J1219,0)</f>
        <v>0</v>
      </c>
      <c r="BG1219" s="234">
        <f>IF(N1219="zákl. přenesená",J1219,0)</f>
        <v>0</v>
      </c>
      <c r="BH1219" s="234">
        <f>IF(N1219="sníž. přenesená",J1219,0)</f>
        <v>0</v>
      </c>
      <c r="BI1219" s="234">
        <f>IF(N1219="nulová",J1219,0)</f>
        <v>0</v>
      </c>
      <c r="BJ1219" s="19" t="s">
        <v>82</v>
      </c>
      <c r="BK1219" s="234">
        <f>ROUND(I1219*H1219,2)</f>
        <v>0</v>
      </c>
      <c r="BL1219" s="19" t="s">
        <v>374</v>
      </c>
      <c r="BM1219" s="233" t="s">
        <v>2414</v>
      </c>
    </row>
    <row r="1220" spans="1:51" s="13" customFormat="1" ht="12">
      <c r="A1220" s="13"/>
      <c r="B1220" s="235"/>
      <c r="C1220" s="236"/>
      <c r="D1220" s="237" t="s">
        <v>305</v>
      </c>
      <c r="E1220" s="238" t="s">
        <v>28</v>
      </c>
      <c r="F1220" s="239" t="s">
        <v>1809</v>
      </c>
      <c r="G1220" s="236"/>
      <c r="H1220" s="238" t="s">
        <v>28</v>
      </c>
      <c r="I1220" s="240"/>
      <c r="J1220" s="236"/>
      <c r="K1220" s="236"/>
      <c r="L1220" s="241"/>
      <c r="M1220" s="242"/>
      <c r="N1220" s="243"/>
      <c r="O1220" s="243"/>
      <c r="P1220" s="243"/>
      <c r="Q1220" s="243"/>
      <c r="R1220" s="243"/>
      <c r="S1220" s="243"/>
      <c r="T1220" s="244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5" t="s">
        <v>305</v>
      </c>
      <c r="AU1220" s="245" t="s">
        <v>84</v>
      </c>
      <c r="AV1220" s="13" t="s">
        <v>82</v>
      </c>
      <c r="AW1220" s="13" t="s">
        <v>35</v>
      </c>
      <c r="AX1220" s="13" t="s">
        <v>74</v>
      </c>
      <c r="AY1220" s="245" t="s">
        <v>296</v>
      </c>
    </row>
    <row r="1221" spans="1:51" s="13" customFormat="1" ht="12">
      <c r="A1221" s="13"/>
      <c r="B1221" s="235"/>
      <c r="C1221" s="236"/>
      <c r="D1221" s="237" t="s">
        <v>305</v>
      </c>
      <c r="E1221" s="238" t="s">
        <v>28</v>
      </c>
      <c r="F1221" s="239" t="s">
        <v>707</v>
      </c>
      <c r="G1221" s="236"/>
      <c r="H1221" s="238" t="s">
        <v>28</v>
      </c>
      <c r="I1221" s="240"/>
      <c r="J1221" s="236"/>
      <c r="K1221" s="236"/>
      <c r="L1221" s="241"/>
      <c r="M1221" s="242"/>
      <c r="N1221" s="243"/>
      <c r="O1221" s="243"/>
      <c r="P1221" s="243"/>
      <c r="Q1221" s="243"/>
      <c r="R1221" s="243"/>
      <c r="S1221" s="243"/>
      <c r="T1221" s="244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5" t="s">
        <v>305</v>
      </c>
      <c r="AU1221" s="245" t="s">
        <v>84</v>
      </c>
      <c r="AV1221" s="13" t="s">
        <v>82</v>
      </c>
      <c r="AW1221" s="13" t="s">
        <v>35</v>
      </c>
      <c r="AX1221" s="13" t="s">
        <v>74</v>
      </c>
      <c r="AY1221" s="245" t="s">
        <v>296</v>
      </c>
    </row>
    <row r="1222" spans="1:51" s="14" customFormat="1" ht="12">
      <c r="A1222" s="14"/>
      <c r="B1222" s="246"/>
      <c r="C1222" s="247"/>
      <c r="D1222" s="237" t="s">
        <v>305</v>
      </c>
      <c r="E1222" s="248" t="s">
        <v>28</v>
      </c>
      <c r="F1222" s="249" t="s">
        <v>2415</v>
      </c>
      <c r="G1222" s="247"/>
      <c r="H1222" s="250">
        <v>77.71</v>
      </c>
      <c r="I1222" s="251"/>
      <c r="J1222" s="247"/>
      <c r="K1222" s="247"/>
      <c r="L1222" s="252"/>
      <c r="M1222" s="253"/>
      <c r="N1222" s="254"/>
      <c r="O1222" s="254"/>
      <c r="P1222" s="254"/>
      <c r="Q1222" s="254"/>
      <c r="R1222" s="254"/>
      <c r="S1222" s="254"/>
      <c r="T1222" s="255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56" t="s">
        <v>305</v>
      </c>
      <c r="AU1222" s="256" t="s">
        <v>84</v>
      </c>
      <c r="AV1222" s="14" t="s">
        <v>84</v>
      </c>
      <c r="AW1222" s="14" t="s">
        <v>35</v>
      </c>
      <c r="AX1222" s="14" t="s">
        <v>74</v>
      </c>
      <c r="AY1222" s="256" t="s">
        <v>296</v>
      </c>
    </row>
    <row r="1223" spans="1:51" s="14" customFormat="1" ht="12">
      <c r="A1223" s="14"/>
      <c r="B1223" s="246"/>
      <c r="C1223" s="247"/>
      <c r="D1223" s="237" t="s">
        <v>305</v>
      </c>
      <c r="E1223" s="248" t="s">
        <v>28</v>
      </c>
      <c r="F1223" s="249" t="s">
        <v>2416</v>
      </c>
      <c r="G1223" s="247"/>
      <c r="H1223" s="250">
        <v>67.77</v>
      </c>
      <c r="I1223" s="251"/>
      <c r="J1223" s="247"/>
      <c r="K1223" s="247"/>
      <c r="L1223" s="252"/>
      <c r="M1223" s="253"/>
      <c r="N1223" s="254"/>
      <c r="O1223" s="254"/>
      <c r="P1223" s="254"/>
      <c r="Q1223" s="254"/>
      <c r="R1223" s="254"/>
      <c r="S1223" s="254"/>
      <c r="T1223" s="255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56" t="s">
        <v>305</v>
      </c>
      <c r="AU1223" s="256" t="s">
        <v>84</v>
      </c>
      <c r="AV1223" s="14" t="s">
        <v>84</v>
      </c>
      <c r="AW1223" s="14" t="s">
        <v>35</v>
      </c>
      <c r="AX1223" s="14" t="s">
        <v>74</v>
      </c>
      <c r="AY1223" s="256" t="s">
        <v>296</v>
      </c>
    </row>
    <row r="1224" spans="1:51" s="14" customFormat="1" ht="12">
      <c r="A1224" s="14"/>
      <c r="B1224" s="246"/>
      <c r="C1224" s="247"/>
      <c r="D1224" s="237" t="s">
        <v>305</v>
      </c>
      <c r="E1224" s="248" t="s">
        <v>28</v>
      </c>
      <c r="F1224" s="249" t="s">
        <v>2417</v>
      </c>
      <c r="G1224" s="247"/>
      <c r="H1224" s="250">
        <v>57.31</v>
      </c>
      <c r="I1224" s="251"/>
      <c r="J1224" s="247"/>
      <c r="K1224" s="247"/>
      <c r="L1224" s="252"/>
      <c r="M1224" s="253"/>
      <c r="N1224" s="254"/>
      <c r="O1224" s="254"/>
      <c r="P1224" s="254"/>
      <c r="Q1224" s="254"/>
      <c r="R1224" s="254"/>
      <c r="S1224" s="254"/>
      <c r="T1224" s="255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56" t="s">
        <v>305</v>
      </c>
      <c r="AU1224" s="256" t="s">
        <v>84</v>
      </c>
      <c r="AV1224" s="14" t="s">
        <v>84</v>
      </c>
      <c r="AW1224" s="14" t="s">
        <v>35</v>
      </c>
      <c r="AX1224" s="14" t="s">
        <v>74</v>
      </c>
      <c r="AY1224" s="256" t="s">
        <v>296</v>
      </c>
    </row>
    <row r="1225" spans="1:51" s="15" customFormat="1" ht="12">
      <c r="A1225" s="15"/>
      <c r="B1225" s="257"/>
      <c r="C1225" s="258"/>
      <c r="D1225" s="237" t="s">
        <v>305</v>
      </c>
      <c r="E1225" s="259" t="s">
        <v>231</v>
      </c>
      <c r="F1225" s="260" t="s">
        <v>310</v>
      </c>
      <c r="G1225" s="258"/>
      <c r="H1225" s="261">
        <v>202.79</v>
      </c>
      <c r="I1225" s="262"/>
      <c r="J1225" s="258"/>
      <c r="K1225" s="258"/>
      <c r="L1225" s="263"/>
      <c r="M1225" s="264"/>
      <c r="N1225" s="265"/>
      <c r="O1225" s="265"/>
      <c r="P1225" s="265"/>
      <c r="Q1225" s="265"/>
      <c r="R1225" s="265"/>
      <c r="S1225" s="265"/>
      <c r="T1225" s="266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T1225" s="267" t="s">
        <v>305</v>
      </c>
      <c r="AU1225" s="267" t="s">
        <v>84</v>
      </c>
      <c r="AV1225" s="15" t="s">
        <v>303</v>
      </c>
      <c r="AW1225" s="15" t="s">
        <v>35</v>
      </c>
      <c r="AX1225" s="15" t="s">
        <v>82</v>
      </c>
      <c r="AY1225" s="267" t="s">
        <v>296</v>
      </c>
    </row>
    <row r="1226" spans="1:65" s="2" customFormat="1" ht="16.5" customHeight="1">
      <c r="A1226" s="40"/>
      <c r="B1226" s="41"/>
      <c r="C1226" s="279" t="s">
        <v>1871</v>
      </c>
      <c r="D1226" s="279" t="s">
        <v>405</v>
      </c>
      <c r="E1226" s="280" t="s">
        <v>1879</v>
      </c>
      <c r="F1226" s="281" t="s">
        <v>1880</v>
      </c>
      <c r="G1226" s="282" t="s">
        <v>424</v>
      </c>
      <c r="H1226" s="283">
        <v>227.53</v>
      </c>
      <c r="I1226" s="284"/>
      <c r="J1226" s="285">
        <f>ROUND(I1226*H1226,2)</f>
        <v>0</v>
      </c>
      <c r="K1226" s="281" t="s">
        <v>28</v>
      </c>
      <c r="L1226" s="286"/>
      <c r="M1226" s="287" t="s">
        <v>28</v>
      </c>
      <c r="N1226" s="288" t="s">
        <v>45</v>
      </c>
      <c r="O1226" s="86"/>
      <c r="P1226" s="231">
        <f>O1226*H1226</f>
        <v>0</v>
      </c>
      <c r="Q1226" s="231">
        <v>0.00038</v>
      </c>
      <c r="R1226" s="231">
        <f>Q1226*H1226</f>
        <v>0.08646140000000001</v>
      </c>
      <c r="S1226" s="231">
        <v>0</v>
      </c>
      <c r="T1226" s="232">
        <f>S1226*H1226</f>
        <v>0</v>
      </c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R1226" s="233" t="s">
        <v>461</v>
      </c>
      <c r="AT1226" s="233" t="s">
        <v>405</v>
      </c>
      <c r="AU1226" s="233" t="s">
        <v>84</v>
      </c>
      <c r="AY1226" s="19" t="s">
        <v>296</v>
      </c>
      <c r="BE1226" s="234">
        <f>IF(N1226="základní",J1226,0)</f>
        <v>0</v>
      </c>
      <c r="BF1226" s="234">
        <f>IF(N1226="snížená",J1226,0)</f>
        <v>0</v>
      </c>
      <c r="BG1226" s="234">
        <f>IF(N1226="zákl. přenesená",J1226,0)</f>
        <v>0</v>
      </c>
      <c r="BH1226" s="234">
        <f>IF(N1226="sníž. přenesená",J1226,0)</f>
        <v>0</v>
      </c>
      <c r="BI1226" s="234">
        <f>IF(N1226="nulová",J1226,0)</f>
        <v>0</v>
      </c>
      <c r="BJ1226" s="19" t="s">
        <v>82</v>
      </c>
      <c r="BK1226" s="234">
        <f>ROUND(I1226*H1226,2)</f>
        <v>0</v>
      </c>
      <c r="BL1226" s="19" t="s">
        <v>374</v>
      </c>
      <c r="BM1226" s="233" t="s">
        <v>2418</v>
      </c>
    </row>
    <row r="1227" spans="1:51" s="14" customFormat="1" ht="12">
      <c r="A1227" s="14"/>
      <c r="B1227" s="246"/>
      <c r="C1227" s="247"/>
      <c r="D1227" s="237" t="s">
        <v>305</v>
      </c>
      <c r="E1227" s="248" t="s">
        <v>28</v>
      </c>
      <c r="F1227" s="249" t="s">
        <v>1882</v>
      </c>
      <c r="G1227" s="247"/>
      <c r="H1227" s="250">
        <v>223.069</v>
      </c>
      <c r="I1227" s="251"/>
      <c r="J1227" s="247"/>
      <c r="K1227" s="247"/>
      <c r="L1227" s="252"/>
      <c r="M1227" s="253"/>
      <c r="N1227" s="254"/>
      <c r="O1227" s="254"/>
      <c r="P1227" s="254"/>
      <c r="Q1227" s="254"/>
      <c r="R1227" s="254"/>
      <c r="S1227" s="254"/>
      <c r="T1227" s="255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56" t="s">
        <v>305</v>
      </c>
      <c r="AU1227" s="256" t="s">
        <v>84</v>
      </c>
      <c r="AV1227" s="14" t="s">
        <v>84</v>
      </c>
      <c r="AW1227" s="14" t="s">
        <v>35</v>
      </c>
      <c r="AX1227" s="14" t="s">
        <v>82</v>
      </c>
      <c r="AY1227" s="256" t="s">
        <v>296</v>
      </c>
    </row>
    <row r="1228" spans="1:51" s="14" customFormat="1" ht="12">
      <c r="A1228" s="14"/>
      <c r="B1228" s="246"/>
      <c r="C1228" s="247"/>
      <c r="D1228" s="237" t="s">
        <v>305</v>
      </c>
      <c r="E1228" s="247"/>
      <c r="F1228" s="249" t="s">
        <v>2419</v>
      </c>
      <c r="G1228" s="247"/>
      <c r="H1228" s="250">
        <v>227.53</v>
      </c>
      <c r="I1228" s="251"/>
      <c r="J1228" s="247"/>
      <c r="K1228" s="247"/>
      <c r="L1228" s="252"/>
      <c r="M1228" s="253"/>
      <c r="N1228" s="254"/>
      <c r="O1228" s="254"/>
      <c r="P1228" s="254"/>
      <c r="Q1228" s="254"/>
      <c r="R1228" s="254"/>
      <c r="S1228" s="254"/>
      <c r="T1228" s="255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56" t="s">
        <v>305</v>
      </c>
      <c r="AU1228" s="256" t="s">
        <v>84</v>
      </c>
      <c r="AV1228" s="14" t="s">
        <v>84</v>
      </c>
      <c r="AW1228" s="14" t="s">
        <v>4</v>
      </c>
      <c r="AX1228" s="14" t="s">
        <v>82</v>
      </c>
      <c r="AY1228" s="256" t="s">
        <v>296</v>
      </c>
    </row>
    <row r="1229" spans="1:65" s="2" customFormat="1" ht="24" customHeight="1">
      <c r="A1229" s="40"/>
      <c r="B1229" s="41"/>
      <c r="C1229" s="222" t="s">
        <v>1878</v>
      </c>
      <c r="D1229" s="222" t="s">
        <v>298</v>
      </c>
      <c r="E1229" s="223" t="s">
        <v>1885</v>
      </c>
      <c r="F1229" s="224" t="s">
        <v>1886</v>
      </c>
      <c r="G1229" s="225" t="s">
        <v>408</v>
      </c>
      <c r="H1229" s="226">
        <v>2.791</v>
      </c>
      <c r="I1229" s="227"/>
      <c r="J1229" s="228">
        <f>ROUND(I1229*H1229,2)</f>
        <v>0</v>
      </c>
      <c r="K1229" s="224" t="s">
        <v>302</v>
      </c>
      <c r="L1229" s="46"/>
      <c r="M1229" s="229" t="s">
        <v>28</v>
      </c>
      <c r="N1229" s="230" t="s">
        <v>45</v>
      </c>
      <c r="O1229" s="86"/>
      <c r="P1229" s="231">
        <f>O1229*H1229</f>
        <v>0</v>
      </c>
      <c r="Q1229" s="231">
        <v>0</v>
      </c>
      <c r="R1229" s="231">
        <f>Q1229*H1229</f>
        <v>0</v>
      </c>
      <c r="S1229" s="231">
        <v>0</v>
      </c>
      <c r="T1229" s="232">
        <f>S1229*H1229</f>
        <v>0</v>
      </c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R1229" s="233" t="s">
        <v>374</v>
      </c>
      <c r="AT1229" s="233" t="s">
        <v>298</v>
      </c>
      <c r="AU1229" s="233" t="s">
        <v>84</v>
      </c>
      <c r="AY1229" s="19" t="s">
        <v>296</v>
      </c>
      <c r="BE1229" s="234">
        <f>IF(N1229="základní",J1229,0)</f>
        <v>0</v>
      </c>
      <c r="BF1229" s="234">
        <f>IF(N1229="snížená",J1229,0)</f>
        <v>0</v>
      </c>
      <c r="BG1229" s="234">
        <f>IF(N1229="zákl. přenesená",J1229,0)</f>
        <v>0</v>
      </c>
      <c r="BH1229" s="234">
        <f>IF(N1229="sníž. přenesená",J1229,0)</f>
        <v>0</v>
      </c>
      <c r="BI1229" s="234">
        <f>IF(N1229="nulová",J1229,0)</f>
        <v>0</v>
      </c>
      <c r="BJ1229" s="19" t="s">
        <v>82</v>
      </c>
      <c r="BK1229" s="234">
        <f>ROUND(I1229*H1229,2)</f>
        <v>0</v>
      </c>
      <c r="BL1229" s="19" t="s">
        <v>374</v>
      </c>
      <c r="BM1229" s="233" t="s">
        <v>2420</v>
      </c>
    </row>
    <row r="1230" spans="1:63" s="12" customFormat="1" ht="22.8" customHeight="1">
      <c r="A1230" s="12"/>
      <c r="B1230" s="206"/>
      <c r="C1230" s="207"/>
      <c r="D1230" s="208" t="s">
        <v>73</v>
      </c>
      <c r="E1230" s="220" t="s">
        <v>1888</v>
      </c>
      <c r="F1230" s="220" t="s">
        <v>1889</v>
      </c>
      <c r="G1230" s="207"/>
      <c r="H1230" s="207"/>
      <c r="I1230" s="210"/>
      <c r="J1230" s="221">
        <f>BK1230</f>
        <v>0</v>
      </c>
      <c r="K1230" s="207"/>
      <c r="L1230" s="212"/>
      <c r="M1230" s="213"/>
      <c r="N1230" s="214"/>
      <c r="O1230" s="214"/>
      <c r="P1230" s="215">
        <f>SUM(P1231:P1269)</f>
        <v>0</v>
      </c>
      <c r="Q1230" s="214"/>
      <c r="R1230" s="215">
        <f>SUM(R1231:R1269)</f>
        <v>2.60494675</v>
      </c>
      <c r="S1230" s="214"/>
      <c r="T1230" s="216">
        <f>SUM(T1231:T1269)</f>
        <v>0</v>
      </c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R1230" s="217" t="s">
        <v>84</v>
      </c>
      <c r="AT1230" s="218" t="s">
        <v>73</v>
      </c>
      <c r="AU1230" s="218" t="s">
        <v>82</v>
      </c>
      <c r="AY1230" s="217" t="s">
        <v>296</v>
      </c>
      <c r="BK1230" s="219">
        <f>SUM(BK1231:BK1269)</f>
        <v>0</v>
      </c>
    </row>
    <row r="1231" spans="1:65" s="2" customFormat="1" ht="16.5" customHeight="1">
      <c r="A1231" s="40"/>
      <c r="B1231" s="41"/>
      <c r="C1231" s="222" t="s">
        <v>1884</v>
      </c>
      <c r="D1231" s="222" t="s">
        <v>298</v>
      </c>
      <c r="E1231" s="223" t="s">
        <v>1891</v>
      </c>
      <c r="F1231" s="224" t="s">
        <v>1892</v>
      </c>
      <c r="G1231" s="225" t="s">
        <v>362</v>
      </c>
      <c r="H1231" s="226">
        <v>121.571</v>
      </c>
      <c r="I1231" s="227"/>
      <c r="J1231" s="228">
        <f>ROUND(I1231*H1231,2)</f>
        <v>0</v>
      </c>
      <c r="K1231" s="224" t="s">
        <v>302</v>
      </c>
      <c r="L1231" s="46"/>
      <c r="M1231" s="229" t="s">
        <v>28</v>
      </c>
      <c r="N1231" s="230" t="s">
        <v>45</v>
      </c>
      <c r="O1231" s="86"/>
      <c r="P1231" s="231">
        <f>O1231*H1231</f>
        <v>0</v>
      </c>
      <c r="Q1231" s="231">
        <v>0.0015</v>
      </c>
      <c r="R1231" s="231">
        <f>Q1231*H1231</f>
        <v>0.1823565</v>
      </c>
      <c r="S1231" s="231">
        <v>0</v>
      </c>
      <c r="T1231" s="232">
        <f>S1231*H1231</f>
        <v>0</v>
      </c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R1231" s="233" t="s">
        <v>374</v>
      </c>
      <c r="AT1231" s="233" t="s">
        <v>298</v>
      </c>
      <c r="AU1231" s="233" t="s">
        <v>84</v>
      </c>
      <c r="AY1231" s="19" t="s">
        <v>296</v>
      </c>
      <c r="BE1231" s="234">
        <f>IF(N1231="základní",J1231,0)</f>
        <v>0</v>
      </c>
      <c r="BF1231" s="234">
        <f>IF(N1231="snížená",J1231,0)</f>
        <v>0</v>
      </c>
      <c r="BG1231" s="234">
        <f>IF(N1231="zákl. přenesená",J1231,0)</f>
        <v>0</v>
      </c>
      <c r="BH1231" s="234">
        <f>IF(N1231="sníž. přenesená",J1231,0)</f>
        <v>0</v>
      </c>
      <c r="BI1231" s="234">
        <f>IF(N1231="nulová",J1231,0)</f>
        <v>0</v>
      </c>
      <c r="BJ1231" s="19" t="s">
        <v>82</v>
      </c>
      <c r="BK1231" s="234">
        <f>ROUND(I1231*H1231,2)</f>
        <v>0</v>
      </c>
      <c r="BL1231" s="19" t="s">
        <v>374</v>
      </c>
      <c r="BM1231" s="233" t="s">
        <v>2421</v>
      </c>
    </row>
    <row r="1232" spans="1:51" s="14" customFormat="1" ht="12">
      <c r="A1232" s="14"/>
      <c r="B1232" s="246"/>
      <c r="C1232" s="247"/>
      <c r="D1232" s="237" t="s">
        <v>305</v>
      </c>
      <c r="E1232" s="248" t="s">
        <v>28</v>
      </c>
      <c r="F1232" s="249" t="s">
        <v>181</v>
      </c>
      <c r="G1232" s="247"/>
      <c r="H1232" s="250">
        <v>121.571</v>
      </c>
      <c r="I1232" s="251"/>
      <c r="J1232" s="247"/>
      <c r="K1232" s="247"/>
      <c r="L1232" s="252"/>
      <c r="M1232" s="253"/>
      <c r="N1232" s="254"/>
      <c r="O1232" s="254"/>
      <c r="P1232" s="254"/>
      <c r="Q1232" s="254"/>
      <c r="R1232" s="254"/>
      <c r="S1232" s="254"/>
      <c r="T1232" s="255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56" t="s">
        <v>305</v>
      </c>
      <c r="AU1232" s="256" t="s">
        <v>84</v>
      </c>
      <c r="AV1232" s="14" t="s">
        <v>84</v>
      </c>
      <c r="AW1232" s="14" t="s">
        <v>35</v>
      </c>
      <c r="AX1232" s="14" t="s">
        <v>82</v>
      </c>
      <c r="AY1232" s="256" t="s">
        <v>296</v>
      </c>
    </row>
    <row r="1233" spans="1:65" s="2" customFormat="1" ht="16.5" customHeight="1">
      <c r="A1233" s="40"/>
      <c r="B1233" s="41"/>
      <c r="C1233" s="222" t="s">
        <v>1890</v>
      </c>
      <c r="D1233" s="222" t="s">
        <v>298</v>
      </c>
      <c r="E1233" s="223" t="s">
        <v>1895</v>
      </c>
      <c r="F1233" s="224" t="s">
        <v>1896</v>
      </c>
      <c r="G1233" s="225" t="s">
        <v>491</v>
      </c>
      <c r="H1233" s="226">
        <v>66.6</v>
      </c>
      <c r="I1233" s="227"/>
      <c r="J1233" s="228">
        <f>ROUND(I1233*H1233,2)</f>
        <v>0</v>
      </c>
      <c r="K1233" s="224" t="s">
        <v>302</v>
      </c>
      <c r="L1233" s="46"/>
      <c r="M1233" s="229" t="s">
        <v>28</v>
      </c>
      <c r="N1233" s="230" t="s">
        <v>45</v>
      </c>
      <c r="O1233" s="86"/>
      <c r="P1233" s="231">
        <f>O1233*H1233</f>
        <v>0</v>
      </c>
      <c r="Q1233" s="231">
        <v>0.00022</v>
      </c>
      <c r="R1233" s="231">
        <f>Q1233*H1233</f>
        <v>0.014652</v>
      </c>
      <c r="S1233" s="231">
        <v>0</v>
      </c>
      <c r="T1233" s="232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33" t="s">
        <v>374</v>
      </c>
      <c r="AT1233" s="233" t="s">
        <v>298</v>
      </c>
      <c r="AU1233" s="233" t="s">
        <v>84</v>
      </c>
      <c r="AY1233" s="19" t="s">
        <v>296</v>
      </c>
      <c r="BE1233" s="234">
        <f>IF(N1233="základní",J1233,0)</f>
        <v>0</v>
      </c>
      <c r="BF1233" s="234">
        <f>IF(N1233="snížená",J1233,0)</f>
        <v>0</v>
      </c>
      <c r="BG1233" s="234">
        <f>IF(N1233="zákl. přenesená",J1233,0)</f>
        <v>0</v>
      </c>
      <c r="BH1233" s="234">
        <f>IF(N1233="sníž. přenesená",J1233,0)</f>
        <v>0</v>
      </c>
      <c r="BI1233" s="234">
        <f>IF(N1233="nulová",J1233,0)</f>
        <v>0</v>
      </c>
      <c r="BJ1233" s="19" t="s">
        <v>82</v>
      </c>
      <c r="BK1233" s="234">
        <f>ROUND(I1233*H1233,2)</f>
        <v>0</v>
      </c>
      <c r="BL1233" s="19" t="s">
        <v>374</v>
      </c>
      <c r="BM1233" s="233" t="s">
        <v>2422</v>
      </c>
    </row>
    <row r="1234" spans="1:51" s="13" customFormat="1" ht="12">
      <c r="A1234" s="13"/>
      <c r="B1234" s="235"/>
      <c r="C1234" s="236"/>
      <c r="D1234" s="237" t="s">
        <v>305</v>
      </c>
      <c r="E1234" s="238" t="s">
        <v>28</v>
      </c>
      <c r="F1234" s="239" t="s">
        <v>1809</v>
      </c>
      <c r="G1234" s="236"/>
      <c r="H1234" s="238" t="s">
        <v>28</v>
      </c>
      <c r="I1234" s="240"/>
      <c r="J1234" s="236"/>
      <c r="K1234" s="236"/>
      <c r="L1234" s="241"/>
      <c r="M1234" s="242"/>
      <c r="N1234" s="243"/>
      <c r="O1234" s="243"/>
      <c r="P1234" s="243"/>
      <c r="Q1234" s="243"/>
      <c r="R1234" s="243"/>
      <c r="S1234" s="243"/>
      <c r="T1234" s="244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5" t="s">
        <v>305</v>
      </c>
      <c r="AU1234" s="245" t="s">
        <v>84</v>
      </c>
      <c r="AV1234" s="13" t="s">
        <v>82</v>
      </c>
      <c r="AW1234" s="13" t="s">
        <v>35</v>
      </c>
      <c r="AX1234" s="13" t="s">
        <v>74</v>
      </c>
      <c r="AY1234" s="245" t="s">
        <v>296</v>
      </c>
    </row>
    <row r="1235" spans="1:51" s="14" customFormat="1" ht="12">
      <c r="A1235" s="14"/>
      <c r="B1235" s="246"/>
      <c r="C1235" s="247"/>
      <c r="D1235" s="237" t="s">
        <v>305</v>
      </c>
      <c r="E1235" s="248" t="s">
        <v>28</v>
      </c>
      <c r="F1235" s="249" t="s">
        <v>2423</v>
      </c>
      <c r="G1235" s="247"/>
      <c r="H1235" s="250">
        <v>66.6</v>
      </c>
      <c r="I1235" s="251"/>
      <c r="J1235" s="247"/>
      <c r="K1235" s="247"/>
      <c r="L1235" s="252"/>
      <c r="M1235" s="253"/>
      <c r="N1235" s="254"/>
      <c r="O1235" s="254"/>
      <c r="P1235" s="254"/>
      <c r="Q1235" s="254"/>
      <c r="R1235" s="254"/>
      <c r="S1235" s="254"/>
      <c r="T1235" s="255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56" t="s">
        <v>305</v>
      </c>
      <c r="AU1235" s="256" t="s">
        <v>84</v>
      </c>
      <c r="AV1235" s="14" t="s">
        <v>84</v>
      </c>
      <c r="AW1235" s="14" t="s">
        <v>35</v>
      </c>
      <c r="AX1235" s="14" t="s">
        <v>82</v>
      </c>
      <c r="AY1235" s="256" t="s">
        <v>296</v>
      </c>
    </row>
    <row r="1236" spans="1:65" s="2" customFormat="1" ht="16.5" customHeight="1">
      <c r="A1236" s="40"/>
      <c r="B1236" s="41"/>
      <c r="C1236" s="222" t="s">
        <v>1894</v>
      </c>
      <c r="D1236" s="222" t="s">
        <v>298</v>
      </c>
      <c r="E1236" s="223" t="s">
        <v>1900</v>
      </c>
      <c r="F1236" s="224" t="s">
        <v>1901</v>
      </c>
      <c r="G1236" s="225" t="s">
        <v>424</v>
      </c>
      <c r="H1236" s="226">
        <v>57.04</v>
      </c>
      <c r="I1236" s="227"/>
      <c r="J1236" s="228">
        <f>ROUND(I1236*H1236,2)</f>
        <v>0</v>
      </c>
      <c r="K1236" s="224" t="s">
        <v>302</v>
      </c>
      <c r="L1236" s="46"/>
      <c r="M1236" s="229" t="s">
        <v>28</v>
      </c>
      <c r="N1236" s="230" t="s">
        <v>45</v>
      </c>
      <c r="O1236" s="86"/>
      <c r="P1236" s="231">
        <f>O1236*H1236</f>
        <v>0</v>
      </c>
      <c r="Q1236" s="231">
        <v>0.0004</v>
      </c>
      <c r="R1236" s="231">
        <f>Q1236*H1236</f>
        <v>0.022816</v>
      </c>
      <c r="S1236" s="231">
        <v>0</v>
      </c>
      <c r="T1236" s="232">
        <f>S1236*H1236</f>
        <v>0</v>
      </c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R1236" s="233" t="s">
        <v>374</v>
      </c>
      <c r="AT1236" s="233" t="s">
        <v>298</v>
      </c>
      <c r="AU1236" s="233" t="s">
        <v>84</v>
      </c>
      <c r="AY1236" s="19" t="s">
        <v>296</v>
      </c>
      <c r="BE1236" s="234">
        <f>IF(N1236="základní",J1236,0)</f>
        <v>0</v>
      </c>
      <c r="BF1236" s="234">
        <f>IF(N1236="snížená",J1236,0)</f>
        <v>0</v>
      </c>
      <c r="BG1236" s="234">
        <f>IF(N1236="zákl. přenesená",J1236,0)</f>
        <v>0</v>
      </c>
      <c r="BH1236" s="234">
        <f>IF(N1236="sníž. přenesená",J1236,0)</f>
        <v>0</v>
      </c>
      <c r="BI1236" s="234">
        <f>IF(N1236="nulová",J1236,0)</f>
        <v>0</v>
      </c>
      <c r="BJ1236" s="19" t="s">
        <v>82</v>
      </c>
      <c r="BK1236" s="234">
        <f>ROUND(I1236*H1236,2)</f>
        <v>0</v>
      </c>
      <c r="BL1236" s="19" t="s">
        <v>374</v>
      </c>
      <c r="BM1236" s="233" t="s">
        <v>2424</v>
      </c>
    </row>
    <row r="1237" spans="1:51" s="14" customFormat="1" ht="12">
      <c r="A1237" s="14"/>
      <c r="B1237" s="246"/>
      <c r="C1237" s="247"/>
      <c r="D1237" s="237" t="s">
        <v>305</v>
      </c>
      <c r="E1237" s="248" t="s">
        <v>28</v>
      </c>
      <c r="F1237" s="249" t="s">
        <v>204</v>
      </c>
      <c r="G1237" s="247"/>
      <c r="H1237" s="250">
        <v>57.04</v>
      </c>
      <c r="I1237" s="251"/>
      <c r="J1237" s="247"/>
      <c r="K1237" s="247"/>
      <c r="L1237" s="252"/>
      <c r="M1237" s="253"/>
      <c r="N1237" s="254"/>
      <c r="O1237" s="254"/>
      <c r="P1237" s="254"/>
      <c r="Q1237" s="254"/>
      <c r="R1237" s="254"/>
      <c r="S1237" s="254"/>
      <c r="T1237" s="255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6" t="s">
        <v>305</v>
      </c>
      <c r="AU1237" s="256" t="s">
        <v>84</v>
      </c>
      <c r="AV1237" s="14" t="s">
        <v>84</v>
      </c>
      <c r="AW1237" s="14" t="s">
        <v>35</v>
      </c>
      <c r="AX1237" s="14" t="s">
        <v>82</v>
      </c>
      <c r="AY1237" s="256" t="s">
        <v>296</v>
      </c>
    </row>
    <row r="1238" spans="1:65" s="2" customFormat="1" ht="24" customHeight="1">
      <c r="A1238" s="40"/>
      <c r="B1238" s="41"/>
      <c r="C1238" s="222" t="s">
        <v>1899</v>
      </c>
      <c r="D1238" s="222" t="s">
        <v>298</v>
      </c>
      <c r="E1238" s="223" t="s">
        <v>1904</v>
      </c>
      <c r="F1238" s="224" t="s">
        <v>1905</v>
      </c>
      <c r="G1238" s="225" t="s">
        <v>362</v>
      </c>
      <c r="H1238" s="226">
        <v>121.571</v>
      </c>
      <c r="I1238" s="227"/>
      <c r="J1238" s="228">
        <f>ROUND(I1238*H1238,2)</f>
        <v>0</v>
      </c>
      <c r="K1238" s="224" t="s">
        <v>302</v>
      </c>
      <c r="L1238" s="46"/>
      <c r="M1238" s="229" t="s">
        <v>28</v>
      </c>
      <c r="N1238" s="230" t="s">
        <v>45</v>
      </c>
      <c r="O1238" s="86"/>
      <c r="P1238" s="231">
        <f>O1238*H1238</f>
        <v>0</v>
      </c>
      <c r="Q1238" s="231">
        <v>0.0053</v>
      </c>
      <c r="R1238" s="231">
        <f>Q1238*H1238</f>
        <v>0.6443263</v>
      </c>
      <c r="S1238" s="231">
        <v>0</v>
      </c>
      <c r="T1238" s="232">
        <f>S1238*H1238</f>
        <v>0</v>
      </c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R1238" s="233" t="s">
        <v>374</v>
      </c>
      <c r="AT1238" s="233" t="s">
        <v>298</v>
      </c>
      <c r="AU1238" s="233" t="s">
        <v>84</v>
      </c>
      <c r="AY1238" s="19" t="s">
        <v>296</v>
      </c>
      <c r="BE1238" s="234">
        <f>IF(N1238="základní",J1238,0)</f>
        <v>0</v>
      </c>
      <c r="BF1238" s="234">
        <f>IF(N1238="snížená",J1238,0)</f>
        <v>0</v>
      </c>
      <c r="BG1238" s="234">
        <f>IF(N1238="zákl. přenesená",J1238,0)</f>
        <v>0</v>
      </c>
      <c r="BH1238" s="234">
        <f>IF(N1238="sníž. přenesená",J1238,0)</f>
        <v>0</v>
      </c>
      <c r="BI1238" s="234">
        <f>IF(N1238="nulová",J1238,0)</f>
        <v>0</v>
      </c>
      <c r="BJ1238" s="19" t="s">
        <v>82</v>
      </c>
      <c r="BK1238" s="234">
        <f>ROUND(I1238*H1238,2)</f>
        <v>0</v>
      </c>
      <c r="BL1238" s="19" t="s">
        <v>374</v>
      </c>
      <c r="BM1238" s="233" t="s">
        <v>2425</v>
      </c>
    </row>
    <row r="1239" spans="1:51" s="14" customFormat="1" ht="12">
      <c r="A1239" s="14"/>
      <c r="B1239" s="246"/>
      <c r="C1239" s="247"/>
      <c r="D1239" s="237" t="s">
        <v>305</v>
      </c>
      <c r="E1239" s="248" t="s">
        <v>28</v>
      </c>
      <c r="F1239" s="249" t="s">
        <v>181</v>
      </c>
      <c r="G1239" s="247"/>
      <c r="H1239" s="250">
        <v>121.571</v>
      </c>
      <c r="I1239" s="251"/>
      <c r="J1239" s="247"/>
      <c r="K1239" s="247"/>
      <c r="L1239" s="252"/>
      <c r="M1239" s="253"/>
      <c r="N1239" s="254"/>
      <c r="O1239" s="254"/>
      <c r="P1239" s="254"/>
      <c r="Q1239" s="254"/>
      <c r="R1239" s="254"/>
      <c r="S1239" s="254"/>
      <c r="T1239" s="255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6" t="s">
        <v>305</v>
      </c>
      <c r="AU1239" s="256" t="s">
        <v>84</v>
      </c>
      <c r="AV1239" s="14" t="s">
        <v>84</v>
      </c>
      <c r="AW1239" s="14" t="s">
        <v>35</v>
      </c>
      <c r="AX1239" s="14" t="s">
        <v>82</v>
      </c>
      <c r="AY1239" s="256" t="s">
        <v>296</v>
      </c>
    </row>
    <row r="1240" spans="1:65" s="2" customFormat="1" ht="16.5" customHeight="1">
      <c r="A1240" s="40"/>
      <c r="B1240" s="41"/>
      <c r="C1240" s="279" t="s">
        <v>1903</v>
      </c>
      <c r="D1240" s="279" t="s">
        <v>405</v>
      </c>
      <c r="E1240" s="280" t="s">
        <v>1908</v>
      </c>
      <c r="F1240" s="281" t="s">
        <v>1909</v>
      </c>
      <c r="G1240" s="282" t="s">
        <v>362</v>
      </c>
      <c r="H1240" s="283">
        <v>133.728</v>
      </c>
      <c r="I1240" s="284"/>
      <c r="J1240" s="285">
        <f>ROUND(I1240*H1240,2)</f>
        <v>0</v>
      </c>
      <c r="K1240" s="281" t="s">
        <v>302</v>
      </c>
      <c r="L1240" s="286"/>
      <c r="M1240" s="287" t="s">
        <v>28</v>
      </c>
      <c r="N1240" s="288" t="s">
        <v>45</v>
      </c>
      <c r="O1240" s="86"/>
      <c r="P1240" s="231">
        <f>O1240*H1240</f>
        <v>0</v>
      </c>
      <c r="Q1240" s="231">
        <v>0.0126</v>
      </c>
      <c r="R1240" s="231">
        <f>Q1240*H1240</f>
        <v>1.6849728000000002</v>
      </c>
      <c r="S1240" s="231">
        <v>0</v>
      </c>
      <c r="T1240" s="232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33" t="s">
        <v>461</v>
      </c>
      <c r="AT1240" s="233" t="s">
        <v>405</v>
      </c>
      <c r="AU1240" s="233" t="s">
        <v>84</v>
      </c>
      <c r="AY1240" s="19" t="s">
        <v>296</v>
      </c>
      <c r="BE1240" s="234">
        <f>IF(N1240="základní",J1240,0)</f>
        <v>0</v>
      </c>
      <c r="BF1240" s="234">
        <f>IF(N1240="snížená",J1240,0)</f>
        <v>0</v>
      </c>
      <c r="BG1240" s="234">
        <f>IF(N1240="zákl. přenesená",J1240,0)</f>
        <v>0</v>
      </c>
      <c r="BH1240" s="234">
        <f>IF(N1240="sníž. přenesená",J1240,0)</f>
        <v>0</v>
      </c>
      <c r="BI1240" s="234">
        <f>IF(N1240="nulová",J1240,0)</f>
        <v>0</v>
      </c>
      <c r="BJ1240" s="19" t="s">
        <v>82</v>
      </c>
      <c r="BK1240" s="234">
        <f>ROUND(I1240*H1240,2)</f>
        <v>0</v>
      </c>
      <c r="BL1240" s="19" t="s">
        <v>374</v>
      </c>
      <c r="BM1240" s="233" t="s">
        <v>2426</v>
      </c>
    </row>
    <row r="1241" spans="1:51" s="14" customFormat="1" ht="12">
      <c r="A1241" s="14"/>
      <c r="B1241" s="246"/>
      <c r="C1241" s="247"/>
      <c r="D1241" s="237" t="s">
        <v>305</v>
      </c>
      <c r="E1241" s="248" t="s">
        <v>28</v>
      </c>
      <c r="F1241" s="249" t="s">
        <v>1911</v>
      </c>
      <c r="G1241" s="247"/>
      <c r="H1241" s="250">
        <v>133.728</v>
      </c>
      <c r="I1241" s="251"/>
      <c r="J1241" s="247"/>
      <c r="K1241" s="247"/>
      <c r="L1241" s="252"/>
      <c r="M1241" s="253"/>
      <c r="N1241" s="254"/>
      <c r="O1241" s="254"/>
      <c r="P1241" s="254"/>
      <c r="Q1241" s="254"/>
      <c r="R1241" s="254"/>
      <c r="S1241" s="254"/>
      <c r="T1241" s="255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56" t="s">
        <v>305</v>
      </c>
      <c r="AU1241" s="256" t="s">
        <v>84</v>
      </c>
      <c r="AV1241" s="14" t="s">
        <v>84</v>
      </c>
      <c r="AW1241" s="14" t="s">
        <v>35</v>
      </c>
      <c r="AX1241" s="14" t="s">
        <v>82</v>
      </c>
      <c r="AY1241" s="256" t="s">
        <v>296</v>
      </c>
    </row>
    <row r="1242" spans="1:65" s="2" customFormat="1" ht="16.5" customHeight="1">
      <c r="A1242" s="40"/>
      <c r="B1242" s="41"/>
      <c r="C1242" s="222" t="s">
        <v>1907</v>
      </c>
      <c r="D1242" s="222" t="s">
        <v>298</v>
      </c>
      <c r="E1242" s="223" t="s">
        <v>1913</v>
      </c>
      <c r="F1242" s="224" t="s">
        <v>1914</v>
      </c>
      <c r="G1242" s="225" t="s">
        <v>362</v>
      </c>
      <c r="H1242" s="226">
        <v>121.571</v>
      </c>
      <c r="I1242" s="227"/>
      <c r="J1242" s="228">
        <f>ROUND(I1242*H1242,2)</f>
        <v>0</v>
      </c>
      <c r="K1242" s="224" t="s">
        <v>302</v>
      </c>
      <c r="L1242" s="46"/>
      <c r="M1242" s="229" t="s">
        <v>28</v>
      </c>
      <c r="N1242" s="230" t="s">
        <v>45</v>
      </c>
      <c r="O1242" s="86"/>
      <c r="P1242" s="231">
        <f>O1242*H1242</f>
        <v>0</v>
      </c>
      <c r="Q1242" s="231">
        <v>0</v>
      </c>
      <c r="R1242" s="231">
        <f>Q1242*H1242</f>
        <v>0</v>
      </c>
      <c r="S1242" s="231">
        <v>0</v>
      </c>
      <c r="T1242" s="232">
        <f>S1242*H1242</f>
        <v>0</v>
      </c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R1242" s="233" t="s">
        <v>374</v>
      </c>
      <c r="AT1242" s="233" t="s">
        <v>298</v>
      </c>
      <c r="AU1242" s="233" t="s">
        <v>84</v>
      </c>
      <c r="AY1242" s="19" t="s">
        <v>296</v>
      </c>
      <c r="BE1242" s="234">
        <f>IF(N1242="základní",J1242,0)</f>
        <v>0</v>
      </c>
      <c r="BF1242" s="234">
        <f>IF(N1242="snížená",J1242,0)</f>
        <v>0</v>
      </c>
      <c r="BG1242" s="234">
        <f>IF(N1242="zákl. přenesená",J1242,0)</f>
        <v>0</v>
      </c>
      <c r="BH1242" s="234">
        <f>IF(N1242="sníž. přenesená",J1242,0)</f>
        <v>0</v>
      </c>
      <c r="BI1242" s="234">
        <f>IF(N1242="nulová",J1242,0)</f>
        <v>0</v>
      </c>
      <c r="BJ1242" s="19" t="s">
        <v>82</v>
      </c>
      <c r="BK1242" s="234">
        <f>ROUND(I1242*H1242,2)</f>
        <v>0</v>
      </c>
      <c r="BL1242" s="19" t="s">
        <v>374</v>
      </c>
      <c r="BM1242" s="233" t="s">
        <v>2427</v>
      </c>
    </row>
    <row r="1243" spans="1:51" s="14" customFormat="1" ht="12">
      <c r="A1243" s="14"/>
      <c r="B1243" s="246"/>
      <c r="C1243" s="247"/>
      <c r="D1243" s="237" t="s">
        <v>305</v>
      </c>
      <c r="E1243" s="248" t="s">
        <v>28</v>
      </c>
      <c r="F1243" s="249" t="s">
        <v>181</v>
      </c>
      <c r="G1243" s="247"/>
      <c r="H1243" s="250">
        <v>121.571</v>
      </c>
      <c r="I1243" s="251"/>
      <c r="J1243" s="247"/>
      <c r="K1243" s="247"/>
      <c r="L1243" s="252"/>
      <c r="M1243" s="253"/>
      <c r="N1243" s="254"/>
      <c r="O1243" s="254"/>
      <c r="P1243" s="254"/>
      <c r="Q1243" s="254"/>
      <c r="R1243" s="254"/>
      <c r="S1243" s="254"/>
      <c r="T1243" s="255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56" t="s">
        <v>305</v>
      </c>
      <c r="AU1243" s="256" t="s">
        <v>84</v>
      </c>
      <c r="AV1243" s="14" t="s">
        <v>84</v>
      </c>
      <c r="AW1243" s="14" t="s">
        <v>35</v>
      </c>
      <c r="AX1243" s="14" t="s">
        <v>82</v>
      </c>
      <c r="AY1243" s="256" t="s">
        <v>296</v>
      </c>
    </row>
    <row r="1244" spans="1:65" s="2" customFormat="1" ht="16.5" customHeight="1">
      <c r="A1244" s="40"/>
      <c r="B1244" s="41"/>
      <c r="C1244" s="222" t="s">
        <v>1912</v>
      </c>
      <c r="D1244" s="222" t="s">
        <v>298</v>
      </c>
      <c r="E1244" s="223" t="s">
        <v>1917</v>
      </c>
      <c r="F1244" s="224" t="s">
        <v>1918</v>
      </c>
      <c r="G1244" s="225" t="s">
        <v>362</v>
      </c>
      <c r="H1244" s="226">
        <v>121.571</v>
      </c>
      <c r="I1244" s="227"/>
      <c r="J1244" s="228">
        <f>ROUND(I1244*H1244,2)</f>
        <v>0</v>
      </c>
      <c r="K1244" s="224" t="s">
        <v>302</v>
      </c>
      <c r="L1244" s="46"/>
      <c r="M1244" s="229" t="s">
        <v>28</v>
      </c>
      <c r="N1244" s="230" t="s">
        <v>45</v>
      </c>
      <c r="O1244" s="86"/>
      <c r="P1244" s="231">
        <f>O1244*H1244</f>
        <v>0</v>
      </c>
      <c r="Q1244" s="231">
        <v>0</v>
      </c>
      <c r="R1244" s="231">
        <f>Q1244*H1244</f>
        <v>0</v>
      </c>
      <c r="S1244" s="231">
        <v>0</v>
      </c>
      <c r="T1244" s="232">
        <f>S1244*H1244</f>
        <v>0</v>
      </c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R1244" s="233" t="s">
        <v>374</v>
      </c>
      <c r="AT1244" s="233" t="s">
        <v>298</v>
      </c>
      <c r="AU1244" s="233" t="s">
        <v>84</v>
      </c>
      <c r="AY1244" s="19" t="s">
        <v>296</v>
      </c>
      <c r="BE1244" s="234">
        <f>IF(N1244="základní",J1244,0)</f>
        <v>0</v>
      </c>
      <c r="BF1244" s="234">
        <f>IF(N1244="snížená",J1244,0)</f>
        <v>0</v>
      </c>
      <c r="BG1244" s="234">
        <f>IF(N1244="zákl. přenesená",J1244,0)</f>
        <v>0</v>
      </c>
      <c r="BH1244" s="234">
        <f>IF(N1244="sníž. přenesená",J1244,0)</f>
        <v>0</v>
      </c>
      <c r="BI1244" s="234">
        <f>IF(N1244="nulová",J1244,0)</f>
        <v>0</v>
      </c>
      <c r="BJ1244" s="19" t="s">
        <v>82</v>
      </c>
      <c r="BK1244" s="234">
        <f>ROUND(I1244*H1244,2)</f>
        <v>0</v>
      </c>
      <c r="BL1244" s="19" t="s">
        <v>374</v>
      </c>
      <c r="BM1244" s="233" t="s">
        <v>2428</v>
      </c>
    </row>
    <row r="1245" spans="1:51" s="14" customFormat="1" ht="12">
      <c r="A1245" s="14"/>
      <c r="B1245" s="246"/>
      <c r="C1245" s="247"/>
      <c r="D1245" s="237" t="s">
        <v>305</v>
      </c>
      <c r="E1245" s="248" t="s">
        <v>28</v>
      </c>
      <c r="F1245" s="249" t="s">
        <v>181</v>
      </c>
      <c r="G1245" s="247"/>
      <c r="H1245" s="250">
        <v>121.571</v>
      </c>
      <c r="I1245" s="251"/>
      <c r="J1245" s="247"/>
      <c r="K1245" s="247"/>
      <c r="L1245" s="252"/>
      <c r="M1245" s="253"/>
      <c r="N1245" s="254"/>
      <c r="O1245" s="254"/>
      <c r="P1245" s="254"/>
      <c r="Q1245" s="254"/>
      <c r="R1245" s="254"/>
      <c r="S1245" s="254"/>
      <c r="T1245" s="255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56" t="s">
        <v>305</v>
      </c>
      <c r="AU1245" s="256" t="s">
        <v>84</v>
      </c>
      <c r="AV1245" s="14" t="s">
        <v>84</v>
      </c>
      <c r="AW1245" s="14" t="s">
        <v>35</v>
      </c>
      <c r="AX1245" s="14" t="s">
        <v>82</v>
      </c>
      <c r="AY1245" s="256" t="s">
        <v>296</v>
      </c>
    </row>
    <row r="1246" spans="1:65" s="2" customFormat="1" ht="16.5" customHeight="1">
      <c r="A1246" s="40"/>
      <c r="B1246" s="41"/>
      <c r="C1246" s="222" t="s">
        <v>1916</v>
      </c>
      <c r="D1246" s="222" t="s">
        <v>298</v>
      </c>
      <c r="E1246" s="223" t="s">
        <v>1921</v>
      </c>
      <c r="F1246" s="224" t="s">
        <v>1922</v>
      </c>
      <c r="G1246" s="225" t="s">
        <v>362</v>
      </c>
      <c r="H1246" s="226">
        <v>0.4</v>
      </c>
      <c r="I1246" s="227"/>
      <c r="J1246" s="228">
        <f>ROUND(I1246*H1246,2)</f>
        <v>0</v>
      </c>
      <c r="K1246" s="224" t="s">
        <v>302</v>
      </c>
      <c r="L1246" s="46"/>
      <c r="M1246" s="229" t="s">
        <v>28</v>
      </c>
      <c r="N1246" s="230" t="s">
        <v>45</v>
      </c>
      <c r="O1246" s="86"/>
      <c r="P1246" s="231">
        <f>O1246*H1246</f>
        <v>0</v>
      </c>
      <c r="Q1246" s="231">
        <v>0.00058</v>
      </c>
      <c r="R1246" s="231">
        <f>Q1246*H1246</f>
        <v>0.000232</v>
      </c>
      <c r="S1246" s="231">
        <v>0</v>
      </c>
      <c r="T1246" s="232">
        <f>S1246*H1246</f>
        <v>0</v>
      </c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R1246" s="233" t="s">
        <v>374</v>
      </c>
      <c r="AT1246" s="233" t="s">
        <v>298</v>
      </c>
      <c r="AU1246" s="233" t="s">
        <v>84</v>
      </c>
      <c r="AY1246" s="19" t="s">
        <v>296</v>
      </c>
      <c r="BE1246" s="234">
        <f>IF(N1246="základní",J1246,0)</f>
        <v>0</v>
      </c>
      <c r="BF1246" s="234">
        <f>IF(N1246="snížená",J1246,0)</f>
        <v>0</v>
      </c>
      <c r="BG1246" s="234">
        <f>IF(N1246="zákl. přenesená",J1246,0)</f>
        <v>0</v>
      </c>
      <c r="BH1246" s="234">
        <f>IF(N1246="sníž. přenesená",J1246,0)</f>
        <v>0</v>
      </c>
      <c r="BI1246" s="234">
        <f>IF(N1246="nulová",J1246,0)</f>
        <v>0</v>
      </c>
      <c r="BJ1246" s="19" t="s">
        <v>82</v>
      </c>
      <c r="BK1246" s="234">
        <f>ROUND(I1246*H1246,2)</f>
        <v>0</v>
      </c>
      <c r="BL1246" s="19" t="s">
        <v>374</v>
      </c>
      <c r="BM1246" s="233" t="s">
        <v>2429</v>
      </c>
    </row>
    <row r="1247" spans="1:51" s="13" customFormat="1" ht="12">
      <c r="A1247" s="13"/>
      <c r="B1247" s="235"/>
      <c r="C1247" s="236"/>
      <c r="D1247" s="237" t="s">
        <v>305</v>
      </c>
      <c r="E1247" s="238" t="s">
        <v>28</v>
      </c>
      <c r="F1247" s="239" t="s">
        <v>1073</v>
      </c>
      <c r="G1247" s="236"/>
      <c r="H1247" s="238" t="s">
        <v>28</v>
      </c>
      <c r="I1247" s="240"/>
      <c r="J1247" s="236"/>
      <c r="K1247" s="236"/>
      <c r="L1247" s="241"/>
      <c r="M1247" s="242"/>
      <c r="N1247" s="243"/>
      <c r="O1247" s="243"/>
      <c r="P1247" s="243"/>
      <c r="Q1247" s="243"/>
      <c r="R1247" s="243"/>
      <c r="S1247" s="243"/>
      <c r="T1247" s="244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5" t="s">
        <v>305</v>
      </c>
      <c r="AU1247" s="245" t="s">
        <v>84</v>
      </c>
      <c r="AV1247" s="13" t="s">
        <v>82</v>
      </c>
      <c r="AW1247" s="13" t="s">
        <v>35</v>
      </c>
      <c r="AX1247" s="13" t="s">
        <v>74</v>
      </c>
      <c r="AY1247" s="245" t="s">
        <v>296</v>
      </c>
    </row>
    <row r="1248" spans="1:51" s="14" customFormat="1" ht="12">
      <c r="A1248" s="14"/>
      <c r="B1248" s="246"/>
      <c r="C1248" s="247"/>
      <c r="D1248" s="237" t="s">
        <v>305</v>
      </c>
      <c r="E1248" s="248" t="s">
        <v>28</v>
      </c>
      <c r="F1248" s="249" t="s">
        <v>1924</v>
      </c>
      <c r="G1248" s="247"/>
      <c r="H1248" s="250">
        <v>0.4</v>
      </c>
      <c r="I1248" s="251"/>
      <c r="J1248" s="247"/>
      <c r="K1248" s="247"/>
      <c r="L1248" s="252"/>
      <c r="M1248" s="253"/>
      <c r="N1248" s="254"/>
      <c r="O1248" s="254"/>
      <c r="P1248" s="254"/>
      <c r="Q1248" s="254"/>
      <c r="R1248" s="254"/>
      <c r="S1248" s="254"/>
      <c r="T1248" s="255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56" t="s">
        <v>305</v>
      </c>
      <c r="AU1248" s="256" t="s">
        <v>84</v>
      </c>
      <c r="AV1248" s="14" t="s">
        <v>84</v>
      </c>
      <c r="AW1248" s="14" t="s">
        <v>35</v>
      </c>
      <c r="AX1248" s="14" t="s">
        <v>82</v>
      </c>
      <c r="AY1248" s="256" t="s">
        <v>296</v>
      </c>
    </row>
    <row r="1249" spans="1:65" s="2" customFormat="1" ht="16.5" customHeight="1">
      <c r="A1249" s="40"/>
      <c r="B1249" s="41"/>
      <c r="C1249" s="279" t="s">
        <v>1920</v>
      </c>
      <c r="D1249" s="279" t="s">
        <v>405</v>
      </c>
      <c r="E1249" s="280" t="s">
        <v>1926</v>
      </c>
      <c r="F1249" s="281" t="s">
        <v>1927</v>
      </c>
      <c r="G1249" s="282" t="s">
        <v>362</v>
      </c>
      <c r="H1249" s="283">
        <v>0.44</v>
      </c>
      <c r="I1249" s="284"/>
      <c r="J1249" s="285">
        <f>ROUND(I1249*H1249,2)</f>
        <v>0</v>
      </c>
      <c r="K1249" s="281" t="s">
        <v>302</v>
      </c>
      <c r="L1249" s="286"/>
      <c r="M1249" s="287" t="s">
        <v>28</v>
      </c>
      <c r="N1249" s="288" t="s">
        <v>45</v>
      </c>
      <c r="O1249" s="86"/>
      <c r="P1249" s="231">
        <f>O1249*H1249</f>
        <v>0</v>
      </c>
      <c r="Q1249" s="231">
        <v>0.0075</v>
      </c>
      <c r="R1249" s="231">
        <f>Q1249*H1249</f>
        <v>0.0033</v>
      </c>
      <c r="S1249" s="231">
        <v>0</v>
      </c>
      <c r="T1249" s="232">
        <f>S1249*H1249</f>
        <v>0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33" t="s">
        <v>461</v>
      </c>
      <c r="AT1249" s="233" t="s">
        <v>405</v>
      </c>
      <c r="AU1249" s="233" t="s">
        <v>84</v>
      </c>
      <c r="AY1249" s="19" t="s">
        <v>296</v>
      </c>
      <c r="BE1249" s="234">
        <f>IF(N1249="základní",J1249,0)</f>
        <v>0</v>
      </c>
      <c r="BF1249" s="234">
        <f>IF(N1249="snížená",J1249,0)</f>
        <v>0</v>
      </c>
      <c r="BG1249" s="234">
        <f>IF(N1249="zákl. přenesená",J1249,0)</f>
        <v>0</v>
      </c>
      <c r="BH1249" s="234">
        <f>IF(N1249="sníž. přenesená",J1249,0)</f>
        <v>0</v>
      </c>
      <c r="BI1249" s="234">
        <f>IF(N1249="nulová",J1249,0)</f>
        <v>0</v>
      </c>
      <c r="BJ1249" s="19" t="s">
        <v>82</v>
      </c>
      <c r="BK1249" s="234">
        <f>ROUND(I1249*H1249,2)</f>
        <v>0</v>
      </c>
      <c r="BL1249" s="19" t="s">
        <v>374</v>
      </c>
      <c r="BM1249" s="233" t="s">
        <v>2430</v>
      </c>
    </row>
    <row r="1250" spans="1:51" s="13" customFormat="1" ht="12">
      <c r="A1250" s="13"/>
      <c r="B1250" s="235"/>
      <c r="C1250" s="236"/>
      <c r="D1250" s="237" t="s">
        <v>305</v>
      </c>
      <c r="E1250" s="238" t="s">
        <v>28</v>
      </c>
      <c r="F1250" s="239" t="s">
        <v>1073</v>
      </c>
      <c r="G1250" s="236"/>
      <c r="H1250" s="238" t="s">
        <v>28</v>
      </c>
      <c r="I1250" s="240"/>
      <c r="J1250" s="236"/>
      <c r="K1250" s="236"/>
      <c r="L1250" s="241"/>
      <c r="M1250" s="242"/>
      <c r="N1250" s="243"/>
      <c r="O1250" s="243"/>
      <c r="P1250" s="243"/>
      <c r="Q1250" s="243"/>
      <c r="R1250" s="243"/>
      <c r="S1250" s="243"/>
      <c r="T1250" s="244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5" t="s">
        <v>305</v>
      </c>
      <c r="AU1250" s="245" t="s">
        <v>84</v>
      </c>
      <c r="AV1250" s="13" t="s">
        <v>82</v>
      </c>
      <c r="AW1250" s="13" t="s">
        <v>35</v>
      </c>
      <c r="AX1250" s="13" t="s">
        <v>74</v>
      </c>
      <c r="AY1250" s="245" t="s">
        <v>296</v>
      </c>
    </row>
    <row r="1251" spans="1:51" s="13" customFormat="1" ht="12">
      <c r="A1251" s="13"/>
      <c r="B1251" s="235"/>
      <c r="C1251" s="236"/>
      <c r="D1251" s="237" t="s">
        <v>305</v>
      </c>
      <c r="E1251" s="238" t="s">
        <v>28</v>
      </c>
      <c r="F1251" s="239" t="s">
        <v>1929</v>
      </c>
      <c r="G1251" s="236"/>
      <c r="H1251" s="238" t="s">
        <v>28</v>
      </c>
      <c r="I1251" s="240"/>
      <c r="J1251" s="236"/>
      <c r="K1251" s="236"/>
      <c r="L1251" s="241"/>
      <c r="M1251" s="242"/>
      <c r="N1251" s="243"/>
      <c r="O1251" s="243"/>
      <c r="P1251" s="243"/>
      <c r="Q1251" s="243"/>
      <c r="R1251" s="243"/>
      <c r="S1251" s="243"/>
      <c r="T1251" s="244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45" t="s">
        <v>305</v>
      </c>
      <c r="AU1251" s="245" t="s">
        <v>84</v>
      </c>
      <c r="AV1251" s="13" t="s">
        <v>82</v>
      </c>
      <c r="AW1251" s="13" t="s">
        <v>35</v>
      </c>
      <c r="AX1251" s="13" t="s">
        <v>74</v>
      </c>
      <c r="AY1251" s="245" t="s">
        <v>296</v>
      </c>
    </row>
    <row r="1252" spans="1:51" s="14" customFormat="1" ht="12">
      <c r="A1252" s="14"/>
      <c r="B1252" s="246"/>
      <c r="C1252" s="247"/>
      <c r="D1252" s="237" t="s">
        <v>305</v>
      </c>
      <c r="E1252" s="248" t="s">
        <v>28</v>
      </c>
      <c r="F1252" s="249" t="s">
        <v>1930</v>
      </c>
      <c r="G1252" s="247"/>
      <c r="H1252" s="250">
        <v>0.44</v>
      </c>
      <c r="I1252" s="251"/>
      <c r="J1252" s="247"/>
      <c r="K1252" s="247"/>
      <c r="L1252" s="252"/>
      <c r="M1252" s="253"/>
      <c r="N1252" s="254"/>
      <c r="O1252" s="254"/>
      <c r="P1252" s="254"/>
      <c r="Q1252" s="254"/>
      <c r="R1252" s="254"/>
      <c r="S1252" s="254"/>
      <c r="T1252" s="255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56" t="s">
        <v>305</v>
      </c>
      <c r="AU1252" s="256" t="s">
        <v>84</v>
      </c>
      <c r="AV1252" s="14" t="s">
        <v>84</v>
      </c>
      <c r="AW1252" s="14" t="s">
        <v>35</v>
      </c>
      <c r="AX1252" s="14" t="s">
        <v>82</v>
      </c>
      <c r="AY1252" s="256" t="s">
        <v>296</v>
      </c>
    </row>
    <row r="1253" spans="1:65" s="2" customFormat="1" ht="16.5" customHeight="1">
      <c r="A1253" s="40"/>
      <c r="B1253" s="41"/>
      <c r="C1253" s="222" t="s">
        <v>1925</v>
      </c>
      <c r="D1253" s="222" t="s">
        <v>298</v>
      </c>
      <c r="E1253" s="223" t="s">
        <v>1932</v>
      </c>
      <c r="F1253" s="224" t="s">
        <v>1933</v>
      </c>
      <c r="G1253" s="225" t="s">
        <v>424</v>
      </c>
      <c r="H1253" s="226">
        <v>108.325</v>
      </c>
      <c r="I1253" s="227"/>
      <c r="J1253" s="228">
        <f>ROUND(I1253*H1253,2)</f>
        <v>0</v>
      </c>
      <c r="K1253" s="224" t="s">
        <v>302</v>
      </c>
      <c r="L1253" s="46"/>
      <c r="M1253" s="229" t="s">
        <v>28</v>
      </c>
      <c r="N1253" s="230" t="s">
        <v>45</v>
      </c>
      <c r="O1253" s="86"/>
      <c r="P1253" s="231">
        <f>O1253*H1253</f>
        <v>0</v>
      </c>
      <c r="Q1253" s="231">
        <v>0.00031</v>
      </c>
      <c r="R1253" s="231">
        <f>Q1253*H1253</f>
        <v>0.03358075</v>
      </c>
      <c r="S1253" s="231">
        <v>0</v>
      </c>
      <c r="T1253" s="232">
        <f>S1253*H1253</f>
        <v>0</v>
      </c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R1253" s="233" t="s">
        <v>374</v>
      </c>
      <c r="AT1253" s="233" t="s">
        <v>298</v>
      </c>
      <c r="AU1253" s="233" t="s">
        <v>84</v>
      </c>
      <c r="AY1253" s="19" t="s">
        <v>296</v>
      </c>
      <c r="BE1253" s="234">
        <f>IF(N1253="základní",J1253,0)</f>
        <v>0</v>
      </c>
      <c r="BF1253" s="234">
        <f>IF(N1253="snížená",J1253,0)</f>
        <v>0</v>
      </c>
      <c r="BG1253" s="234">
        <f>IF(N1253="zákl. přenesená",J1253,0)</f>
        <v>0</v>
      </c>
      <c r="BH1253" s="234">
        <f>IF(N1253="sníž. přenesená",J1253,0)</f>
        <v>0</v>
      </c>
      <c r="BI1253" s="234">
        <f>IF(N1253="nulová",J1253,0)</f>
        <v>0</v>
      </c>
      <c r="BJ1253" s="19" t="s">
        <v>82</v>
      </c>
      <c r="BK1253" s="234">
        <f>ROUND(I1253*H1253,2)</f>
        <v>0</v>
      </c>
      <c r="BL1253" s="19" t="s">
        <v>374</v>
      </c>
      <c r="BM1253" s="233" t="s">
        <v>2431</v>
      </c>
    </row>
    <row r="1254" spans="1:51" s="13" customFormat="1" ht="12">
      <c r="A1254" s="13"/>
      <c r="B1254" s="235"/>
      <c r="C1254" s="236"/>
      <c r="D1254" s="237" t="s">
        <v>305</v>
      </c>
      <c r="E1254" s="238" t="s">
        <v>28</v>
      </c>
      <c r="F1254" s="239" t="s">
        <v>1809</v>
      </c>
      <c r="G1254" s="236"/>
      <c r="H1254" s="238" t="s">
        <v>28</v>
      </c>
      <c r="I1254" s="240"/>
      <c r="J1254" s="236"/>
      <c r="K1254" s="236"/>
      <c r="L1254" s="241"/>
      <c r="M1254" s="242"/>
      <c r="N1254" s="243"/>
      <c r="O1254" s="243"/>
      <c r="P1254" s="243"/>
      <c r="Q1254" s="243"/>
      <c r="R1254" s="243"/>
      <c r="S1254" s="243"/>
      <c r="T1254" s="244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45" t="s">
        <v>305</v>
      </c>
      <c r="AU1254" s="245" t="s">
        <v>84</v>
      </c>
      <c r="AV1254" s="13" t="s">
        <v>82</v>
      </c>
      <c r="AW1254" s="13" t="s">
        <v>35</v>
      </c>
      <c r="AX1254" s="13" t="s">
        <v>74</v>
      </c>
      <c r="AY1254" s="245" t="s">
        <v>296</v>
      </c>
    </row>
    <row r="1255" spans="1:51" s="14" customFormat="1" ht="12">
      <c r="A1255" s="14"/>
      <c r="B1255" s="246"/>
      <c r="C1255" s="247"/>
      <c r="D1255" s="237" t="s">
        <v>305</v>
      </c>
      <c r="E1255" s="248" t="s">
        <v>28</v>
      </c>
      <c r="F1255" s="249" t="s">
        <v>2432</v>
      </c>
      <c r="G1255" s="247"/>
      <c r="H1255" s="250">
        <v>79.8</v>
      </c>
      <c r="I1255" s="251"/>
      <c r="J1255" s="247"/>
      <c r="K1255" s="247"/>
      <c r="L1255" s="252"/>
      <c r="M1255" s="253"/>
      <c r="N1255" s="254"/>
      <c r="O1255" s="254"/>
      <c r="P1255" s="254"/>
      <c r="Q1255" s="254"/>
      <c r="R1255" s="254"/>
      <c r="S1255" s="254"/>
      <c r="T1255" s="255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56" t="s">
        <v>305</v>
      </c>
      <c r="AU1255" s="256" t="s">
        <v>84</v>
      </c>
      <c r="AV1255" s="14" t="s">
        <v>84</v>
      </c>
      <c r="AW1255" s="14" t="s">
        <v>35</v>
      </c>
      <c r="AX1255" s="14" t="s">
        <v>74</v>
      </c>
      <c r="AY1255" s="256" t="s">
        <v>296</v>
      </c>
    </row>
    <row r="1256" spans="1:51" s="14" customFormat="1" ht="12">
      <c r="A1256" s="14"/>
      <c r="B1256" s="246"/>
      <c r="C1256" s="247"/>
      <c r="D1256" s="237" t="s">
        <v>305</v>
      </c>
      <c r="E1256" s="248" t="s">
        <v>28</v>
      </c>
      <c r="F1256" s="249" t="s">
        <v>1936</v>
      </c>
      <c r="G1256" s="247"/>
      <c r="H1256" s="250">
        <v>20.2</v>
      </c>
      <c r="I1256" s="251"/>
      <c r="J1256" s="247"/>
      <c r="K1256" s="247"/>
      <c r="L1256" s="252"/>
      <c r="M1256" s="253"/>
      <c r="N1256" s="254"/>
      <c r="O1256" s="254"/>
      <c r="P1256" s="254"/>
      <c r="Q1256" s="254"/>
      <c r="R1256" s="254"/>
      <c r="S1256" s="254"/>
      <c r="T1256" s="255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56" t="s">
        <v>305</v>
      </c>
      <c r="AU1256" s="256" t="s">
        <v>84</v>
      </c>
      <c r="AV1256" s="14" t="s">
        <v>84</v>
      </c>
      <c r="AW1256" s="14" t="s">
        <v>35</v>
      </c>
      <c r="AX1256" s="14" t="s">
        <v>74</v>
      </c>
      <c r="AY1256" s="256" t="s">
        <v>296</v>
      </c>
    </row>
    <row r="1257" spans="1:51" s="14" customFormat="1" ht="12">
      <c r="A1257" s="14"/>
      <c r="B1257" s="246"/>
      <c r="C1257" s="247"/>
      <c r="D1257" s="237" t="s">
        <v>305</v>
      </c>
      <c r="E1257" s="248" t="s">
        <v>28</v>
      </c>
      <c r="F1257" s="249" t="s">
        <v>1937</v>
      </c>
      <c r="G1257" s="247"/>
      <c r="H1257" s="250">
        <v>8.325</v>
      </c>
      <c r="I1257" s="251"/>
      <c r="J1257" s="247"/>
      <c r="K1257" s="247"/>
      <c r="L1257" s="252"/>
      <c r="M1257" s="253"/>
      <c r="N1257" s="254"/>
      <c r="O1257" s="254"/>
      <c r="P1257" s="254"/>
      <c r="Q1257" s="254"/>
      <c r="R1257" s="254"/>
      <c r="S1257" s="254"/>
      <c r="T1257" s="255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56" t="s">
        <v>305</v>
      </c>
      <c r="AU1257" s="256" t="s">
        <v>84</v>
      </c>
      <c r="AV1257" s="14" t="s">
        <v>84</v>
      </c>
      <c r="AW1257" s="14" t="s">
        <v>35</v>
      </c>
      <c r="AX1257" s="14" t="s">
        <v>74</v>
      </c>
      <c r="AY1257" s="256" t="s">
        <v>296</v>
      </c>
    </row>
    <row r="1258" spans="1:51" s="15" customFormat="1" ht="12">
      <c r="A1258" s="15"/>
      <c r="B1258" s="257"/>
      <c r="C1258" s="258"/>
      <c r="D1258" s="237" t="s">
        <v>305</v>
      </c>
      <c r="E1258" s="259" t="s">
        <v>28</v>
      </c>
      <c r="F1258" s="260" t="s">
        <v>310</v>
      </c>
      <c r="G1258" s="258"/>
      <c r="H1258" s="261">
        <v>108.325</v>
      </c>
      <c r="I1258" s="262"/>
      <c r="J1258" s="258"/>
      <c r="K1258" s="258"/>
      <c r="L1258" s="263"/>
      <c r="M1258" s="264"/>
      <c r="N1258" s="265"/>
      <c r="O1258" s="265"/>
      <c r="P1258" s="265"/>
      <c r="Q1258" s="265"/>
      <c r="R1258" s="265"/>
      <c r="S1258" s="265"/>
      <c r="T1258" s="266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T1258" s="267" t="s">
        <v>305</v>
      </c>
      <c r="AU1258" s="267" t="s">
        <v>84</v>
      </c>
      <c r="AV1258" s="15" t="s">
        <v>303</v>
      </c>
      <c r="AW1258" s="15" t="s">
        <v>35</v>
      </c>
      <c r="AX1258" s="15" t="s">
        <v>82</v>
      </c>
      <c r="AY1258" s="267" t="s">
        <v>296</v>
      </c>
    </row>
    <row r="1259" spans="1:65" s="2" customFormat="1" ht="16.5" customHeight="1">
      <c r="A1259" s="40"/>
      <c r="B1259" s="41"/>
      <c r="C1259" s="222" t="s">
        <v>1931</v>
      </c>
      <c r="D1259" s="222" t="s">
        <v>298</v>
      </c>
      <c r="E1259" s="223" t="s">
        <v>1939</v>
      </c>
      <c r="F1259" s="224" t="s">
        <v>1940</v>
      </c>
      <c r="G1259" s="225" t="s">
        <v>424</v>
      </c>
      <c r="H1259" s="226">
        <v>10</v>
      </c>
      <c r="I1259" s="227"/>
      <c r="J1259" s="228">
        <f>ROUND(I1259*H1259,2)</f>
        <v>0</v>
      </c>
      <c r="K1259" s="224" t="s">
        <v>302</v>
      </c>
      <c r="L1259" s="46"/>
      <c r="M1259" s="229" t="s">
        <v>28</v>
      </c>
      <c r="N1259" s="230" t="s">
        <v>45</v>
      </c>
      <c r="O1259" s="86"/>
      <c r="P1259" s="231">
        <f>O1259*H1259</f>
        <v>0</v>
      </c>
      <c r="Q1259" s="231">
        <v>0.00031</v>
      </c>
      <c r="R1259" s="231">
        <f>Q1259*H1259</f>
        <v>0.0031</v>
      </c>
      <c r="S1259" s="231">
        <v>0</v>
      </c>
      <c r="T1259" s="232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33" t="s">
        <v>374</v>
      </c>
      <c r="AT1259" s="233" t="s">
        <v>298</v>
      </c>
      <c r="AU1259" s="233" t="s">
        <v>84</v>
      </c>
      <c r="AY1259" s="19" t="s">
        <v>296</v>
      </c>
      <c r="BE1259" s="234">
        <f>IF(N1259="základní",J1259,0)</f>
        <v>0</v>
      </c>
      <c r="BF1259" s="234">
        <f>IF(N1259="snížená",J1259,0)</f>
        <v>0</v>
      </c>
      <c r="BG1259" s="234">
        <f>IF(N1259="zákl. přenesená",J1259,0)</f>
        <v>0</v>
      </c>
      <c r="BH1259" s="234">
        <f>IF(N1259="sníž. přenesená",J1259,0)</f>
        <v>0</v>
      </c>
      <c r="BI1259" s="234">
        <f>IF(N1259="nulová",J1259,0)</f>
        <v>0</v>
      </c>
      <c r="BJ1259" s="19" t="s">
        <v>82</v>
      </c>
      <c r="BK1259" s="234">
        <f>ROUND(I1259*H1259,2)</f>
        <v>0</v>
      </c>
      <c r="BL1259" s="19" t="s">
        <v>374</v>
      </c>
      <c r="BM1259" s="233" t="s">
        <v>2433</v>
      </c>
    </row>
    <row r="1260" spans="1:51" s="13" customFormat="1" ht="12">
      <c r="A1260" s="13"/>
      <c r="B1260" s="235"/>
      <c r="C1260" s="236"/>
      <c r="D1260" s="237" t="s">
        <v>305</v>
      </c>
      <c r="E1260" s="238" t="s">
        <v>28</v>
      </c>
      <c r="F1260" s="239" t="s">
        <v>1809</v>
      </c>
      <c r="G1260" s="236"/>
      <c r="H1260" s="238" t="s">
        <v>28</v>
      </c>
      <c r="I1260" s="240"/>
      <c r="J1260" s="236"/>
      <c r="K1260" s="236"/>
      <c r="L1260" s="241"/>
      <c r="M1260" s="242"/>
      <c r="N1260" s="243"/>
      <c r="O1260" s="243"/>
      <c r="P1260" s="243"/>
      <c r="Q1260" s="243"/>
      <c r="R1260" s="243"/>
      <c r="S1260" s="243"/>
      <c r="T1260" s="244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5" t="s">
        <v>305</v>
      </c>
      <c r="AU1260" s="245" t="s">
        <v>84</v>
      </c>
      <c r="AV1260" s="13" t="s">
        <v>82</v>
      </c>
      <c r="AW1260" s="13" t="s">
        <v>35</v>
      </c>
      <c r="AX1260" s="13" t="s">
        <v>74</v>
      </c>
      <c r="AY1260" s="245" t="s">
        <v>296</v>
      </c>
    </row>
    <row r="1261" spans="1:51" s="14" customFormat="1" ht="12">
      <c r="A1261" s="14"/>
      <c r="B1261" s="246"/>
      <c r="C1261" s="247"/>
      <c r="D1261" s="237" t="s">
        <v>305</v>
      </c>
      <c r="E1261" s="248" t="s">
        <v>28</v>
      </c>
      <c r="F1261" s="249" t="s">
        <v>1942</v>
      </c>
      <c r="G1261" s="247"/>
      <c r="H1261" s="250">
        <v>10</v>
      </c>
      <c r="I1261" s="251"/>
      <c r="J1261" s="247"/>
      <c r="K1261" s="247"/>
      <c r="L1261" s="252"/>
      <c r="M1261" s="253"/>
      <c r="N1261" s="254"/>
      <c r="O1261" s="254"/>
      <c r="P1261" s="254"/>
      <c r="Q1261" s="254"/>
      <c r="R1261" s="254"/>
      <c r="S1261" s="254"/>
      <c r="T1261" s="255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56" t="s">
        <v>305</v>
      </c>
      <c r="AU1261" s="256" t="s">
        <v>84</v>
      </c>
      <c r="AV1261" s="14" t="s">
        <v>84</v>
      </c>
      <c r="AW1261" s="14" t="s">
        <v>35</v>
      </c>
      <c r="AX1261" s="14" t="s">
        <v>82</v>
      </c>
      <c r="AY1261" s="256" t="s">
        <v>296</v>
      </c>
    </row>
    <row r="1262" spans="1:65" s="2" customFormat="1" ht="16.5" customHeight="1">
      <c r="A1262" s="40"/>
      <c r="B1262" s="41"/>
      <c r="C1262" s="222" t="s">
        <v>1938</v>
      </c>
      <c r="D1262" s="222" t="s">
        <v>298</v>
      </c>
      <c r="E1262" s="223" t="s">
        <v>1944</v>
      </c>
      <c r="F1262" s="224" t="s">
        <v>1945</v>
      </c>
      <c r="G1262" s="225" t="s">
        <v>424</v>
      </c>
      <c r="H1262" s="226">
        <v>60.04</v>
      </c>
      <c r="I1262" s="227"/>
      <c r="J1262" s="228">
        <f>ROUND(I1262*H1262,2)</f>
        <v>0</v>
      </c>
      <c r="K1262" s="224" t="s">
        <v>302</v>
      </c>
      <c r="L1262" s="46"/>
      <c r="M1262" s="229" t="s">
        <v>28</v>
      </c>
      <c r="N1262" s="230" t="s">
        <v>45</v>
      </c>
      <c r="O1262" s="86"/>
      <c r="P1262" s="231">
        <f>O1262*H1262</f>
        <v>0</v>
      </c>
      <c r="Q1262" s="231">
        <v>0.00026</v>
      </c>
      <c r="R1262" s="231">
        <f>Q1262*H1262</f>
        <v>0.015610399999999998</v>
      </c>
      <c r="S1262" s="231">
        <v>0</v>
      </c>
      <c r="T1262" s="232">
        <f>S1262*H1262</f>
        <v>0</v>
      </c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R1262" s="233" t="s">
        <v>374</v>
      </c>
      <c r="AT1262" s="233" t="s">
        <v>298</v>
      </c>
      <c r="AU1262" s="233" t="s">
        <v>84</v>
      </c>
      <c r="AY1262" s="19" t="s">
        <v>296</v>
      </c>
      <c r="BE1262" s="234">
        <f>IF(N1262="základní",J1262,0)</f>
        <v>0</v>
      </c>
      <c r="BF1262" s="234">
        <f>IF(N1262="snížená",J1262,0)</f>
        <v>0</v>
      </c>
      <c r="BG1262" s="234">
        <f>IF(N1262="zákl. přenesená",J1262,0)</f>
        <v>0</v>
      </c>
      <c r="BH1262" s="234">
        <f>IF(N1262="sníž. přenesená",J1262,0)</f>
        <v>0</v>
      </c>
      <c r="BI1262" s="234">
        <f>IF(N1262="nulová",J1262,0)</f>
        <v>0</v>
      </c>
      <c r="BJ1262" s="19" t="s">
        <v>82</v>
      </c>
      <c r="BK1262" s="234">
        <f>ROUND(I1262*H1262,2)</f>
        <v>0</v>
      </c>
      <c r="BL1262" s="19" t="s">
        <v>374</v>
      </c>
      <c r="BM1262" s="233" t="s">
        <v>2434</v>
      </c>
    </row>
    <row r="1263" spans="1:51" s="13" customFormat="1" ht="12">
      <c r="A1263" s="13"/>
      <c r="B1263" s="235"/>
      <c r="C1263" s="236"/>
      <c r="D1263" s="237" t="s">
        <v>305</v>
      </c>
      <c r="E1263" s="238" t="s">
        <v>28</v>
      </c>
      <c r="F1263" s="239" t="s">
        <v>1809</v>
      </c>
      <c r="G1263" s="236"/>
      <c r="H1263" s="238" t="s">
        <v>28</v>
      </c>
      <c r="I1263" s="240"/>
      <c r="J1263" s="236"/>
      <c r="K1263" s="236"/>
      <c r="L1263" s="241"/>
      <c r="M1263" s="242"/>
      <c r="N1263" s="243"/>
      <c r="O1263" s="243"/>
      <c r="P1263" s="243"/>
      <c r="Q1263" s="243"/>
      <c r="R1263" s="243"/>
      <c r="S1263" s="243"/>
      <c r="T1263" s="244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45" t="s">
        <v>305</v>
      </c>
      <c r="AU1263" s="245" t="s">
        <v>84</v>
      </c>
      <c r="AV1263" s="13" t="s">
        <v>82</v>
      </c>
      <c r="AW1263" s="13" t="s">
        <v>35</v>
      </c>
      <c r="AX1263" s="13" t="s">
        <v>74</v>
      </c>
      <c r="AY1263" s="245" t="s">
        <v>296</v>
      </c>
    </row>
    <row r="1264" spans="1:51" s="14" customFormat="1" ht="12">
      <c r="A1264" s="14"/>
      <c r="B1264" s="246"/>
      <c r="C1264" s="247"/>
      <c r="D1264" s="237" t="s">
        <v>305</v>
      </c>
      <c r="E1264" s="248" t="s">
        <v>28</v>
      </c>
      <c r="F1264" s="249" t="s">
        <v>2435</v>
      </c>
      <c r="G1264" s="247"/>
      <c r="H1264" s="250">
        <v>33.06</v>
      </c>
      <c r="I1264" s="251"/>
      <c r="J1264" s="247"/>
      <c r="K1264" s="247"/>
      <c r="L1264" s="252"/>
      <c r="M1264" s="253"/>
      <c r="N1264" s="254"/>
      <c r="O1264" s="254"/>
      <c r="P1264" s="254"/>
      <c r="Q1264" s="254"/>
      <c r="R1264" s="254"/>
      <c r="S1264" s="254"/>
      <c r="T1264" s="255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56" t="s">
        <v>305</v>
      </c>
      <c r="AU1264" s="256" t="s">
        <v>84</v>
      </c>
      <c r="AV1264" s="14" t="s">
        <v>84</v>
      </c>
      <c r="AW1264" s="14" t="s">
        <v>35</v>
      </c>
      <c r="AX1264" s="14" t="s">
        <v>74</v>
      </c>
      <c r="AY1264" s="256" t="s">
        <v>296</v>
      </c>
    </row>
    <row r="1265" spans="1:51" s="14" customFormat="1" ht="12">
      <c r="A1265" s="14"/>
      <c r="B1265" s="246"/>
      <c r="C1265" s="247"/>
      <c r="D1265" s="237" t="s">
        <v>305</v>
      </c>
      <c r="E1265" s="248" t="s">
        <v>28</v>
      </c>
      <c r="F1265" s="249" t="s">
        <v>1948</v>
      </c>
      <c r="G1265" s="247"/>
      <c r="H1265" s="250">
        <v>23.98</v>
      </c>
      <c r="I1265" s="251"/>
      <c r="J1265" s="247"/>
      <c r="K1265" s="247"/>
      <c r="L1265" s="252"/>
      <c r="M1265" s="253"/>
      <c r="N1265" s="254"/>
      <c r="O1265" s="254"/>
      <c r="P1265" s="254"/>
      <c r="Q1265" s="254"/>
      <c r="R1265" s="254"/>
      <c r="S1265" s="254"/>
      <c r="T1265" s="255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56" t="s">
        <v>305</v>
      </c>
      <c r="AU1265" s="256" t="s">
        <v>84</v>
      </c>
      <c r="AV1265" s="14" t="s">
        <v>84</v>
      </c>
      <c r="AW1265" s="14" t="s">
        <v>35</v>
      </c>
      <c r="AX1265" s="14" t="s">
        <v>74</v>
      </c>
      <c r="AY1265" s="256" t="s">
        <v>296</v>
      </c>
    </row>
    <row r="1266" spans="1:51" s="16" customFormat="1" ht="12">
      <c r="A1266" s="16"/>
      <c r="B1266" s="268"/>
      <c r="C1266" s="269"/>
      <c r="D1266" s="237" t="s">
        <v>305</v>
      </c>
      <c r="E1266" s="270" t="s">
        <v>204</v>
      </c>
      <c r="F1266" s="271" t="s">
        <v>327</v>
      </c>
      <c r="G1266" s="269"/>
      <c r="H1266" s="272">
        <v>57.04</v>
      </c>
      <c r="I1266" s="273"/>
      <c r="J1266" s="269"/>
      <c r="K1266" s="269"/>
      <c r="L1266" s="274"/>
      <c r="M1266" s="275"/>
      <c r="N1266" s="276"/>
      <c r="O1266" s="276"/>
      <c r="P1266" s="276"/>
      <c r="Q1266" s="276"/>
      <c r="R1266" s="276"/>
      <c r="S1266" s="276"/>
      <c r="T1266" s="277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T1266" s="278" t="s">
        <v>305</v>
      </c>
      <c r="AU1266" s="278" t="s">
        <v>84</v>
      </c>
      <c r="AV1266" s="16" t="s">
        <v>314</v>
      </c>
      <c r="AW1266" s="16" t="s">
        <v>35</v>
      </c>
      <c r="AX1266" s="16" t="s">
        <v>74</v>
      </c>
      <c r="AY1266" s="278" t="s">
        <v>296</v>
      </c>
    </row>
    <row r="1267" spans="1:51" s="14" customFormat="1" ht="12">
      <c r="A1267" s="14"/>
      <c r="B1267" s="246"/>
      <c r="C1267" s="247"/>
      <c r="D1267" s="237" t="s">
        <v>305</v>
      </c>
      <c r="E1267" s="248" t="s">
        <v>28</v>
      </c>
      <c r="F1267" s="249" t="s">
        <v>1949</v>
      </c>
      <c r="G1267" s="247"/>
      <c r="H1267" s="250">
        <v>3</v>
      </c>
      <c r="I1267" s="251"/>
      <c r="J1267" s="247"/>
      <c r="K1267" s="247"/>
      <c r="L1267" s="252"/>
      <c r="M1267" s="253"/>
      <c r="N1267" s="254"/>
      <c r="O1267" s="254"/>
      <c r="P1267" s="254"/>
      <c r="Q1267" s="254"/>
      <c r="R1267" s="254"/>
      <c r="S1267" s="254"/>
      <c r="T1267" s="255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56" t="s">
        <v>305</v>
      </c>
      <c r="AU1267" s="256" t="s">
        <v>84</v>
      </c>
      <c r="AV1267" s="14" t="s">
        <v>84</v>
      </c>
      <c r="AW1267" s="14" t="s">
        <v>35</v>
      </c>
      <c r="AX1267" s="14" t="s">
        <v>74</v>
      </c>
      <c r="AY1267" s="256" t="s">
        <v>296</v>
      </c>
    </row>
    <row r="1268" spans="1:51" s="15" customFormat="1" ht="12">
      <c r="A1268" s="15"/>
      <c r="B1268" s="257"/>
      <c r="C1268" s="258"/>
      <c r="D1268" s="237" t="s">
        <v>305</v>
      </c>
      <c r="E1268" s="259" t="s">
        <v>28</v>
      </c>
      <c r="F1268" s="260" t="s">
        <v>310</v>
      </c>
      <c r="G1268" s="258"/>
      <c r="H1268" s="261">
        <v>60.04</v>
      </c>
      <c r="I1268" s="262"/>
      <c r="J1268" s="258"/>
      <c r="K1268" s="258"/>
      <c r="L1268" s="263"/>
      <c r="M1268" s="264"/>
      <c r="N1268" s="265"/>
      <c r="O1268" s="265"/>
      <c r="P1268" s="265"/>
      <c r="Q1268" s="265"/>
      <c r="R1268" s="265"/>
      <c r="S1268" s="265"/>
      <c r="T1268" s="266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T1268" s="267" t="s">
        <v>305</v>
      </c>
      <c r="AU1268" s="267" t="s">
        <v>84</v>
      </c>
      <c r="AV1268" s="15" t="s">
        <v>303</v>
      </c>
      <c r="AW1268" s="15" t="s">
        <v>35</v>
      </c>
      <c r="AX1268" s="15" t="s">
        <v>82</v>
      </c>
      <c r="AY1268" s="267" t="s">
        <v>296</v>
      </c>
    </row>
    <row r="1269" spans="1:65" s="2" customFormat="1" ht="24" customHeight="1">
      <c r="A1269" s="40"/>
      <c r="B1269" s="41"/>
      <c r="C1269" s="222" t="s">
        <v>1943</v>
      </c>
      <c r="D1269" s="222" t="s">
        <v>298</v>
      </c>
      <c r="E1269" s="223" t="s">
        <v>1951</v>
      </c>
      <c r="F1269" s="224" t="s">
        <v>1952</v>
      </c>
      <c r="G1269" s="225" t="s">
        <v>408</v>
      </c>
      <c r="H1269" s="226">
        <v>2.605</v>
      </c>
      <c r="I1269" s="227"/>
      <c r="J1269" s="228">
        <f>ROUND(I1269*H1269,2)</f>
        <v>0</v>
      </c>
      <c r="K1269" s="224" t="s">
        <v>302</v>
      </c>
      <c r="L1269" s="46"/>
      <c r="M1269" s="229" t="s">
        <v>28</v>
      </c>
      <c r="N1269" s="230" t="s">
        <v>45</v>
      </c>
      <c r="O1269" s="86"/>
      <c r="P1269" s="231">
        <f>O1269*H1269</f>
        <v>0</v>
      </c>
      <c r="Q1269" s="231">
        <v>0</v>
      </c>
      <c r="R1269" s="231">
        <f>Q1269*H1269</f>
        <v>0</v>
      </c>
      <c r="S1269" s="231">
        <v>0</v>
      </c>
      <c r="T1269" s="232">
        <f>S1269*H1269</f>
        <v>0</v>
      </c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R1269" s="233" t="s">
        <v>374</v>
      </c>
      <c r="AT1269" s="233" t="s">
        <v>298</v>
      </c>
      <c r="AU1269" s="233" t="s">
        <v>84</v>
      </c>
      <c r="AY1269" s="19" t="s">
        <v>296</v>
      </c>
      <c r="BE1269" s="234">
        <f>IF(N1269="základní",J1269,0)</f>
        <v>0</v>
      </c>
      <c r="BF1269" s="234">
        <f>IF(N1269="snížená",J1269,0)</f>
        <v>0</v>
      </c>
      <c r="BG1269" s="234">
        <f>IF(N1269="zákl. přenesená",J1269,0)</f>
        <v>0</v>
      </c>
      <c r="BH1269" s="234">
        <f>IF(N1269="sníž. přenesená",J1269,0)</f>
        <v>0</v>
      </c>
      <c r="BI1269" s="234">
        <f>IF(N1269="nulová",J1269,0)</f>
        <v>0</v>
      </c>
      <c r="BJ1269" s="19" t="s">
        <v>82</v>
      </c>
      <c r="BK1269" s="234">
        <f>ROUND(I1269*H1269,2)</f>
        <v>0</v>
      </c>
      <c r="BL1269" s="19" t="s">
        <v>374</v>
      </c>
      <c r="BM1269" s="233" t="s">
        <v>2436</v>
      </c>
    </row>
    <row r="1270" spans="1:63" s="12" customFormat="1" ht="22.8" customHeight="1">
      <c r="A1270" s="12"/>
      <c r="B1270" s="206"/>
      <c r="C1270" s="207"/>
      <c r="D1270" s="208" t="s">
        <v>73</v>
      </c>
      <c r="E1270" s="220" t="s">
        <v>1954</v>
      </c>
      <c r="F1270" s="220" t="s">
        <v>1955</v>
      </c>
      <c r="G1270" s="207"/>
      <c r="H1270" s="207"/>
      <c r="I1270" s="210"/>
      <c r="J1270" s="221">
        <f>BK1270</f>
        <v>0</v>
      </c>
      <c r="K1270" s="207"/>
      <c r="L1270" s="212"/>
      <c r="M1270" s="213"/>
      <c r="N1270" s="214"/>
      <c r="O1270" s="214"/>
      <c r="P1270" s="215">
        <f>SUM(P1271:P1285)</f>
        <v>0</v>
      </c>
      <c r="Q1270" s="214"/>
      <c r="R1270" s="215">
        <f>SUM(R1271:R1285)</f>
        <v>0.25757251999999997</v>
      </c>
      <c r="S1270" s="214"/>
      <c r="T1270" s="216">
        <f>SUM(T1271:T1285)</f>
        <v>0</v>
      </c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R1270" s="217" t="s">
        <v>84</v>
      </c>
      <c r="AT1270" s="218" t="s">
        <v>73</v>
      </c>
      <c r="AU1270" s="218" t="s">
        <v>82</v>
      </c>
      <c r="AY1270" s="217" t="s">
        <v>296</v>
      </c>
      <c r="BK1270" s="219">
        <f>SUM(BK1271:BK1285)</f>
        <v>0</v>
      </c>
    </row>
    <row r="1271" spans="1:65" s="2" customFormat="1" ht="16.5" customHeight="1">
      <c r="A1271" s="40"/>
      <c r="B1271" s="41"/>
      <c r="C1271" s="222" t="s">
        <v>1950</v>
      </c>
      <c r="D1271" s="222" t="s">
        <v>298</v>
      </c>
      <c r="E1271" s="223" t="s">
        <v>1957</v>
      </c>
      <c r="F1271" s="224" t="s">
        <v>1958</v>
      </c>
      <c r="G1271" s="225" t="s">
        <v>362</v>
      </c>
      <c r="H1271" s="226">
        <v>283.298</v>
      </c>
      <c r="I1271" s="227"/>
      <c r="J1271" s="228">
        <f>ROUND(I1271*H1271,2)</f>
        <v>0</v>
      </c>
      <c r="K1271" s="224" t="s">
        <v>302</v>
      </c>
      <c r="L1271" s="46"/>
      <c r="M1271" s="229" t="s">
        <v>28</v>
      </c>
      <c r="N1271" s="230" t="s">
        <v>45</v>
      </c>
      <c r="O1271" s="86"/>
      <c r="P1271" s="231">
        <f>O1271*H1271</f>
        <v>0</v>
      </c>
      <c r="Q1271" s="231">
        <v>0.00017</v>
      </c>
      <c r="R1271" s="231">
        <f>Q1271*H1271</f>
        <v>0.04816066</v>
      </c>
      <c r="S1271" s="231">
        <v>0</v>
      </c>
      <c r="T1271" s="232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33" t="s">
        <v>374</v>
      </c>
      <c r="AT1271" s="233" t="s">
        <v>298</v>
      </c>
      <c r="AU1271" s="233" t="s">
        <v>84</v>
      </c>
      <c r="AY1271" s="19" t="s">
        <v>296</v>
      </c>
      <c r="BE1271" s="234">
        <f>IF(N1271="základní",J1271,0)</f>
        <v>0</v>
      </c>
      <c r="BF1271" s="234">
        <f>IF(N1271="snížená",J1271,0)</f>
        <v>0</v>
      </c>
      <c r="BG1271" s="234">
        <f>IF(N1271="zákl. přenesená",J1271,0)</f>
        <v>0</v>
      </c>
      <c r="BH1271" s="234">
        <f>IF(N1271="sníž. přenesená",J1271,0)</f>
        <v>0</v>
      </c>
      <c r="BI1271" s="234">
        <f>IF(N1271="nulová",J1271,0)</f>
        <v>0</v>
      </c>
      <c r="BJ1271" s="19" t="s">
        <v>82</v>
      </c>
      <c r="BK1271" s="234">
        <f>ROUND(I1271*H1271,2)</f>
        <v>0</v>
      </c>
      <c r="BL1271" s="19" t="s">
        <v>374</v>
      </c>
      <c r="BM1271" s="233" t="s">
        <v>2437</v>
      </c>
    </row>
    <row r="1272" spans="1:51" s="14" customFormat="1" ht="12">
      <c r="A1272" s="14"/>
      <c r="B1272" s="246"/>
      <c r="C1272" s="247"/>
      <c r="D1272" s="237" t="s">
        <v>305</v>
      </c>
      <c r="E1272" s="248" t="s">
        <v>173</v>
      </c>
      <c r="F1272" s="249" t="s">
        <v>1960</v>
      </c>
      <c r="G1272" s="247"/>
      <c r="H1272" s="250">
        <v>283.298</v>
      </c>
      <c r="I1272" s="251"/>
      <c r="J1272" s="247"/>
      <c r="K1272" s="247"/>
      <c r="L1272" s="252"/>
      <c r="M1272" s="253"/>
      <c r="N1272" s="254"/>
      <c r="O1272" s="254"/>
      <c r="P1272" s="254"/>
      <c r="Q1272" s="254"/>
      <c r="R1272" s="254"/>
      <c r="S1272" s="254"/>
      <c r="T1272" s="255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56" t="s">
        <v>305</v>
      </c>
      <c r="AU1272" s="256" t="s">
        <v>84</v>
      </c>
      <c r="AV1272" s="14" t="s">
        <v>84</v>
      </c>
      <c r="AW1272" s="14" t="s">
        <v>35</v>
      </c>
      <c r="AX1272" s="14" t="s">
        <v>82</v>
      </c>
      <c r="AY1272" s="256" t="s">
        <v>296</v>
      </c>
    </row>
    <row r="1273" spans="1:65" s="2" customFormat="1" ht="16.5" customHeight="1">
      <c r="A1273" s="40"/>
      <c r="B1273" s="41"/>
      <c r="C1273" s="222" t="s">
        <v>1956</v>
      </c>
      <c r="D1273" s="222" t="s">
        <v>298</v>
      </c>
      <c r="E1273" s="223" t="s">
        <v>1962</v>
      </c>
      <c r="F1273" s="224" t="s">
        <v>1963</v>
      </c>
      <c r="G1273" s="225" t="s">
        <v>362</v>
      </c>
      <c r="H1273" s="226">
        <v>566.596</v>
      </c>
      <c r="I1273" s="227"/>
      <c r="J1273" s="228">
        <f>ROUND(I1273*H1273,2)</f>
        <v>0</v>
      </c>
      <c r="K1273" s="224" t="s">
        <v>302</v>
      </c>
      <c r="L1273" s="46"/>
      <c r="M1273" s="229" t="s">
        <v>28</v>
      </c>
      <c r="N1273" s="230" t="s">
        <v>45</v>
      </c>
      <c r="O1273" s="86"/>
      <c r="P1273" s="231">
        <f>O1273*H1273</f>
        <v>0</v>
      </c>
      <c r="Q1273" s="231">
        <v>0.00034</v>
      </c>
      <c r="R1273" s="231">
        <f>Q1273*H1273</f>
        <v>0.19264264</v>
      </c>
      <c r="S1273" s="231">
        <v>0</v>
      </c>
      <c r="T1273" s="232">
        <f>S1273*H1273</f>
        <v>0</v>
      </c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R1273" s="233" t="s">
        <v>374</v>
      </c>
      <c r="AT1273" s="233" t="s">
        <v>298</v>
      </c>
      <c r="AU1273" s="233" t="s">
        <v>84</v>
      </c>
      <c r="AY1273" s="19" t="s">
        <v>296</v>
      </c>
      <c r="BE1273" s="234">
        <f>IF(N1273="základní",J1273,0)</f>
        <v>0</v>
      </c>
      <c r="BF1273" s="234">
        <f>IF(N1273="snížená",J1273,0)</f>
        <v>0</v>
      </c>
      <c r="BG1273" s="234">
        <f>IF(N1273="zákl. přenesená",J1273,0)</f>
        <v>0</v>
      </c>
      <c r="BH1273" s="234">
        <f>IF(N1273="sníž. přenesená",J1273,0)</f>
        <v>0</v>
      </c>
      <c r="BI1273" s="234">
        <f>IF(N1273="nulová",J1273,0)</f>
        <v>0</v>
      </c>
      <c r="BJ1273" s="19" t="s">
        <v>82</v>
      </c>
      <c r="BK1273" s="234">
        <f>ROUND(I1273*H1273,2)</f>
        <v>0</v>
      </c>
      <c r="BL1273" s="19" t="s">
        <v>374</v>
      </c>
      <c r="BM1273" s="233" t="s">
        <v>2438</v>
      </c>
    </row>
    <row r="1274" spans="1:51" s="14" customFormat="1" ht="12">
      <c r="A1274" s="14"/>
      <c r="B1274" s="246"/>
      <c r="C1274" s="247"/>
      <c r="D1274" s="237" t="s">
        <v>305</v>
      </c>
      <c r="E1274" s="248" t="s">
        <v>28</v>
      </c>
      <c r="F1274" s="249" t="s">
        <v>1965</v>
      </c>
      <c r="G1274" s="247"/>
      <c r="H1274" s="250">
        <v>566.596</v>
      </c>
      <c r="I1274" s="251"/>
      <c r="J1274" s="247"/>
      <c r="K1274" s="247"/>
      <c r="L1274" s="252"/>
      <c r="M1274" s="253"/>
      <c r="N1274" s="254"/>
      <c r="O1274" s="254"/>
      <c r="P1274" s="254"/>
      <c r="Q1274" s="254"/>
      <c r="R1274" s="254"/>
      <c r="S1274" s="254"/>
      <c r="T1274" s="255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56" t="s">
        <v>305</v>
      </c>
      <c r="AU1274" s="256" t="s">
        <v>84</v>
      </c>
      <c r="AV1274" s="14" t="s">
        <v>84</v>
      </c>
      <c r="AW1274" s="14" t="s">
        <v>35</v>
      </c>
      <c r="AX1274" s="14" t="s">
        <v>82</v>
      </c>
      <c r="AY1274" s="256" t="s">
        <v>296</v>
      </c>
    </row>
    <row r="1275" spans="1:65" s="2" customFormat="1" ht="16.5" customHeight="1">
      <c r="A1275" s="40"/>
      <c r="B1275" s="41"/>
      <c r="C1275" s="222" t="s">
        <v>1961</v>
      </c>
      <c r="D1275" s="222" t="s">
        <v>298</v>
      </c>
      <c r="E1275" s="223" t="s">
        <v>1967</v>
      </c>
      <c r="F1275" s="224" t="s">
        <v>1968</v>
      </c>
      <c r="G1275" s="225" t="s">
        <v>362</v>
      </c>
      <c r="H1275" s="226">
        <v>22.875</v>
      </c>
      <c r="I1275" s="227"/>
      <c r="J1275" s="228">
        <f>ROUND(I1275*H1275,2)</f>
        <v>0</v>
      </c>
      <c r="K1275" s="224" t="s">
        <v>28</v>
      </c>
      <c r="L1275" s="46"/>
      <c r="M1275" s="229" t="s">
        <v>28</v>
      </c>
      <c r="N1275" s="230" t="s">
        <v>45</v>
      </c>
      <c r="O1275" s="86"/>
      <c r="P1275" s="231">
        <f>O1275*H1275</f>
        <v>0</v>
      </c>
      <c r="Q1275" s="231">
        <v>0.0002</v>
      </c>
      <c r="R1275" s="231">
        <f>Q1275*H1275</f>
        <v>0.004575</v>
      </c>
      <c r="S1275" s="231">
        <v>0</v>
      </c>
      <c r="T1275" s="232">
        <f>S1275*H1275</f>
        <v>0</v>
      </c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R1275" s="233" t="s">
        <v>374</v>
      </c>
      <c r="AT1275" s="233" t="s">
        <v>298</v>
      </c>
      <c r="AU1275" s="233" t="s">
        <v>84</v>
      </c>
      <c r="AY1275" s="19" t="s">
        <v>296</v>
      </c>
      <c r="BE1275" s="234">
        <f>IF(N1275="základní",J1275,0)</f>
        <v>0</v>
      </c>
      <c r="BF1275" s="234">
        <f>IF(N1275="snížená",J1275,0)</f>
        <v>0</v>
      </c>
      <c r="BG1275" s="234">
        <f>IF(N1275="zákl. přenesená",J1275,0)</f>
        <v>0</v>
      </c>
      <c r="BH1275" s="234">
        <f>IF(N1275="sníž. přenesená",J1275,0)</f>
        <v>0</v>
      </c>
      <c r="BI1275" s="234">
        <f>IF(N1275="nulová",J1275,0)</f>
        <v>0</v>
      </c>
      <c r="BJ1275" s="19" t="s">
        <v>82</v>
      </c>
      <c r="BK1275" s="234">
        <f>ROUND(I1275*H1275,2)</f>
        <v>0</v>
      </c>
      <c r="BL1275" s="19" t="s">
        <v>374</v>
      </c>
      <c r="BM1275" s="233" t="s">
        <v>2439</v>
      </c>
    </row>
    <row r="1276" spans="1:51" s="13" customFormat="1" ht="12">
      <c r="A1276" s="13"/>
      <c r="B1276" s="235"/>
      <c r="C1276" s="236"/>
      <c r="D1276" s="237" t="s">
        <v>305</v>
      </c>
      <c r="E1276" s="238" t="s">
        <v>28</v>
      </c>
      <c r="F1276" s="239" t="s">
        <v>1809</v>
      </c>
      <c r="G1276" s="236"/>
      <c r="H1276" s="238" t="s">
        <v>28</v>
      </c>
      <c r="I1276" s="240"/>
      <c r="J1276" s="236"/>
      <c r="K1276" s="236"/>
      <c r="L1276" s="241"/>
      <c r="M1276" s="242"/>
      <c r="N1276" s="243"/>
      <c r="O1276" s="243"/>
      <c r="P1276" s="243"/>
      <c r="Q1276" s="243"/>
      <c r="R1276" s="243"/>
      <c r="S1276" s="243"/>
      <c r="T1276" s="244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45" t="s">
        <v>305</v>
      </c>
      <c r="AU1276" s="245" t="s">
        <v>84</v>
      </c>
      <c r="AV1276" s="13" t="s">
        <v>82</v>
      </c>
      <c r="AW1276" s="13" t="s">
        <v>35</v>
      </c>
      <c r="AX1276" s="13" t="s">
        <v>74</v>
      </c>
      <c r="AY1276" s="245" t="s">
        <v>296</v>
      </c>
    </row>
    <row r="1277" spans="1:51" s="13" customFormat="1" ht="12">
      <c r="A1277" s="13"/>
      <c r="B1277" s="235"/>
      <c r="C1277" s="236"/>
      <c r="D1277" s="237" t="s">
        <v>305</v>
      </c>
      <c r="E1277" s="238" t="s">
        <v>28</v>
      </c>
      <c r="F1277" s="239" t="s">
        <v>947</v>
      </c>
      <c r="G1277" s="236"/>
      <c r="H1277" s="238" t="s">
        <v>28</v>
      </c>
      <c r="I1277" s="240"/>
      <c r="J1277" s="236"/>
      <c r="K1277" s="236"/>
      <c r="L1277" s="241"/>
      <c r="M1277" s="242"/>
      <c r="N1277" s="243"/>
      <c r="O1277" s="243"/>
      <c r="P1277" s="243"/>
      <c r="Q1277" s="243"/>
      <c r="R1277" s="243"/>
      <c r="S1277" s="243"/>
      <c r="T1277" s="244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45" t="s">
        <v>305</v>
      </c>
      <c r="AU1277" s="245" t="s">
        <v>84</v>
      </c>
      <c r="AV1277" s="13" t="s">
        <v>82</v>
      </c>
      <c r="AW1277" s="13" t="s">
        <v>35</v>
      </c>
      <c r="AX1277" s="13" t="s">
        <v>74</v>
      </c>
      <c r="AY1277" s="245" t="s">
        <v>296</v>
      </c>
    </row>
    <row r="1278" spans="1:51" s="14" customFormat="1" ht="12">
      <c r="A1278" s="14"/>
      <c r="B1278" s="246"/>
      <c r="C1278" s="247"/>
      <c r="D1278" s="237" t="s">
        <v>305</v>
      </c>
      <c r="E1278" s="248" t="s">
        <v>28</v>
      </c>
      <c r="F1278" s="249" t="s">
        <v>2440</v>
      </c>
      <c r="G1278" s="247"/>
      <c r="H1278" s="250">
        <v>13.875</v>
      </c>
      <c r="I1278" s="251"/>
      <c r="J1278" s="247"/>
      <c r="K1278" s="247"/>
      <c r="L1278" s="252"/>
      <c r="M1278" s="253"/>
      <c r="N1278" s="254"/>
      <c r="O1278" s="254"/>
      <c r="P1278" s="254"/>
      <c r="Q1278" s="254"/>
      <c r="R1278" s="254"/>
      <c r="S1278" s="254"/>
      <c r="T1278" s="255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56" t="s">
        <v>305</v>
      </c>
      <c r="AU1278" s="256" t="s">
        <v>84</v>
      </c>
      <c r="AV1278" s="14" t="s">
        <v>84</v>
      </c>
      <c r="AW1278" s="14" t="s">
        <v>35</v>
      </c>
      <c r="AX1278" s="14" t="s">
        <v>74</v>
      </c>
      <c r="AY1278" s="256" t="s">
        <v>296</v>
      </c>
    </row>
    <row r="1279" spans="1:51" s="14" customFormat="1" ht="12">
      <c r="A1279" s="14"/>
      <c r="B1279" s="246"/>
      <c r="C1279" s="247"/>
      <c r="D1279" s="237" t="s">
        <v>305</v>
      </c>
      <c r="E1279" s="248" t="s">
        <v>28</v>
      </c>
      <c r="F1279" s="249" t="s">
        <v>1971</v>
      </c>
      <c r="G1279" s="247"/>
      <c r="H1279" s="250">
        <v>9</v>
      </c>
      <c r="I1279" s="251"/>
      <c r="J1279" s="247"/>
      <c r="K1279" s="247"/>
      <c r="L1279" s="252"/>
      <c r="M1279" s="253"/>
      <c r="N1279" s="254"/>
      <c r="O1279" s="254"/>
      <c r="P1279" s="254"/>
      <c r="Q1279" s="254"/>
      <c r="R1279" s="254"/>
      <c r="S1279" s="254"/>
      <c r="T1279" s="255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56" t="s">
        <v>305</v>
      </c>
      <c r="AU1279" s="256" t="s">
        <v>84</v>
      </c>
      <c r="AV1279" s="14" t="s">
        <v>84</v>
      </c>
      <c r="AW1279" s="14" t="s">
        <v>35</v>
      </c>
      <c r="AX1279" s="14" t="s">
        <v>74</v>
      </c>
      <c r="AY1279" s="256" t="s">
        <v>296</v>
      </c>
    </row>
    <row r="1280" spans="1:51" s="15" customFormat="1" ht="12">
      <c r="A1280" s="15"/>
      <c r="B1280" s="257"/>
      <c r="C1280" s="258"/>
      <c r="D1280" s="237" t="s">
        <v>305</v>
      </c>
      <c r="E1280" s="259" t="s">
        <v>171</v>
      </c>
      <c r="F1280" s="260" t="s">
        <v>310</v>
      </c>
      <c r="G1280" s="258"/>
      <c r="H1280" s="261">
        <v>22.875</v>
      </c>
      <c r="I1280" s="262"/>
      <c r="J1280" s="258"/>
      <c r="K1280" s="258"/>
      <c r="L1280" s="263"/>
      <c r="M1280" s="264"/>
      <c r="N1280" s="265"/>
      <c r="O1280" s="265"/>
      <c r="P1280" s="265"/>
      <c r="Q1280" s="265"/>
      <c r="R1280" s="265"/>
      <c r="S1280" s="265"/>
      <c r="T1280" s="266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T1280" s="267" t="s">
        <v>305</v>
      </c>
      <c r="AU1280" s="267" t="s">
        <v>84</v>
      </c>
      <c r="AV1280" s="15" t="s">
        <v>303</v>
      </c>
      <c r="AW1280" s="15" t="s">
        <v>35</v>
      </c>
      <c r="AX1280" s="15" t="s">
        <v>82</v>
      </c>
      <c r="AY1280" s="267" t="s">
        <v>296</v>
      </c>
    </row>
    <row r="1281" spans="1:65" s="2" customFormat="1" ht="16.5" customHeight="1">
      <c r="A1281" s="40"/>
      <c r="B1281" s="41"/>
      <c r="C1281" s="222" t="s">
        <v>1966</v>
      </c>
      <c r="D1281" s="222" t="s">
        <v>298</v>
      </c>
      <c r="E1281" s="223" t="s">
        <v>1973</v>
      </c>
      <c r="F1281" s="224" t="s">
        <v>1974</v>
      </c>
      <c r="G1281" s="225" t="s">
        <v>362</v>
      </c>
      <c r="H1281" s="226">
        <v>15.216</v>
      </c>
      <c r="I1281" s="227"/>
      <c r="J1281" s="228">
        <f>ROUND(I1281*H1281,2)</f>
        <v>0</v>
      </c>
      <c r="K1281" s="224" t="s">
        <v>302</v>
      </c>
      <c r="L1281" s="46"/>
      <c r="M1281" s="229" t="s">
        <v>28</v>
      </c>
      <c r="N1281" s="230" t="s">
        <v>45</v>
      </c>
      <c r="O1281" s="86"/>
      <c r="P1281" s="231">
        <f>O1281*H1281</f>
        <v>0</v>
      </c>
      <c r="Q1281" s="231">
        <v>0.00017</v>
      </c>
      <c r="R1281" s="231">
        <f>Q1281*H1281</f>
        <v>0.0025867200000000003</v>
      </c>
      <c r="S1281" s="231">
        <v>0</v>
      </c>
      <c r="T1281" s="232">
        <f>S1281*H1281</f>
        <v>0</v>
      </c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R1281" s="233" t="s">
        <v>374</v>
      </c>
      <c r="AT1281" s="233" t="s">
        <v>298</v>
      </c>
      <c r="AU1281" s="233" t="s">
        <v>84</v>
      </c>
      <c r="AY1281" s="19" t="s">
        <v>296</v>
      </c>
      <c r="BE1281" s="234">
        <f>IF(N1281="základní",J1281,0)</f>
        <v>0</v>
      </c>
      <c r="BF1281" s="234">
        <f>IF(N1281="snížená",J1281,0)</f>
        <v>0</v>
      </c>
      <c r="BG1281" s="234">
        <f>IF(N1281="zákl. přenesená",J1281,0)</f>
        <v>0</v>
      </c>
      <c r="BH1281" s="234">
        <f>IF(N1281="sníž. přenesená",J1281,0)</f>
        <v>0</v>
      </c>
      <c r="BI1281" s="234">
        <f>IF(N1281="nulová",J1281,0)</f>
        <v>0</v>
      </c>
      <c r="BJ1281" s="19" t="s">
        <v>82</v>
      </c>
      <c r="BK1281" s="234">
        <f>ROUND(I1281*H1281,2)</f>
        <v>0</v>
      </c>
      <c r="BL1281" s="19" t="s">
        <v>374</v>
      </c>
      <c r="BM1281" s="233" t="s">
        <v>2441</v>
      </c>
    </row>
    <row r="1282" spans="1:51" s="13" customFormat="1" ht="12">
      <c r="A1282" s="13"/>
      <c r="B1282" s="235"/>
      <c r="C1282" s="236"/>
      <c r="D1282" s="237" t="s">
        <v>305</v>
      </c>
      <c r="E1282" s="238" t="s">
        <v>28</v>
      </c>
      <c r="F1282" s="239" t="s">
        <v>1809</v>
      </c>
      <c r="G1282" s="236"/>
      <c r="H1282" s="238" t="s">
        <v>28</v>
      </c>
      <c r="I1282" s="240"/>
      <c r="J1282" s="236"/>
      <c r="K1282" s="236"/>
      <c r="L1282" s="241"/>
      <c r="M1282" s="242"/>
      <c r="N1282" s="243"/>
      <c r="O1282" s="243"/>
      <c r="P1282" s="243"/>
      <c r="Q1282" s="243"/>
      <c r="R1282" s="243"/>
      <c r="S1282" s="243"/>
      <c r="T1282" s="244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45" t="s">
        <v>305</v>
      </c>
      <c r="AU1282" s="245" t="s">
        <v>84</v>
      </c>
      <c r="AV1282" s="13" t="s">
        <v>82</v>
      </c>
      <c r="AW1282" s="13" t="s">
        <v>35</v>
      </c>
      <c r="AX1282" s="13" t="s">
        <v>74</v>
      </c>
      <c r="AY1282" s="245" t="s">
        <v>296</v>
      </c>
    </row>
    <row r="1283" spans="1:51" s="14" customFormat="1" ht="12">
      <c r="A1283" s="14"/>
      <c r="B1283" s="246"/>
      <c r="C1283" s="247"/>
      <c r="D1283" s="237" t="s">
        <v>305</v>
      </c>
      <c r="E1283" s="248" t="s">
        <v>28</v>
      </c>
      <c r="F1283" s="249" t="s">
        <v>1976</v>
      </c>
      <c r="G1283" s="247"/>
      <c r="H1283" s="250">
        <v>15.216</v>
      </c>
      <c r="I1283" s="251"/>
      <c r="J1283" s="247"/>
      <c r="K1283" s="247"/>
      <c r="L1283" s="252"/>
      <c r="M1283" s="253"/>
      <c r="N1283" s="254"/>
      <c r="O1283" s="254"/>
      <c r="P1283" s="254"/>
      <c r="Q1283" s="254"/>
      <c r="R1283" s="254"/>
      <c r="S1283" s="254"/>
      <c r="T1283" s="255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56" t="s">
        <v>305</v>
      </c>
      <c r="AU1283" s="256" t="s">
        <v>84</v>
      </c>
      <c r="AV1283" s="14" t="s">
        <v>84</v>
      </c>
      <c r="AW1283" s="14" t="s">
        <v>35</v>
      </c>
      <c r="AX1283" s="14" t="s">
        <v>82</v>
      </c>
      <c r="AY1283" s="256" t="s">
        <v>296</v>
      </c>
    </row>
    <row r="1284" spans="1:65" s="2" customFormat="1" ht="16.5" customHeight="1">
      <c r="A1284" s="40"/>
      <c r="B1284" s="41"/>
      <c r="C1284" s="222" t="s">
        <v>1972</v>
      </c>
      <c r="D1284" s="222" t="s">
        <v>298</v>
      </c>
      <c r="E1284" s="223" t="s">
        <v>1978</v>
      </c>
      <c r="F1284" s="224" t="s">
        <v>1979</v>
      </c>
      <c r="G1284" s="225" t="s">
        <v>362</v>
      </c>
      <c r="H1284" s="226">
        <v>22.875</v>
      </c>
      <c r="I1284" s="227"/>
      <c r="J1284" s="228">
        <f>ROUND(I1284*H1284,2)</f>
        <v>0</v>
      </c>
      <c r="K1284" s="224" t="s">
        <v>28</v>
      </c>
      <c r="L1284" s="46"/>
      <c r="M1284" s="229" t="s">
        <v>28</v>
      </c>
      <c r="N1284" s="230" t="s">
        <v>45</v>
      </c>
      <c r="O1284" s="86"/>
      <c r="P1284" s="231">
        <f>O1284*H1284</f>
        <v>0</v>
      </c>
      <c r="Q1284" s="231">
        <v>0.00042</v>
      </c>
      <c r="R1284" s="231">
        <f>Q1284*H1284</f>
        <v>0.0096075</v>
      </c>
      <c r="S1284" s="231">
        <v>0</v>
      </c>
      <c r="T1284" s="232">
        <f>S1284*H1284</f>
        <v>0</v>
      </c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R1284" s="233" t="s">
        <v>374</v>
      </c>
      <c r="AT1284" s="233" t="s">
        <v>298</v>
      </c>
      <c r="AU1284" s="233" t="s">
        <v>84</v>
      </c>
      <c r="AY1284" s="19" t="s">
        <v>296</v>
      </c>
      <c r="BE1284" s="234">
        <f>IF(N1284="základní",J1284,0)</f>
        <v>0</v>
      </c>
      <c r="BF1284" s="234">
        <f>IF(N1284="snížená",J1284,0)</f>
        <v>0</v>
      </c>
      <c r="BG1284" s="234">
        <f>IF(N1284="zákl. přenesená",J1284,0)</f>
        <v>0</v>
      </c>
      <c r="BH1284" s="234">
        <f>IF(N1284="sníž. přenesená",J1284,0)</f>
        <v>0</v>
      </c>
      <c r="BI1284" s="234">
        <f>IF(N1284="nulová",J1284,0)</f>
        <v>0</v>
      </c>
      <c r="BJ1284" s="19" t="s">
        <v>82</v>
      </c>
      <c r="BK1284" s="234">
        <f>ROUND(I1284*H1284,2)</f>
        <v>0</v>
      </c>
      <c r="BL1284" s="19" t="s">
        <v>374</v>
      </c>
      <c r="BM1284" s="233" t="s">
        <v>2442</v>
      </c>
    </row>
    <row r="1285" spans="1:51" s="14" customFormat="1" ht="12">
      <c r="A1285" s="14"/>
      <c r="B1285" s="246"/>
      <c r="C1285" s="247"/>
      <c r="D1285" s="237" t="s">
        <v>305</v>
      </c>
      <c r="E1285" s="248" t="s">
        <v>28</v>
      </c>
      <c r="F1285" s="249" t="s">
        <v>171</v>
      </c>
      <c r="G1285" s="247"/>
      <c r="H1285" s="250">
        <v>22.875</v>
      </c>
      <c r="I1285" s="251"/>
      <c r="J1285" s="247"/>
      <c r="K1285" s="247"/>
      <c r="L1285" s="252"/>
      <c r="M1285" s="253"/>
      <c r="N1285" s="254"/>
      <c r="O1285" s="254"/>
      <c r="P1285" s="254"/>
      <c r="Q1285" s="254"/>
      <c r="R1285" s="254"/>
      <c r="S1285" s="254"/>
      <c r="T1285" s="255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56" t="s">
        <v>305</v>
      </c>
      <c r="AU1285" s="256" t="s">
        <v>84</v>
      </c>
      <c r="AV1285" s="14" t="s">
        <v>84</v>
      </c>
      <c r="AW1285" s="14" t="s">
        <v>35</v>
      </c>
      <c r="AX1285" s="14" t="s">
        <v>82</v>
      </c>
      <c r="AY1285" s="256" t="s">
        <v>296</v>
      </c>
    </row>
    <row r="1286" spans="1:63" s="12" customFormat="1" ht="22.8" customHeight="1">
      <c r="A1286" s="12"/>
      <c r="B1286" s="206"/>
      <c r="C1286" s="207"/>
      <c r="D1286" s="208" t="s">
        <v>73</v>
      </c>
      <c r="E1286" s="220" t="s">
        <v>1981</v>
      </c>
      <c r="F1286" s="220" t="s">
        <v>1982</v>
      </c>
      <c r="G1286" s="207"/>
      <c r="H1286" s="207"/>
      <c r="I1286" s="210"/>
      <c r="J1286" s="221">
        <f>BK1286</f>
        <v>0</v>
      </c>
      <c r="K1286" s="207"/>
      <c r="L1286" s="212"/>
      <c r="M1286" s="213"/>
      <c r="N1286" s="214"/>
      <c r="O1286" s="214"/>
      <c r="P1286" s="215">
        <f>SUM(P1287:P1294)</f>
        <v>0</v>
      </c>
      <c r="Q1286" s="214"/>
      <c r="R1286" s="215">
        <f>SUM(R1287:R1294)</f>
        <v>0.43686412</v>
      </c>
      <c r="S1286" s="214"/>
      <c r="T1286" s="216">
        <f>SUM(T1287:T1294)</f>
        <v>0</v>
      </c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R1286" s="217" t="s">
        <v>84</v>
      </c>
      <c r="AT1286" s="218" t="s">
        <v>73</v>
      </c>
      <c r="AU1286" s="218" t="s">
        <v>82</v>
      </c>
      <c r="AY1286" s="217" t="s">
        <v>296</v>
      </c>
      <c r="BK1286" s="219">
        <f>SUM(BK1287:BK1294)</f>
        <v>0</v>
      </c>
    </row>
    <row r="1287" spans="1:65" s="2" customFormat="1" ht="16.5" customHeight="1">
      <c r="A1287" s="40"/>
      <c r="B1287" s="41"/>
      <c r="C1287" s="222" t="s">
        <v>1977</v>
      </c>
      <c r="D1287" s="222" t="s">
        <v>298</v>
      </c>
      <c r="E1287" s="223" t="s">
        <v>1984</v>
      </c>
      <c r="F1287" s="224" t="s">
        <v>1985</v>
      </c>
      <c r="G1287" s="225" t="s">
        <v>362</v>
      </c>
      <c r="H1287" s="226">
        <v>921.089</v>
      </c>
      <c r="I1287" s="227"/>
      <c r="J1287" s="228">
        <f>ROUND(I1287*H1287,2)</f>
        <v>0</v>
      </c>
      <c r="K1287" s="224" t="s">
        <v>302</v>
      </c>
      <c r="L1287" s="46"/>
      <c r="M1287" s="229" t="s">
        <v>28</v>
      </c>
      <c r="N1287" s="230" t="s">
        <v>45</v>
      </c>
      <c r="O1287" s="86"/>
      <c r="P1287" s="231">
        <f>O1287*H1287</f>
        <v>0</v>
      </c>
      <c r="Q1287" s="231">
        <v>0.0002</v>
      </c>
      <c r="R1287" s="231">
        <f>Q1287*H1287</f>
        <v>0.18421780000000001</v>
      </c>
      <c r="S1287" s="231">
        <v>0</v>
      </c>
      <c r="T1287" s="232">
        <f>S1287*H1287</f>
        <v>0</v>
      </c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R1287" s="233" t="s">
        <v>374</v>
      </c>
      <c r="AT1287" s="233" t="s">
        <v>298</v>
      </c>
      <c r="AU1287" s="233" t="s">
        <v>84</v>
      </c>
      <c r="AY1287" s="19" t="s">
        <v>296</v>
      </c>
      <c r="BE1287" s="234">
        <f>IF(N1287="základní",J1287,0)</f>
        <v>0</v>
      </c>
      <c r="BF1287" s="234">
        <f>IF(N1287="snížená",J1287,0)</f>
        <v>0</v>
      </c>
      <c r="BG1287" s="234">
        <f>IF(N1287="zákl. přenesená",J1287,0)</f>
        <v>0</v>
      </c>
      <c r="BH1287" s="234">
        <f>IF(N1287="sníž. přenesená",J1287,0)</f>
        <v>0</v>
      </c>
      <c r="BI1287" s="234">
        <f>IF(N1287="nulová",J1287,0)</f>
        <v>0</v>
      </c>
      <c r="BJ1287" s="19" t="s">
        <v>82</v>
      </c>
      <c r="BK1287" s="234">
        <f>ROUND(I1287*H1287,2)</f>
        <v>0</v>
      </c>
      <c r="BL1287" s="19" t="s">
        <v>374</v>
      </c>
      <c r="BM1287" s="233" t="s">
        <v>2443</v>
      </c>
    </row>
    <row r="1288" spans="1:51" s="14" customFormat="1" ht="12">
      <c r="A1288" s="14"/>
      <c r="B1288" s="246"/>
      <c r="C1288" s="247"/>
      <c r="D1288" s="237" t="s">
        <v>305</v>
      </c>
      <c r="E1288" s="248" t="s">
        <v>28</v>
      </c>
      <c r="F1288" s="249" t="s">
        <v>183</v>
      </c>
      <c r="G1288" s="247"/>
      <c r="H1288" s="250">
        <v>658.159</v>
      </c>
      <c r="I1288" s="251"/>
      <c r="J1288" s="247"/>
      <c r="K1288" s="247"/>
      <c r="L1288" s="252"/>
      <c r="M1288" s="253"/>
      <c r="N1288" s="254"/>
      <c r="O1288" s="254"/>
      <c r="P1288" s="254"/>
      <c r="Q1288" s="254"/>
      <c r="R1288" s="254"/>
      <c r="S1288" s="254"/>
      <c r="T1288" s="255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56" t="s">
        <v>305</v>
      </c>
      <c r="AU1288" s="256" t="s">
        <v>84</v>
      </c>
      <c r="AV1288" s="14" t="s">
        <v>84</v>
      </c>
      <c r="AW1288" s="14" t="s">
        <v>35</v>
      </c>
      <c r="AX1288" s="14" t="s">
        <v>74</v>
      </c>
      <c r="AY1288" s="256" t="s">
        <v>296</v>
      </c>
    </row>
    <row r="1289" spans="1:51" s="14" customFormat="1" ht="12">
      <c r="A1289" s="14"/>
      <c r="B1289" s="246"/>
      <c r="C1289" s="247"/>
      <c r="D1289" s="237" t="s">
        <v>305</v>
      </c>
      <c r="E1289" s="248" t="s">
        <v>28</v>
      </c>
      <c r="F1289" s="249" t="s">
        <v>185</v>
      </c>
      <c r="G1289" s="247"/>
      <c r="H1289" s="250">
        <v>262.93</v>
      </c>
      <c r="I1289" s="251"/>
      <c r="J1289" s="247"/>
      <c r="K1289" s="247"/>
      <c r="L1289" s="252"/>
      <c r="M1289" s="253"/>
      <c r="N1289" s="254"/>
      <c r="O1289" s="254"/>
      <c r="P1289" s="254"/>
      <c r="Q1289" s="254"/>
      <c r="R1289" s="254"/>
      <c r="S1289" s="254"/>
      <c r="T1289" s="255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56" t="s">
        <v>305</v>
      </c>
      <c r="AU1289" s="256" t="s">
        <v>84</v>
      </c>
      <c r="AV1289" s="14" t="s">
        <v>84</v>
      </c>
      <c r="AW1289" s="14" t="s">
        <v>35</v>
      </c>
      <c r="AX1289" s="14" t="s">
        <v>74</v>
      </c>
      <c r="AY1289" s="256" t="s">
        <v>296</v>
      </c>
    </row>
    <row r="1290" spans="1:51" s="15" customFormat="1" ht="12">
      <c r="A1290" s="15"/>
      <c r="B1290" s="257"/>
      <c r="C1290" s="258"/>
      <c r="D1290" s="237" t="s">
        <v>305</v>
      </c>
      <c r="E1290" s="259" t="s">
        <v>166</v>
      </c>
      <c r="F1290" s="260" t="s">
        <v>310</v>
      </c>
      <c r="G1290" s="258"/>
      <c r="H1290" s="261">
        <v>921.089</v>
      </c>
      <c r="I1290" s="262"/>
      <c r="J1290" s="258"/>
      <c r="K1290" s="258"/>
      <c r="L1290" s="263"/>
      <c r="M1290" s="264"/>
      <c r="N1290" s="265"/>
      <c r="O1290" s="265"/>
      <c r="P1290" s="265"/>
      <c r="Q1290" s="265"/>
      <c r="R1290" s="265"/>
      <c r="S1290" s="265"/>
      <c r="T1290" s="266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T1290" s="267" t="s">
        <v>305</v>
      </c>
      <c r="AU1290" s="267" t="s">
        <v>84</v>
      </c>
      <c r="AV1290" s="15" t="s">
        <v>303</v>
      </c>
      <c r="AW1290" s="15" t="s">
        <v>35</v>
      </c>
      <c r="AX1290" s="15" t="s">
        <v>82</v>
      </c>
      <c r="AY1290" s="267" t="s">
        <v>296</v>
      </c>
    </row>
    <row r="1291" spans="1:65" s="2" customFormat="1" ht="24" customHeight="1">
      <c r="A1291" s="40"/>
      <c r="B1291" s="41"/>
      <c r="C1291" s="222" t="s">
        <v>1983</v>
      </c>
      <c r="D1291" s="222" t="s">
        <v>298</v>
      </c>
      <c r="E1291" s="223" t="s">
        <v>1988</v>
      </c>
      <c r="F1291" s="224" t="s">
        <v>1989</v>
      </c>
      <c r="G1291" s="225" t="s">
        <v>362</v>
      </c>
      <c r="H1291" s="226">
        <v>921.089</v>
      </c>
      <c r="I1291" s="227"/>
      <c r="J1291" s="228">
        <f>ROUND(I1291*H1291,2)</f>
        <v>0</v>
      </c>
      <c r="K1291" s="224" t="s">
        <v>302</v>
      </c>
      <c r="L1291" s="46"/>
      <c r="M1291" s="229" t="s">
        <v>28</v>
      </c>
      <c r="N1291" s="230" t="s">
        <v>45</v>
      </c>
      <c r="O1291" s="86"/>
      <c r="P1291" s="231">
        <f>O1291*H1291</f>
        <v>0</v>
      </c>
      <c r="Q1291" s="231">
        <v>0.00026</v>
      </c>
      <c r="R1291" s="231">
        <f>Q1291*H1291</f>
        <v>0.23948313999999998</v>
      </c>
      <c r="S1291" s="231">
        <v>0</v>
      </c>
      <c r="T1291" s="232">
        <f>S1291*H1291</f>
        <v>0</v>
      </c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R1291" s="233" t="s">
        <v>374</v>
      </c>
      <c r="AT1291" s="233" t="s">
        <v>298</v>
      </c>
      <c r="AU1291" s="233" t="s">
        <v>84</v>
      </c>
      <c r="AY1291" s="19" t="s">
        <v>296</v>
      </c>
      <c r="BE1291" s="234">
        <f>IF(N1291="základní",J1291,0)</f>
        <v>0</v>
      </c>
      <c r="BF1291" s="234">
        <f>IF(N1291="snížená",J1291,0)</f>
        <v>0</v>
      </c>
      <c r="BG1291" s="234">
        <f>IF(N1291="zákl. přenesená",J1291,0)</f>
        <v>0</v>
      </c>
      <c r="BH1291" s="234">
        <f>IF(N1291="sníž. přenesená",J1291,0)</f>
        <v>0</v>
      </c>
      <c r="BI1291" s="234">
        <f>IF(N1291="nulová",J1291,0)</f>
        <v>0</v>
      </c>
      <c r="BJ1291" s="19" t="s">
        <v>82</v>
      </c>
      <c r="BK1291" s="234">
        <f>ROUND(I1291*H1291,2)</f>
        <v>0</v>
      </c>
      <c r="BL1291" s="19" t="s">
        <v>374</v>
      </c>
      <c r="BM1291" s="233" t="s">
        <v>2444</v>
      </c>
    </row>
    <row r="1292" spans="1:51" s="14" customFormat="1" ht="12">
      <c r="A1292" s="14"/>
      <c r="B1292" s="246"/>
      <c r="C1292" s="247"/>
      <c r="D1292" s="237" t="s">
        <v>305</v>
      </c>
      <c r="E1292" s="248" t="s">
        <v>28</v>
      </c>
      <c r="F1292" s="249" t="s">
        <v>166</v>
      </c>
      <c r="G1292" s="247"/>
      <c r="H1292" s="250">
        <v>921.089</v>
      </c>
      <c r="I1292" s="251"/>
      <c r="J1292" s="247"/>
      <c r="K1292" s="247"/>
      <c r="L1292" s="252"/>
      <c r="M1292" s="253"/>
      <c r="N1292" s="254"/>
      <c r="O1292" s="254"/>
      <c r="P1292" s="254"/>
      <c r="Q1292" s="254"/>
      <c r="R1292" s="254"/>
      <c r="S1292" s="254"/>
      <c r="T1292" s="255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56" t="s">
        <v>305</v>
      </c>
      <c r="AU1292" s="256" t="s">
        <v>84</v>
      </c>
      <c r="AV1292" s="14" t="s">
        <v>84</v>
      </c>
      <c r="AW1292" s="14" t="s">
        <v>35</v>
      </c>
      <c r="AX1292" s="14" t="s">
        <v>82</v>
      </c>
      <c r="AY1292" s="256" t="s">
        <v>296</v>
      </c>
    </row>
    <row r="1293" spans="1:65" s="2" customFormat="1" ht="24" customHeight="1">
      <c r="A1293" s="40"/>
      <c r="B1293" s="41"/>
      <c r="C1293" s="222" t="s">
        <v>1987</v>
      </c>
      <c r="D1293" s="222" t="s">
        <v>298</v>
      </c>
      <c r="E1293" s="223" t="s">
        <v>1992</v>
      </c>
      <c r="F1293" s="224" t="s">
        <v>1993</v>
      </c>
      <c r="G1293" s="225" t="s">
        <v>362</v>
      </c>
      <c r="H1293" s="226">
        <v>658.159</v>
      </c>
      <c r="I1293" s="227"/>
      <c r="J1293" s="228">
        <f>ROUND(I1293*H1293,2)</f>
        <v>0</v>
      </c>
      <c r="K1293" s="224" t="s">
        <v>302</v>
      </c>
      <c r="L1293" s="46"/>
      <c r="M1293" s="229" t="s">
        <v>28</v>
      </c>
      <c r="N1293" s="230" t="s">
        <v>45</v>
      </c>
      <c r="O1293" s="86"/>
      <c r="P1293" s="231">
        <f>O1293*H1293</f>
        <v>0</v>
      </c>
      <c r="Q1293" s="231">
        <v>2E-05</v>
      </c>
      <c r="R1293" s="231">
        <f>Q1293*H1293</f>
        <v>0.013163180000000002</v>
      </c>
      <c r="S1293" s="231">
        <v>0</v>
      </c>
      <c r="T1293" s="232">
        <f>S1293*H1293</f>
        <v>0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33" t="s">
        <v>374</v>
      </c>
      <c r="AT1293" s="233" t="s">
        <v>298</v>
      </c>
      <c r="AU1293" s="233" t="s">
        <v>84</v>
      </c>
      <c r="AY1293" s="19" t="s">
        <v>296</v>
      </c>
      <c r="BE1293" s="234">
        <f>IF(N1293="základní",J1293,0)</f>
        <v>0</v>
      </c>
      <c r="BF1293" s="234">
        <f>IF(N1293="snížená",J1293,0)</f>
        <v>0</v>
      </c>
      <c r="BG1293" s="234">
        <f>IF(N1293="zákl. přenesená",J1293,0)</f>
        <v>0</v>
      </c>
      <c r="BH1293" s="234">
        <f>IF(N1293="sníž. přenesená",J1293,0)</f>
        <v>0</v>
      </c>
      <c r="BI1293" s="234">
        <f>IF(N1293="nulová",J1293,0)</f>
        <v>0</v>
      </c>
      <c r="BJ1293" s="19" t="s">
        <v>82</v>
      </c>
      <c r="BK1293" s="234">
        <f>ROUND(I1293*H1293,2)</f>
        <v>0</v>
      </c>
      <c r="BL1293" s="19" t="s">
        <v>374</v>
      </c>
      <c r="BM1293" s="233" t="s">
        <v>2445</v>
      </c>
    </row>
    <row r="1294" spans="1:51" s="14" customFormat="1" ht="12">
      <c r="A1294" s="14"/>
      <c r="B1294" s="246"/>
      <c r="C1294" s="247"/>
      <c r="D1294" s="237" t="s">
        <v>305</v>
      </c>
      <c r="E1294" s="248" t="s">
        <v>28</v>
      </c>
      <c r="F1294" s="249" t="s">
        <v>183</v>
      </c>
      <c r="G1294" s="247"/>
      <c r="H1294" s="250">
        <v>658.159</v>
      </c>
      <c r="I1294" s="251"/>
      <c r="J1294" s="247"/>
      <c r="K1294" s="247"/>
      <c r="L1294" s="252"/>
      <c r="M1294" s="289"/>
      <c r="N1294" s="290"/>
      <c r="O1294" s="290"/>
      <c r="P1294" s="290"/>
      <c r="Q1294" s="290"/>
      <c r="R1294" s="290"/>
      <c r="S1294" s="290"/>
      <c r="T1294" s="291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56" t="s">
        <v>305</v>
      </c>
      <c r="AU1294" s="256" t="s">
        <v>84</v>
      </c>
      <c r="AV1294" s="14" t="s">
        <v>84</v>
      </c>
      <c r="AW1294" s="14" t="s">
        <v>35</v>
      </c>
      <c r="AX1294" s="14" t="s">
        <v>82</v>
      </c>
      <c r="AY1294" s="256" t="s">
        <v>296</v>
      </c>
    </row>
    <row r="1295" spans="1:31" s="2" customFormat="1" ht="6.95" customHeight="1">
      <c r="A1295" s="40"/>
      <c r="B1295" s="61"/>
      <c r="C1295" s="62"/>
      <c r="D1295" s="62"/>
      <c r="E1295" s="62"/>
      <c r="F1295" s="62"/>
      <c r="G1295" s="62"/>
      <c r="H1295" s="62"/>
      <c r="I1295" s="170"/>
      <c r="J1295" s="62"/>
      <c r="K1295" s="62"/>
      <c r="L1295" s="46"/>
      <c r="M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</row>
  </sheetData>
  <sheetProtection password="CC35" sheet="1" objects="1" scenarios="1" formatColumns="0" formatRows="0" autoFilter="0"/>
  <autoFilter ref="C105:K1294"/>
  <mergeCells count="9">
    <mergeCell ref="E7:H7"/>
    <mergeCell ref="E9:H9"/>
    <mergeCell ref="E18:H18"/>
    <mergeCell ref="E27:H27"/>
    <mergeCell ref="E48:H48"/>
    <mergeCell ref="E50:H50"/>
    <mergeCell ref="E96:H96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</row>
    <row r="4" spans="2:4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7" t="s">
        <v>16</v>
      </c>
      <c r="I6" s="130"/>
      <c r="L6" s="22"/>
    </row>
    <row r="7" spans="2:12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</row>
    <row r="8" spans="1:31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1" t="s">
        <v>2446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5"/>
      <c r="B27" s="146"/>
      <c r="C27" s="145"/>
      <c r="D27" s="145"/>
      <c r="E27" s="147" t="s">
        <v>28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ROUND(J81,2)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ROUND((SUM(BE81:BE89)),2)</f>
        <v>0</v>
      </c>
      <c r="G33" s="40"/>
      <c r="H33" s="40"/>
      <c r="I33" s="159">
        <v>0.21</v>
      </c>
      <c r="J33" s="158">
        <f>ROUND(((SUM(BE81:BE89))*I33),2)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ROUND((SUM(BF81:BF89)),2)</f>
        <v>0</v>
      </c>
      <c r="G34" s="40"/>
      <c r="H34" s="40"/>
      <c r="I34" s="159">
        <v>0.15</v>
      </c>
      <c r="J34" s="158">
        <f>ROUND(((SUM(BF81:BF89))*I34),2)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ROUND((SUM(BG81:BG89)),2)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ROUND((SUM(BH81:BH89)),2)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ROUND((SUM(BI81:BI89)),2)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ERPLAN-0106 - D.1.4. a) - zdravotně technické zařízení - DOZP A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J81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266</v>
      </c>
      <c r="E60" s="183"/>
      <c r="F60" s="183"/>
      <c r="G60" s="183"/>
      <c r="H60" s="183"/>
      <c r="I60" s="184"/>
      <c r="J60" s="185">
        <f>J82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7"/>
      <c r="C61" s="188"/>
      <c r="D61" s="189" t="s">
        <v>2447</v>
      </c>
      <c r="E61" s="190"/>
      <c r="F61" s="190"/>
      <c r="G61" s="190"/>
      <c r="H61" s="190"/>
      <c r="I61" s="191"/>
      <c r="J61" s="192">
        <f>J83</f>
        <v>0</v>
      </c>
      <c r="K61" s="188"/>
      <c r="L61" s="19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139"/>
      <c r="J62" s="42"/>
      <c r="K62" s="42"/>
      <c r="L62" s="1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170"/>
      <c r="J63" s="62"/>
      <c r="K63" s="62"/>
      <c r="L63" s="1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173"/>
      <c r="J67" s="64"/>
      <c r="K67" s="64"/>
      <c r="L67" s="1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281</v>
      </c>
      <c r="D68" s="42"/>
      <c r="E68" s="42"/>
      <c r="F68" s="42"/>
      <c r="G68" s="42"/>
      <c r="H68" s="42"/>
      <c r="I68" s="139"/>
      <c r="J68" s="42"/>
      <c r="K68" s="42"/>
      <c r="L68" s="1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139"/>
      <c r="J69" s="42"/>
      <c r="K69" s="42"/>
      <c r="L69" s="1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139"/>
      <c r="J70" s="42"/>
      <c r="K70" s="42"/>
      <c r="L70" s="1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74" t="str">
        <f>E7</f>
        <v>Záměr výstavby zařízení pro zdravotně postižené v Třebechovicích p. Orebem</v>
      </c>
      <c r="F71" s="34"/>
      <c r="G71" s="34"/>
      <c r="H71" s="34"/>
      <c r="I71" s="139"/>
      <c r="J71" s="42"/>
      <c r="K71" s="42"/>
      <c r="L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148</v>
      </c>
      <c r="D72" s="42"/>
      <c r="E72" s="42"/>
      <c r="F72" s="42"/>
      <c r="G72" s="42"/>
      <c r="H72" s="42"/>
      <c r="I72" s="139"/>
      <c r="J72" s="42"/>
      <c r="K72" s="42"/>
      <c r="L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ERPLAN-0106 - D.1.4. a) - zdravotně technické zařízení - DOZP A - hlavní výdaj</v>
      </c>
      <c r="F73" s="42"/>
      <c r="G73" s="42"/>
      <c r="H73" s="42"/>
      <c r="I73" s="139"/>
      <c r="J73" s="42"/>
      <c r="K73" s="42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9"/>
      <c r="J74" s="42"/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22</v>
      </c>
      <c r="D75" s="42"/>
      <c r="E75" s="42"/>
      <c r="F75" s="29" t="str">
        <f>F12</f>
        <v>Třebechovice pod Orebem</v>
      </c>
      <c r="G75" s="42"/>
      <c r="H75" s="42"/>
      <c r="I75" s="143" t="s">
        <v>24</v>
      </c>
      <c r="J75" s="74" t="str">
        <f>IF(J12="","",J12)</f>
        <v>3. 12. 2019</v>
      </c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39"/>
      <c r="J76" s="42"/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7.9" customHeight="1">
      <c r="A77" s="40"/>
      <c r="B77" s="41"/>
      <c r="C77" s="34" t="s">
        <v>26</v>
      </c>
      <c r="D77" s="42"/>
      <c r="E77" s="42"/>
      <c r="F77" s="29" t="str">
        <f>E15</f>
        <v>Královehradecký kraj</v>
      </c>
      <c r="G77" s="42"/>
      <c r="H77" s="42"/>
      <c r="I77" s="143" t="s">
        <v>33</v>
      </c>
      <c r="J77" s="38" t="str">
        <f>E21</f>
        <v>ERPLAN s.r.o., Havlíčkův Brod</v>
      </c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31</v>
      </c>
      <c r="D78" s="42"/>
      <c r="E78" s="42"/>
      <c r="F78" s="29" t="str">
        <f>IF(E18="","",E18)</f>
        <v>Vyplň údaj</v>
      </c>
      <c r="G78" s="42"/>
      <c r="H78" s="42"/>
      <c r="I78" s="143" t="s">
        <v>36</v>
      </c>
      <c r="J78" s="38" t="str">
        <f>E24</f>
        <v xml:space="preserve"> </v>
      </c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139"/>
      <c r="J79" s="42"/>
      <c r="K79" s="42"/>
      <c r="L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94"/>
      <c r="B80" s="195"/>
      <c r="C80" s="196" t="s">
        <v>282</v>
      </c>
      <c r="D80" s="197" t="s">
        <v>59</v>
      </c>
      <c r="E80" s="197" t="s">
        <v>55</v>
      </c>
      <c r="F80" s="197" t="s">
        <v>56</v>
      </c>
      <c r="G80" s="197" t="s">
        <v>283</v>
      </c>
      <c r="H80" s="197" t="s">
        <v>284</v>
      </c>
      <c r="I80" s="198" t="s">
        <v>285</v>
      </c>
      <c r="J80" s="197" t="s">
        <v>248</v>
      </c>
      <c r="K80" s="199" t="s">
        <v>286</v>
      </c>
      <c r="L80" s="200"/>
      <c r="M80" s="94" t="s">
        <v>28</v>
      </c>
      <c r="N80" s="95" t="s">
        <v>44</v>
      </c>
      <c r="O80" s="95" t="s">
        <v>287</v>
      </c>
      <c r="P80" s="95" t="s">
        <v>288</v>
      </c>
      <c r="Q80" s="95" t="s">
        <v>289</v>
      </c>
      <c r="R80" s="95" t="s">
        <v>290</v>
      </c>
      <c r="S80" s="95" t="s">
        <v>291</v>
      </c>
      <c r="T80" s="96" t="s">
        <v>292</v>
      </c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</row>
    <row r="81" spans="1:63" s="2" customFormat="1" ht="22.8" customHeight="1">
      <c r="A81" s="40"/>
      <c r="B81" s="41"/>
      <c r="C81" s="101" t="s">
        <v>293</v>
      </c>
      <c r="D81" s="42"/>
      <c r="E81" s="42"/>
      <c r="F81" s="42"/>
      <c r="G81" s="42"/>
      <c r="H81" s="42"/>
      <c r="I81" s="139"/>
      <c r="J81" s="201">
        <f>BK81</f>
        <v>0</v>
      </c>
      <c r="K81" s="42"/>
      <c r="L81" s="46"/>
      <c r="M81" s="97"/>
      <c r="N81" s="202"/>
      <c r="O81" s="98"/>
      <c r="P81" s="203">
        <f>P82</f>
        <v>0</v>
      </c>
      <c r="Q81" s="98"/>
      <c r="R81" s="203">
        <f>R82</f>
        <v>0</v>
      </c>
      <c r="S81" s="98"/>
      <c r="T81" s="204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73</v>
      </c>
      <c r="AU81" s="19" t="s">
        <v>253</v>
      </c>
      <c r="BK81" s="205">
        <f>BK82</f>
        <v>0</v>
      </c>
    </row>
    <row r="82" spans="1:63" s="12" customFormat="1" ht="25.9" customHeight="1">
      <c r="A82" s="12"/>
      <c r="B82" s="206"/>
      <c r="C82" s="207"/>
      <c r="D82" s="208" t="s">
        <v>73</v>
      </c>
      <c r="E82" s="209" t="s">
        <v>1121</v>
      </c>
      <c r="F82" s="209" t="s">
        <v>1122</v>
      </c>
      <c r="G82" s="207"/>
      <c r="H82" s="207"/>
      <c r="I82" s="210"/>
      <c r="J82" s="211">
        <f>BK82</f>
        <v>0</v>
      </c>
      <c r="K82" s="207"/>
      <c r="L82" s="212"/>
      <c r="M82" s="213"/>
      <c r="N82" s="214"/>
      <c r="O82" s="214"/>
      <c r="P82" s="215">
        <f>P83</f>
        <v>0</v>
      </c>
      <c r="Q82" s="214"/>
      <c r="R82" s="215">
        <f>R83</f>
        <v>0</v>
      </c>
      <c r="S82" s="214"/>
      <c r="T82" s="216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7" t="s">
        <v>84</v>
      </c>
      <c r="AT82" s="218" t="s">
        <v>73</v>
      </c>
      <c r="AU82" s="218" t="s">
        <v>74</v>
      </c>
      <c r="AY82" s="217" t="s">
        <v>296</v>
      </c>
      <c r="BK82" s="219">
        <f>BK83</f>
        <v>0</v>
      </c>
    </row>
    <row r="83" spans="1:63" s="12" customFormat="1" ht="22.8" customHeight="1">
      <c r="A83" s="12"/>
      <c r="B83" s="206"/>
      <c r="C83" s="207"/>
      <c r="D83" s="208" t="s">
        <v>73</v>
      </c>
      <c r="E83" s="220" t="s">
        <v>2448</v>
      </c>
      <c r="F83" s="220" t="s">
        <v>2449</v>
      </c>
      <c r="G83" s="207"/>
      <c r="H83" s="207"/>
      <c r="I83" s="210"/>
      <c r="J83" s="221">
        <f>BK83</f>
        <v>0</v>
      </c>
      <c r="K83" s="207"/>
      <c r="L83" s="212"/>
      <c r="M83" s="213"/>
      <c r="N83" s="214"/>
      <c r="O83" s="214"/>
      <c r="P83" s="215">
        <f>SUM(P84:P89)</f>
        <v>0</v>
      </c>
      <c r="Q83" s="214"/>
      <c r="R83" s="215">
        <f>SUM(R84:R89)</f>
        <v>0</v>
      </c>
      <c r="S83" s="214"/>
      <c r="T83" s="216">
        <f>SUM(T84:T89)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7" t="s">
        <v>84</v>
      </c>
      <c r="AT83" s="218" t="s">
        <v>73</v>
      </c>
      <c r="AU83" s="218" t="s">
        <v>82</v>
      </c>
      <c r="AY83" s="217" t="s">
        <v>296</v>
      </c>
      <c r="BK83" s="219">
        <f>SUM(BK84:BK89)</f>
        <v>0</v>
      </c>
    </row>
    <row r="84" spans="1:65" s="2" customFormat="1" ht="16.5" customHeight="1">
      <c r="A84" s="40"/>
      <c r="B84" s="41"/>
      <c r="C84" s="222" t="s">
        <v>82</v>
      </c>
      <c r="D84" s="222" t="s">
        <v>298</v>
      </c>
      <c r="E84" s="223" t="s">
        <v>2450</v>
      </c>
      <c r="F84" s="224" t="s">
        <v>2451</v>
      </c>
      <c r="G84" s="225" t="s">
        <v>2452</v>
      </c>
      <c r="H84" s="226">
        <v>1</v>
      </c>
      <c r="I84" s="227"/>
      <c r="J84" s="228">
        <f>ROUND(I84*H84,2)</f>
        <v>0</v>
      </c>
      <c r="K84" s="224" t="s">
        <v>28</v>
      </c>
      <c r="L84" s="46"/>
      <c r="M84" s="229" t="s">
        <v>28</v>
      </c>
      <c r="N84" s="230" t="s">
        <v>45</v>
      </c>
      <c r="O84" s="86"/>
      <c r="P84" s="231">
        <f>O84*H84</f>
        <v>0</v>
      </c>
      <c r="Q84" s="231">
        <v>0</v>
      </c>
      <c r="R84" s="231">
        <f>Q84*H84</f>
        <v>0</v>
      </c>
      <c r="S84" s="231">
        <v>0</v>
      </c>
      <c r="T84" s="232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33" t="s">
        <v>303</v>
      </c>
      <c r="AT84" s="233" t="s">
        <v>298</v>
      </c>
      <c r="AU84" s="233" t="s">
        <v>84</v>
      </c>
      <c r="AY84" s="19" t="s">
        <v>296</v>
      </c>
      <c r="BE84" s="234">
        <f>IF(N84="základní",J84,0)</f>
        <v>0</v>
      </c>
      <c r="BF84" s="234">
        <f>IF(N84="snížená",J84,0)</f>
        <v>0</v>
      </c>
      <c r="BG84" s="234">
        <f>IF(N84="zákl. přenesená",J84,0)</f>
        <v>0</v>
      </c>
      <c r="BH84" s="234">
        <f>IF(N84="sníž. přenesená",J84,0)</f>
        <v>0</v>
      </c>
      <c r="BI84" s="234">
        <f>IF(N84="nulová",J84,0)</f>
        <v>0</v>
      </c>
      <c r="BJ84" s="19" t="s">
        <v>82</v>
      </c>
      <c r="BK84" s="234">
        <f>ROUND(I84*H84,2)</f>
        <v>0</v>
      </c>
      <c r="BL84" s="19" t="s">
        <v>303</v>
      </c>
      <c r="BM84" s="233" t="s">
        <v>2453</v>
      </c>
    </row>
    <row r="85" spans="1:51" s="13" customFormat="1" ht="12">
      <c r="A85" s="13"/>
      <c r="B85" s="235"/>
      <c r="C85" s="236"/>
      <c r="D85" s="237" t="s">
        <v>305</v>
      </c>
      <c r="E85" s="238" t="s">
        <v>28</v>
      </c>
      <c r="F85" s="239" t="s">
        <v>2454</v>
      </c>
      <c r="G85" s="236"/>
      <c r="H85" s="238" t="s">
        <v>28</v>
      </c>
      <c r="I85" s="240"/>
      <c r="J85" s="236"/>
      <c r="K85" s="236"/>
      <c r="L85" s="241"/>
      <c r="M85" s="242"/>
      <c r="N85" s="243"/>
      <c r="O85" s="243"/>
      <c r="P85" s="243"/>
      <c r="Q85" s="243"/>
      <c r="R85" s="243"/>
      <c r="S85" s="243"/>
      <c r="T85" s="244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45" t="s">
        <v>305</v>
      </c>
      <c r="AU85" s="245" t="s">
        <v>84</v>
      </c>
      <c r="AV85" s="13" t="s">
        <v>82</v>
      </c>
      <c r="AW85" s="13" t="s">
        <v>35</v>
      </c>
      <c r="AX85" s="13" t="s">
        <v>74</v>
      </c>
      <c r="AY85" s="245" t="s">
        <v>296</v>
      </c>
    </row>
    <row r="86" spans="1:51" s="14" customFormat="1" ht="12">
      <c r="A86" s="14"/>
      <c r="B86" s="246"/>
      <c r="C86" s="247"/>
      <c r="D86" s="237" t="s">
        <v>305</v>
      </c>
      <c r="E86" s="248" t="s">
        <v>28</v>
      </c>
      <c r="F86" s="249" t="s">
        <v>82</v>
      </c>
      <c r="G86" s="247"/>
      <c r="H86" s="250">
        <v>1</v>
      </c>
      <c r="I86" s="251"/>
      <c r="J86" s="247"/>
      <c r="K86" s="247"/>
      <c r="L86" s="252"/>
      <c r="M86" s="253"/>
      <c r="N86" s="254"/>
      <c r="O86" s="254"/>
      <c r="P86" s="254"/>
      <c r="Q86" s="254"/>
      <c r="R86" s="254"/>
      <c r="S86" s="254"/>
      <c r="T86" s="255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56" t="s">
        <v>305</v>
      </c>
      <c r="AU86" s="256" t="s">
        <v>84</v>
      </c>
      <c r="AV86" s="14" t="s">
        <v>84</v>
      </c>
      <c r="AW86" s="14" t="s">
        <v>35</v>
      </c>
      <c r="AX86" s="14" t="s">
        <v>82</v>
      </c>
      <c r="AY86" s="256" t="s">
        <v>296</v>
      </c>
    </row>
    <row r="87" spans="1:65" s="2" customFormat="1" ht="16.5" customHeight="1">
      <c r="A87" s="40"/>
      <c r="B87" s="41"/>
      <c r="C87" s="222" t="s">
        <v>84</v>
      </c>
      <c r="D87" s="222" t="s">
        <v>298</v>
      </c>
      <c r="E87" s="223" t="s">
        <v>2455</v>
      </c>
      <c r="F87" s="224" t="s">
        <v>2456</v>
      </c>
      <c r="G87" s="225" t="s">
        <v>2452</v>
      </c>
      <c r="H87" s="226">
        <v>1</v>
      </c>
      <c r="I87" s="227"/>
      <c r="J87" s="228">
        <f>ROUND(I87*H87,2)</f>
        <v>0</v>
      </c>
      <c r="K87" s="224" t="s">
        <v>28</v>
      </c>
      <c r="L87" s="46"/>
      <c r="M87" s="229" t="s">
        <v>28</v>
      </c>
      <c r="N87" s="230" t="s">
        <v>45</v>
      </c>
      <c r="O87" s="86"/>
      <c r="P87" s="231">
        <f>O87*H87</f>
        <v>0</v>
      </c>
      <c r="Q87" s="231">
        <v>0</v>
      </c>
      <c r="R87" s="231">
        <f>Q87*H87</f>
        <v>0</v>
      </c>
      <c r="S87" s="231">
        <v>0</v>
      </c>
      <c r="T87" s="232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3" t="s">
        <v>303</v>
      </c>
      <c r="AT87" s="233" t="s">
        <v>298</v>
      </c>
      <c r="AU87" s="233" t="s">
        <v>84</v>
      </c>
      <c r="AY87" s="19" t="s">
        <v>296</v>
      </c>
      <c r="BE87" s="234">
        <f>IF(N87="základní",J87,0)</f>
        <v>0</v>
      </c>
      <c r="BF87" s="234">
        <f>IF(N87="snížená",J87,0)</f>
        <v>0</v>
      </c>
      <c r="BG87" s="234">
        <f>IF(N87="zákl. přenesená",J87,0)</f>
        <v>0</v>
      </c>
      <c r="BH87" s="234">
        <f>IF(N87="sníž. přenesená",J87,0)</f>
        <v>0</v>
      </c>
      <c r="BI87" s="234">
        <f>IF(N87="nulová",J87,0)</f>
        <v>0</v>
      </c>
      <c r="BJ87" s="19" t="s">
        <v>82</v>
      </c>
      <c r="BK87" s="234">
        <f>ROUND(I87*H87,2)</f>
        <v>0</v>
      </c>
      <c r="BL87" s="19" t="s">
        <v>303</v>
      </c>
      <c r="BM87" s="233" t="s">
        <v>2457</v>
      </c>
    </row>
    <row r="88" spans="1:51" s="13" customFormat="1" ht="12">
      <c r="A88" s="13"/>
      <c r="B88" s="235"/>
      <c r="C88" s="236"/>
      <c r="D88" s="237" t="s">
        <v>305</v>
      </c>
      <c r="E88" s="238" t="s">
        <v>28</v>
      </c>
      <c r="F88" s="239" t="s">
        <v>2454</v>
      </c>
      <c r="G88" s="236"/>
      <c r="H88" s="238" t="s">
        <v>28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305</v>
      </c>
      <c r="AU88" s="245" t="s">
        <v>84</v>
      </c>
      <c r="AV88" s="13" t="s">
        <v>82</v>
      </c>
      <c r="AW88" s="13" t="s">
        <v>35</v>
      </c>
      <c r="AX88" s="13" t="s">
        <v>74</v>
      </c>
      <c r="AY88" s="245" t="s">
        <v>296</v>
      </c>
    </row>
    <row r="89" spans="1:51" s="14" customFormat="1" ht="12">
      <c r="A89" s="14"/>
      <c r="B89" s="246"/>
      <c r="C89" s="247"/>
      <c r="D89" s="237" t="s">
        <v>305</v>
      </c>
      <c r="E89" s="248" t="s">
        <v>28</v>
      </c>
      <c r="F89" s="249" t="s">
        <v>82</v>
      </c>
      <c r="G89" s="247"/>
      <c r="H89" s="250">
        <v>1</v>
      </c>
      <c r="I89" s="251"/>
      <c r="J89" s="247"/>
      <c r="K89" s="247"/>
      <c r="L89" s="252"/>
      <c r="M89" s="289"/>
      <c r="N89" s="290"/>
      <c r="O89" s="290"/>
      <c r="P89" s="290"/>
      <c r="Q89" s="290"/>
      <c r="R89" s="290"/>
      <c r="S89" s="290"/>
      <c r="T89" s="291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6" t="s">
        <v>305</v>
      </c>
      <c r="AU89" s="256" t="s">
        <v>84</v>
      </c>
      <c r="AV89" s="14" t="s">
        <v>84</v>
      </c>
      <c r="AW89" s="14" t="s">
        <v>35</v>
      </c>
      <c r="AX89" s="14" t="s">
        <v>82</v>
      </c>
      <c r="AY89" s="256" t="s">
        <v>296</v>
      </c>
    </row>
    <row r="90" spans="1:31" s="2" customFormat="1" ht="6.95" customHeight="1">
      <c r="A90" s="40"/>
      <c r="B90" s="61"/>
      <c r="C90" s="62"/>
      <c r="D90" s="62"/>
      <c r="E90" s="62"/>
      <c r="F90" s="62"/>
      <c r="G90" s="62"/>
      <c r="H90" s="62"/>
      <c r="I90" s="170"/>
      <c r="J90" s="62"/>
      <c r="K90" s="62"/>
      <c r="L90" s="46"/>
      <c r="M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</sheetData>
  <sheetProtection password="CC35" sheet="1" objects="1" scenarios="1" formatColumns="0" formatRows="0" autoFilter="0"/>
  <autoFilter ref="C80:K8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</row>
    <row r="4" spans="2:4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7" t="s">
        <v>16</v>
      </c>
      <c r="I6" s="130"/>
      <c r="L6" s="22"/>
    </row>
    <row r="7" spans="2:12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</row>
    <row r="8" spans="1:31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1" t="s">
        <v>2458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5"/>
      <c r="B27" s="146"/>
      <c r="C27" s="145"/>
      <c r="D27" s="145"/>
      <c r="E27" s="147" t="s">
        <v>28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ROUND(J81,2)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ROUND((SUM(BE81:BE89)),2)</f>
        <v>0</v>
      </c>
      <c r="G33" s="40"/>
      <c r="H33" s="40"/>
      <c r="I33" s="159">
        <v>0.21</v>
      </c>
      <c r="J33" s="158">
        <f>ROUND(((SUM(BE81:BE89))*I33),2)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ROUND((SUM(BF81:BF89)),2)</f>
        <v>0</v>
      </c>
      <c r="G34" s="40"/>
      <c r="H34" s="40"/>
      <c r="I34" s="159">
        <v>0.15</v>
      </c>
      <c r="J34" s="158">
        <f>ROUND(((SUM(BF81:BF89))*I34),2)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ROUND((SUM(BG81:BG89)),2)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ROUND((SUM(BH81:BH89)),2)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ROUND((SUM(BI81:BI89)),2)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ERPLAN-0107 - D.1.4. a) - zdravotně technické zařízení - DOZP B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J81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266</v>
      </c>
      <c r="E60" s="183"/>
      <c r="F60" s="183"/>
      <c r="G60" s="183"/>
      <c r="H60" s="183"/>
      <c r="I60" s="184"/>
      <c r="J60" s="185">
        <f>J82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7"/>
      <c r="C61" s="188"/>
      <c r="D61" s="189" t="s">
        <v>2447</v>
      </c>
      <c r="E61" s="190"/>
      <c r="F61" s="190"/>
      <c r="G61" s="190"/>
      <c r="H61" s="190"/>
      <c r="I61" s="191"/>
      <c r="J61" s="192">
        <f>J83</f>
        <v>0</v>
      </c>
      <c r="K61" s="188"/>
      <c r="L61" s="19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139"/>
      <c r="J62" s="42"/>
      <c r="K62" s="42"/>
      <c r="L62" s="1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170"/>
      <c r="J63" s="62"/>
      <c r="K63" s="62"/>
      <c r="L63" s="1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173"/>
      <c r="J67" s="64"/>
      <c r="K67" s="64"/>
      <c r="L67" s="1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281</v>
      </c>
      <c r="D68" s="42"/>
      <c r="E68" s="42"/>
      <c r="F68" s="42"/>
      <c r="G68" s="42"/>
      <c r="H68" s="42"/>
      <c r="I68" s="139"/>
      <c r="J68" s="42"/>
      <c r="K68" s="42"/>
      <c r="L68" s="1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139"/>
      <c r="J69" s="42"/>
      <c r="K69" s="42"/>
      <c r="L69" s="1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139"/>
      <c r="J70" s="42"/>
      <c r="K70" s="42"/>
      <c r="L70" s="1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74" t="str">
        <f>E7</f>
        <v>Záměr výstavby zařízení pro zdravotně postižené v Třebechovicích p. Orebem</v>
      </c>
      <c r="F71" s="34"/>
      <c r="G71" s="34"/>
      <c r="H71" s="34"/>
      <c r="I71" s="139"/>
      <c r="J71" s="42"/>
      <c r="K71" s="42"/>
      <c r="L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148</v>
      </c>
      <c r="D72" s="42"/>
      <c r="E72" s="42"/>
      <c r="F72" s="42"/>
      <c r="G72" s="42"/>
      <c r="H72" s="42"/>
      <c r="I72" s="139"/>
      <c r="J72" s="42"/>
      <c r="K72" s="42"/>
      <c r="L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ERPLAN-0107 - D.1.4. a) - zdravotně technické zařízení - DOZP B - hlavní výdaj</v>
      </c>
      <c r="F73" s="42"/>
      <c r="G73" s="42"/>
      <c r="H73" s="42"/>
      <c r="I73" s="139"/>
      <c r="J73" s="42"/>
      <c r="K73" s="42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9"/>
      <c r="J74" s="42"/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22</v>
      </c>
      <c r="D75" s="42"/>
      <c r="E75" s="42"/>
      <c r="F75" s="29" t="str">
        <f>F12</f>
        <v>Třebechovice pod Orebem</v>
      </c>
      <c r="G75" s="42"/>
      <c r="H75" s="42"/>
      <c r="I75" s="143" t="s">
        <v>24</v>
      </c>
      <c r="J75" s="74" t="str">
        <f>IF(J12="","",J12)</f>
        <v>3. 12. 2019</v>
      </c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39"/>
      <c r="J76" s="42"/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7.9" customHeight="1">
      <c r="A77" s="40"/>
      <c r="B77" s="41"/>
      <c r="C77" s="34" t="s">
        <v>26</v>
      </c>
      <c r="D77" s="42"/>
      <c r="E77" s="42"/>
      <c r="F77" s="29" t="str">
        <f>E15</f>
        <v>Královehradecký kraj</v>
      </c>
      <c r="G77" s="42"/>
      <c r="H77" s="42"/>
      <c r="I77" s="143" t="s">
        <v>33</v>
      </c>
      <c r="J77" s="38" t="str">
        <f>E21</f>
        <v>ERPLAN s.r.o., Havlíčkův Brod</v>
      </c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31</v>
      </c>
      <c r="D78" s="42"/>
      <c r="E78" s="42"/>
      <c r="F78" s="29" t="str">
        <f>IF(E18="","",E18)</f>
        <v>Vyplň údaj</v>
      </c>
      <c r="G78" s="42"/>
      <c r="H78" s="42"/>
      <c r="I78" s="143" t="s">
        <v>36</v>
      </c>
      <c r="J78" s="38" t="str">
        <f>E24</f>
        <v xml:space="preserve"> </v>
      </c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139"/>
      <c r="J79" s="42"/>
      <c r="K79" s="42"/>
      <c r="L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94"/>
      <c r="B80" s="195"/>
      <c r="C80" s="196" t="s">
        <v>282</v>
      </c>
      <c r="D80" s="197" t="s">
        <v>59</v>
      </c>
      <c r="E80" s="197" t="s">
        <v>55</v>
      </c>
      <c r="F80" s="197" t="s">
        <v>56</v>
      </c>
      <c r="G80" s="197" t="s">
        <v>283</v>
      </c>
      <c r="H80" s="197" t="s">
        <v>284</v>
      </c>
      <c r="I80" s="198" t="s">
        <v>285</v>
      </c>
      <c r="J80" s="197" t="s">
        <v>248</v>
      </c>
      <c r="K80" s="199" t="s">
        <v>286</v>
      </c>
      <c r="L80" s="200"/>
      <c r="M80" s="94" t="s">
        <v>28</v>
      </c>
      <c r="N80" s="95" t="s">
        <v>44</v>
      </c>
      <c r="O80" s="95" t="s">
        <v>287</v>
      </c>
      <c r="P80" s="95" t="s">
        <v>288</v>
      </c>
      <c r="Q80" s="95" t="s">
        <v>289</v>
      </c>
      <c r="R80" s="95" t="s">
        <v>290</v>
      </c>
      <c r="S80" s="95" t="s">
        <v>291</v>
      </c>
      <c r="T80" s="96" t="s">
        <v>292</v>
      </c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</row>
    <row r="81" spans="1:63" s="2" customFormat="1" ht="22.8" customHeight="1">
      <c r="A81" s="40"/>
      <c r="B81" s="41"/>
      <c r="C81" s="101" t="s">
        <v>293</v>
      </c>
      <c r="D81" s="42"/>
      <c r="E81" s="42"/>
      <c r="F81" s="42"/>
      <c r="G81" s="42"/>
      <c r="H81" s="42"/>
      <c r="I81" s="139"/>
      <c r="J81" s="201">
        <f>BK81</f>
        <v>0</v>
      </c>
      <c r="K81" s="42"/>
      <c r="L81" s="46"/>
      <c r="M81" s="97"/>
      <c r="N81" s="202"/>
      <c r="O81" s="98"/>
      <c r="P81" s="203">
        <f>P82</f>
        <v>0</v>
      </c>
      <c r="Q81" s="98"/>
      <c r="R81" s="203">
        <f>R82</f>
        <v>0</v>
      </c>
      <c r="S81" s="98"/>
      <c r="T81" s="204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73</v>
      </c>
      <c r="AU81" s="19" t="s">
        <v>253</v>
      </c>
      <c r="BK81" s="205">
        <f>BK82</f>
        <v>0</v>
      </c>
    </row>
    <row r="82" spans="1:63" s="12" customFormat="1" ht="25.9" customHeight="1">
      <c r="A82" s="12"/>
      <c r="B82" s="206"/>
      <c r="C82" s="207"/>
      <c r="D82" s="208" t="s">
        <v>73</v>
      </c>
      <c r="E82" s="209" t="s">
        <v>1121</v>
      </c>
      <c r="F82" s="209" t="s">
        <v>1122</v>
      </c>
      <c r="G82" s="207"/>
      <c r="H82" s="207"/>
      <c r="I82" s="210"/>
      <c r="J82" s="211">
        <f>BK82</f>
        <v>0</v>
      </c>
      <c r="K82" s="207"/>
      <c r="L82" s="212"/>
      <c r="M82" s="213"/>
      <c r="N82" s="214"/>
      <c r="O82" s="214"/>
      <c r="P82" s="215">
        <f>P83</f>
        <v>0</v>
      </c>
      <c r="Q82" s="214"/>
      <c r="R82" s="215">
        <f>R83</f>
        <v>0</v>
      </c>
      <c r="S82" s="214"/>
      <c r="T82" s="216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7" t="s">
        <v>84</v>
      </c>
      <c r="AT82" s="218" t="s">
        <v>73</v>
      </c>
      <c r="AU82" s="218" t="s">
        <v>74</v>
      </c>
      <c r="AY82" s="217" t="s">
        <v>296</v>
      </c>
      <c r="BK82" s="219">
        <f>BK83</f>
        <v>0</v>
      </c>
    </row>
    <row r="83" spans="1:63" s="12" customFormat="1" ht="22.8" customHeight="1">
      <c r="A83" s="12"/>
      <c r="B83" s="206"/>
      <c r="C83" s="207"/>
      <c r="D83" s="208" t="s">
        <v>73</v>
      </c>
      <c r="E83" s="220" t="s">
        <v>2448</v>
      </c>
      <c r="F83" s="220" t="s">
        <v>2449</v>
      </c>
      <c r="G83" s="207"/>
      <c r="H83" s="207"/>
      <c r="I83" s="210"/>
      <c r="J83" s="221">
        <f>BK83</f>
        <v>0</v>
      </c>
      <c r="K83" s="207"/>
      <c r="L83" s="212"/>
      <c r="M83" s="213"/>
      <c r="N83" s="214"/>
      <c r="O83" s="214"/>
      <c r="P83" s="215">
        <f>SUM(P84:P89)</f>
        <v>0</v>
      </c>
      <c r="Q83" s="214"/>
      <c r="R83" s="215">
        <f>SUM(R84:R89)</f>
        <v>0</v>
      </c>
      <c r="S83" s="214"/>
      <c r="T83" s="216">
        <f>SUM(T84:T89)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7" t="s">
        <v>84</v>
      </c>
      <c r="AT83" s="218" t="s">
        <v>73</v>
      </c>
      <c r="AU83" s="218" t="s">
        <v>82</v>
      </c>
      <c r="AY83" s="217" t="s">
        <v>296</v>
      </c>
      <c r="BK83" s="219">
        <f>SUM(BK84:BK89)</f>
        <v>0</v>
      </c>
    </row>
    <row r="84" spans="1:65" s="2" customFormat="1" ht="16.5" customHeight="1">
      <c r="A84" s="40"/>
      <c r="B84" s="41"/>
      <c r="C84" s="222" t="s">
        <v>82</v>
      </c>
      <c r="D84" s="222" t="s">
        <v>298</v>
      </c>
      <c r="E84" s="223" t="s">
        <v>2450</v>
      </c>
      <c r="F84" s="224" t="s">
        <v>2459</v>
      </c>
      <c r="G84" s="225" t="s">
        <v>2452</v>
      </c>
      <c r="H84" s="226">
        <v>1</v>
      </c>
      <c r="I84" s="227"/>
      <c r="J84" s="228">
        <f>ROUND(I84*H84,2)</f>
        <v>0</v>
      </c>
      <c r="K84" s="224" t="s">
        <v>28</v>
      </c>
      <c r="L84" s="46"/>
      <c r="M84" s="229" t="s">
        <v>28</v>
      </c>
      <c r="N84" s="230" t="s">
        <v>45</v>
      </c>
      <c r="O84" s="86"/>
      <c r="P84" s="231">
        <f>O84*H84</f>
        <v>0</v>
      </c>
      <c r="Q84" s="231">
        <v>0</v>
      </c>
      <c r="R84" s="231">
        <f>Q84*H84</f>
        <v>0</v>
      </c>
      <c r="S84" s="231">
        <v>0</v>
      </c>
      <c r="T84" s="232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33" t="s">
        <v>303</v>
      </c>
      <c r="AT84" s="233" t="s">
        <v>298</v>
      </c>
      <c r="AU84" s="233" t="s">
        <v>84</v>
      </c>
      <c r="AY84" s="19" t="s">
        <v>296</v>
      </c>
      <c r="BE84" s="234">
        <f>IF(N84="základní",J84,0)</f>
        <v>0</v>
      </c>
      <c r="BF84" s="234">
        <f>IF(N84="snížená",J84,0)</f>
        <v>0</v>
      </c>
      <c r="BG84" s="234">
        <f>IF(N84="zákl. přenesená",J84,0)</f>
        <v>0</v>
      </c>
      <c r="BH84" s="234">
        <f>IF(N84="sníž. přenesená",J84,0)</f>
        <v>0</v>
      </c>
      <c r="BI84" s="234">
        <f>IF(N84="nulová",J84,0)</f>
        <v>0</v>
      </c>
      <c r="BJ84" s="19" t="s">
        <v>82</v>
      </c>
      <c r="BK84" s="234">
        <f>ROUND(I84*H84,2)</f>
        <v>0</v>
      </c>
      <c r="BL84" s="19" t="s">
        <v>303</v>
      </c>
      <c r="BM84" s="233" t="s">
        <v>2460</v>
      </c>
    </row>
    <row r="85" spans="1:51" s="13" customFormat="1" ht="12">
      <c r="A85" s="13"/>
      <c r="B85" s="235"/>
      <c r="C85" s="236"/>
      <c r="D85" s="237" t="s">
        <v>305</v>
      </c>
      <c r="E85" s="238" t="s">
        <v>28</v>
      </c>
      <c r="F85" s="239" t="s">
        <v>2454</v>
      </c>
      <c r="G85" s="236"/>
      <c r="H85" s="238" t="s">
        <v>28</v>
      </c>
      <c r="I85" s="240"/>
      <c r="J85" s="236"/>
      <c r="K85" s="236"/>
      <c r="L85" s="241"/>
      <c r="M85" s="242"/>
      <c r="N85" s="243"/>
      <c r="O85" s="243"/>
      <c r="P85" s="243"/>
      <c r="Q85" s="243"/>
      <c r="R85" s="243"/>
      <c r="S85" s="243"/>
      <c r="T85" s="244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45" t="s">
        <v>305</v>
      </c>
      <c r="AU85" s="245" t="s">
        <v>84</v>
      </c>
      <c r="AV85" s="13" t="s">
        <v>82</v>
      </c>
      <c r="AW85" s="13" t="s">
        <v>35</v>
      </c>
      <c r="AX85" s="13" t="s">
        <v>74</v>
      </c>
      <c r="AY85" s="245" t="s">
        <v>296</v>
      </c>
    </row>
    <row r="86" spans="1:51" s="14" customFormat="1" ht="12">
      <c r="A86" s="14"/>
      <c r="B86" s="246"/>
      <c r="C86" s="247"/>
      <c r="D86" s="237" t="s">
        <v>305</v>
      </c>
      <c r="E86" s="248" t="s">
        <v>28</v>
      </c>
      <c r="F86" s="249" t="s">
        <v>82</v>
      </c>
      <c r="G86" s="247"/>
      <c r="H86" s="250">
        <v>1</v>
      </c>
      <c r="I86" s="251"/>
      <c r="J86" s="247"/>
      <c r="K86" s="247"/>
      <c r="L86" s="252"/>
      <c r="M86" s="253"/>
      <c r="N86" s="254"/>
      <c r="O86" s="254"/>
      <c r="P86" s="254"/>
      <c r="Q86" s="254"/>
      <c r="R86" s="254"/>
      <c r="S86" s="254"/>
      <c r="T86" s="255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56" t="s">
        <v>305</v>
      </c>
      <c r="AU86" s="256" t="s">
        <v>84</v>
      </c>
      <c r="AV86" s="14" t="s">
        <v>84</v>
      </c>
      <c r="AW86" s="14" t="s">
        <v>35</v>
      </c>
      <c r="AX86" s="14" t="s">
        <v>82</v>
      </c>
      <c r="AY86" s="256" t="s">
        <v>296</v>
      </c>
    </row>
    <row r="87" spans="1:65" s="2" customFormat="1" ht="16.5" customHeight="1">
      <c r="A87" s="40"/>
      <c r="B87" s="41"/>
      <c r="C87" s="222" t="s">
        <v>84</v>
      </c>
      <c r="D87" s="222" t="s">
        <v>298</v>
      </c>
      <c r="E87" s="223" t="s">
        <v>2455</v>
      </c>
      <c r="F87" s="224" t="s">
        <v>2461</v>
      </c>
      <c r="G87" s="225" t="s">
        <v>2452</v>
      </c>
      <c r="H87" s="226">
        <v>1</v>
      </c>
      <c r="I87" s="227"/>
      <c r="J87" s="228">
        <f>ROUND(I87*H87,2)</f>
        <v>0</v>
      </c>
      <c r="K87" s="224" t="s">
        <v>28</v>
      </c>
      <c r="L87" s="46"/>
      <c r="M87" s="229" t="s">
        <v>28</v>
      </c>
      <c r="N87" s="230" t="s">
        <v>45</v>
      </c>
      <c r="O87" s="86"/>
      <c r="P87" s="231">
        <f>O87*H87</f>
        <v>0</v>
      </c>
      <c r="Q87" s="231">
        <v>0</v>
      </c>
      <c r="R87" s="231">
        <f>Q87*H87</f>
        <v>0</v>
      </c>
      <c r="S87" s="231">
        <v>0</v>
      </c>
      <c r="T87" s="232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3" t="s">
        <v>303</v>
      </c>
      <c r="AT87" s="233" t="s">
        <v>298</v>
      </c>
      <c r="AU87" s="233" t="s">
        <v>84</v>
      </c>
      <c r="AY87" s="19" t="s">
        <v>296</v>
      </c>
      <c r="BE87" s="234">
        <f>IF(N87="základní",J87,0)</f>
        <v>0</v>
      </c>
      <c r="BF87" s="234">
        <f>IF(N87="snížená",J87,0)</f>
        <v>0</v>
      </c>
      <c r="BG87" s="234">
        <f>IF(N87="zákl. přenesená",J87,0)</f>
        <v>0</v>
      </c>
      <c r="BH87" s="234">
        <f>IF(N87="sníž. přenesená",J87,0)</f>
        <v>0</v>
      </c>
      <c r="BI87" s="234">
        <f>IF(N87="nulová",J87,0)</f>
        <v>0</v>
      </c>
      <c r="BJ87" s="19" t="s">
        <v>82</v>
      </c>
      <c r="BK87" s="234">
        <f>ROUND(I87*H87,2)</f>
        <v>0</v>
      </c>
      <c r="BL87" s="19" t="s">
        <v>303</v>
      </c>
      <c r="BM87" s="233" t="s">
        <v>2462</v>
      </c>
    </row>
    <row r="88" spans="1:51" s="13" customFormat="1" ht="12">
      <c r="A88" s="13"/>
      <c r="B88" s="235"/>
      <c r="C88" s="236"/>
      <c r="D88" s="237" t="s">
        <v>305</v>
      </c>
      <c r="E88" s="238" t="s">
        <v>28</v>
      </c>
      <c r="F88" s="239" t="s">
        <v>2454</v>
      </c>
      <c r="G88" s="236"/>
      <c r="H88" s="238" t="s">
        <v>28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305</v>
      </c>
      <c r="AU88" s="245" t="s">
        <v>84</v>
      </c>
      <c r="AV88" s="13" t="s">
        <v>82</v>
      </c>
      <c r="AW88" s="13" t="s">
        <v>35</v>
      </c>
      <c r="AX88" s="13" t="s">
        <v>74</v>
      </c>
      <c r="AY88" s="245" t="s">
        <v>296</v>
      </c>
    </row>
    <row r="89" spans="1:51" s="14" customFormat="1" ht="12">
      <c r="A89" s="14"/>
      <c r="B89" s="246"/>
      <c r="C89" s="247"/>
      <c r="D89" s="237" t="s">
        <v>305</v>
      </c>
      <c r="E89" s="248" t="s">
        <v>28</v>
      </c>
      <c r="F89" s="249" t="s">
        <v>82</v>
      </c>
      <c r="G89" s="247"/>
      <c r="H89" s="250">
        <v>1</v>
      </c>
      <c r="I89" s="251"/>
      <c r="J89" s="247"/>
      <c r="K89" s="247"/>
      <c r="L89" s="252"/>
      <c r="M89" s="289"/>
      <c r="N89" s="290"/>
      <c r="O89" s="290"/>
      <c r="P89" s="290"/>
      <c r="Q89" s="290"/>
      <c r="R89" s="290"/>
      <c r="S89" s="290"/>
      <c r="T89" s="291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6" t="s">
        <v>305</v>
      </c>
      <c r="AU89" s="256" t="s">
        <v>84</v>
      </c>
      <c r="AV89" s="14" t="s">
        <v>84</v>
      </c>
      <c r="AW89" s="14" t="s">
        <v>35</v>
      </c>
      <c r="AX89" s="14" t="s">
        <v>82</v>
      </c>
      <c r="AY89" s="256" t="s">
        <v>296</v>
      </c>
    </row>
    <row r="90" spans="1:31" s="2" customFormat="1" ht="6.95" customHeight="1">
      <c r="A90" s="40"/>
      <c r="B90" s="61"/>
      <c r="C90" s="62"/>
      <c r="D90" s="62"/>
      <c r="E90" s="62"/>
      <c r="F90" s="62"/>
      <c r="G90" s="62"/>
      <c r="H90" s="62"/>
      <c r="I90" s="170"/>
      <c r="J90" s="62"/>
      <c r="K90" s="62"/>
      <c r="L90" s="46"/>
      <c r="M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</sheetData>
  <sheetProtection password="CC35" sheet="1" objects="1" scenarios="1" formatColumns="0" formatRows="0" autoFilter="0"/>
  <autoFilter ref="C80:K8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  <c r="AZ2" s="131" t="s">
        <v>2463</v>
      </c>
      <c r="BA2" s="131" t="s">
        <v>28</v>
      </c>
      <c r="BB2" s="131" t="s">
        <v>28</v>
      </c>
      <c r="BC2" s="131" t="s">
        <v>2464</v>
      </c>
      <c r="BD2" s="131" t="s">
        <v>84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  <c r="AZ3" s="131" t="s">
        <v>2465</v>
      </c>
      <c r="BA3" s="131" t="s">
        <v>28</v>
      </c>
      <c r="BB3" s="131" t="s">
        <v>28</v>
      </c>
      <c r="BC3" s="131" t="s">
        <v>2466</v>
      </c>
      <c r="BD3" s="131" t="s">
        <v>84</v>
      </c>
    </row>
    <row r="4" spans="2:5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  <c r="AZ4" s="131" t="s">
        <v>2467</v>
      </c>
      <c r="BA4" s="131" t="s">
        <v>2467</v>
      </c>
      <c r="BB4" s="131" t="s">
        <v>28</v>
      </c>
      <c r="BC4" s="131" t="s">
        <v>333</v>
      </c>
      <c r="BD4" s="131" t="s">
        <v>84</v>
      </c>
    </row>
    <row r="5" spans="2:56" s="1" customFormat="1" ht="6.95" customHeight="1">
      <c r="B5" s="22"/>
      <c r="I5" s="130"/>
      <c r="L5" s="22"/>
      <c r="AZ5" s="131" t="s">
        <v>212</v>
      </c>
      <c r="BA5" s="131" t="s">
        <v>212</v>
      </c>
      <c r="BB5" s="131" t="s">
        <v>28</v>
      </c>
      <c r="BC5" s="131" t="s">
        <v>2468</v>
      </c>
      <c r="BD5" s="131" t="s">
        <v>84</v>
      </c>
    </row>
    <row r="6" spans="2:56" s="1" customFormat="1" ht="12" customHeight="1">
      <c r="B6" s="22"/>
      <c r="D6" s="137" t="s">
        <v>16</v>
      </c>
      <c r="I6" s="130"/>
      <c r="L6" s="22"/>
      <c r="AZ6" s="131" t="s">
        <v>233</v>
      </c>
      <c r="BA6" s="131" t="s">
        <v>28</v>
      </c>
      <c r="BB6" s="131" t="s">
        <v>28</v>
      </c>
      <c r="BC6" s="131" t="s">
        <v>2469</v>
      </c>
      <c r="BD6" s="131" t="s">
        <v>84</v>
      </c>
    </row>
    <row r="7" spans="2:56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  <c r="AZ7" s="131" t="s">
        <v>2045</v>
      </c>
      <c r="BA7" s="131" t="s">
        <v>2045</v>
      </c>
      <c r="BB7" s="131" t="s">
        <v>28</v>
      </c>
      <c r="BC7" s="131" t="s">
        <v>2470</v>
      </c>
      <c r="BD7" s="131" t="s">
        <v>84</v>
      </c>
    </row>
    <row r="8" spans="1:56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1" t="s">
        <v>249</v>
      </c>
      <c r="BA8" s="131" t="s">
        <v>28</v>
      </c>
      <c r="BB8" s="131" t="s">
        <v>28</v>
      </c>
      <c r="BC8" s="131" t="s">
        <v>2471</v>
      </c>
      <c r="BD8" s="131" t="s">
        <v>84</v>
      </c>
    </row>
    <row r="9" spans="1:31" s="2" customFormat="1" ht="16.5" customHeight="1">
      <c r="A9" s="40"/>
      <c r="B9" s="46"/>
      <c r="C9" s="40"/>
      <c r="D9" s="40"/>
      <c r="E9" s="141" t="s">
        <v>2472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91.25" customHeight="1">
      <c r="A27" s="145"/>
      <c r="B27" s="146"/>
      <c r="C27" s="145"/>
      <c r="D27" s="145"/>
      <c r="E27" s="147" t="s">
        <v>187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ROUND(J84,2)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ROUND((SUM(BE84:BE138)),2)</f>
        <v>0</v>
      </c>
      <c r="G33" s="40"/>
      <c r="H33" s="40"/>
      <c r="I33" s="159">
        <v>0.21</v>
      </c>
      <c r="J33" s="158">
        <f>ROUND(((SUM(BE84:BE138))*I33),2)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ROUND((SUM(BF84:BF138)),2)</f>
        <v>0</v>
      </c>
      <c r="G34" s="40"/>
      <c r="H34" s="40"/>
      <c r="I34" s="159">
        <v>0.15</v>
      </c>
      <c r="J34" s="158">
        <f>ROUND(((SUM(BF84:BF138))*I34),2)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ROUND((SUM(BG84:BG138)),2)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ROUND((SUM(BH84:BH138)),2)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ROUND((SUM(BI84:BI138)),2)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ERPLAN-0108 - D.1.4. a) - SO02 - DOZP A - venkovní vedení vodovodu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J84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254</v>
      </c>
      <c r="E60" s="183"/>
      <c r="F60" s="183"/>
      <c r="G60" s="183"/>
      <c r="H60" s="183"/>
      <c r="I60" s="184"/>
      <c r="J60" s="185">
        <f>J85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7"/>
      <c r="C61" s="188"/>
      <c r="D61" s="189" t="s">
        <v>255</v>
      </c>
      <c r="E61" s="190"/>
      <c r="F61" s="190"/>
      <c r="G61" s="190"/>
      <c r="H61" s="190"/>
      <c r="I61" s="191"/>
      <c r="J61" s="192">
        <f>J86</f>
        <v>0</v>
      </c>
      <c r="K61" s="188"/>
      <c r="L61" s="19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7"/>
      <c r="C62" s="188"/>
      <c r="D62" s="189" t="s">
        <v>258</v>
      </c>
      <c r="E62" s="190"/>
      <c r="F62" s="190"/>
      <c r="G62" s="190"/>
      <c r="H62" s="190"/>
      <c r="I62" s="191"/>
      <c r="J62" s="192">
        <f>J114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7"/>
      <c r="C63" s="188"/>
      <c r="D63" s="189" t="s">
        <v>261</v>
      </c>
      <c r="E63" s="190"/>
      <c r="F63" s="190"/>
      <c r="G63" s="190"/>
      <c r="H63" s="190"/>
      <c r="I63" s="191"/>
      <c r="J63" s="192">
        <f>J118</f>
        <v>0</v>
      </c>
      <c r="K63" s="188"/>
      <c r="L63" s="19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7"/>
      <c r="C64" s="188"/>
      <c r="D64" s="189" t="s">
        <v>265</v>
      </c>
      <c r="E64" s="190"/>
      <c r="F64" s="190"/>
      <c r="G64" s="190"/>
      <c r="H64" s="190"/>
      <c r="I64" s="191"/>
      <c r="J64" s="192">
        <f>J137</f>
        <v>0</v>
      </c>
      <c r="K64" s="188"/>
      <c r="L64" s="19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9"/>
      <c r="J65" s="42"/>
      <c r="K65" s="42"/>
      <c r="L65" s="1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70"/>
      <c r="J66" s="62"/>
      <c r="K66" s="62"/>
      <c r="L66" s="1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3"/>
      <c r="J70" s="64"/>
      <c r="K70" s="64"/>
      <c r="L70" s="1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281</v>
      </c>
      <c r="D71" s="42"/>
      <c r="E71" s="42"/>
      <c r="F71" s="42"/>
      <c r="G71" s="42"/>
      <c r="H71" s="42"/>
      <c r="I71" s="139"/>
      <c r="J71" s="42"/>
      <c r="K71" s="42"/>
      <c r="L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9"/>
      <c r="J72" s="42"/>
      <c r="K72" s="42"/>
      <c r="L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9"/>
      <c r="J73" s="42"/>
      <c r="K73" s="42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4" t="str">
        <f>E7</f>
        <v>Záměr výstavby zařízení pro zdravotně postižené v Třebechovicích p. Orebem</v>
      </c>
      <c r="F74" s="34"/>
      <c r="G74" s="34"/>
      <c r="H74" s="34"/>
      <c r="I74" s="139"/>
      <c r="J74" s="42"/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148</v>
      </c>
      <c r="D75" s="42"/>
      <c r="E75" s="42"/>
      <c r="F75" s="42"/>
      <c r="G75" s="42"/>
      <c r="H75" s="42"/>
      <c r="I75" s="139"/>
      <c r="J75" s="42"/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ERPLAN-0108 - D.1.4. a) - SO02 - DOZP A - venkovní vedení vodovodu - hlavní výdaj</v>
      </c>
      <c r="F76" s="42"/>
      <c r="G76" s="42"/>
      <c r="H76" s="42"/>
      <c r="I76" s="139"/>
      <c r="J76" s="42"/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9"/>
      <c r="J77" s="42"/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22</v>
      </c>
      <c r="D78" s="42"/>
      <c r="E78" s="42"/>
      <c r="F78" s="29" t="str">
        <f>F12</f>
        <v>Třebechovice pod Orebem</v>
      </c>
      <c r="G78" s="42"/>
      <c r="H78" s="42"/>
      <c r="I78" s="143" t="s">
        <v>24</v>
      </c>
      <c r="J78" s="74" t="str">
        <f>IF(J12="","",J12)</f>
        <v>3. 12. 2019</v>
      </c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9"/>
      <c r="J79" s="42"/>
      <c r="K79" s="42"/>
      <c r="L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7.9" customHeight="1">
      <c r="A80" s="40"/>
      <c r="B80" s="41"/>
      <c r="C80" s="34" t="s">
        <v>26</v>
      </c>
      <c r="D80" s="42"/>
      <c r="E80" s="42"/>
      <c r="F80" s="29" t="str">
        <f>E15</f>
        <v>Královehradecký kraj</v>
      </c>
      <c r="G80" s="42"/>
      <c r="H80" s="42"/>
      <c r="I80" s="143" t="s">
        <v>33</v>
      </c>
      <c r="J80" s="38" t="str">
        <f>E21</f>
        <v>ERPLAN s.r.o., Havlíčkův Brod</v>
      </c>
      <c r="K80" s="42"/>
      <c r="L80" s="1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143" t="s">
        <v>36</v>
      </c>
      <c r="J81" s="38" t="str">
        <f>E24</f>
        <v xml:space="preserve"> </v>
      </c>
      <c r="K81" s="42"/>
      <c r="L81" s="1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9"/>
      <c r="J82" s="42"/>
      <c r="K82" s="42"/>
      <c r="L82" s="1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4"/>
      <c r="B83" s="195"/>
      <c r="C83" s="196" t="s">
        <v>282</v>
      </c>
      <c r="D83" s="197" t="s">
        <v>59</v>
      </c>
      <c r="E83" s="197" t="s">
        <v>55</v>
      </c>
      <c r="F83" s="197" t="s">
        <v>56</v>
      </c>
      <c r="G83" s="197" t="s">
        <v>283</v>
      </c>
      <c r="H83" s="197" t="s">
        <v>284</v>
      </c>
      <c r="I83" s="198" t="s">
        <v>285</v>
      </c>
      <c r="J83" s="197" t="s">
        <v>248</v>
      </c>
      <c r="K83" s="199" t="s">
        <v>286</v>
      </c>
      <c r="L83" s="200"/>
      <c r="M83" s="94" t="s">
        <v>28</v>
      </c>
      <c r="N83" s="95" t="s">
        <v>44</v>
      </c>
      <c r="O83" s="95" t="s">
        <v>287</v>
      </c>
      <c r="P83" s="95" t="s">
        <v>288</v>
      </c>
      <c r="Q83" s="95" t="s">
        <v>289</v>
      </c>
      <c r="R83" s="95" t="s">
        <v>290</v>
      </c>
      <c r="S83" s="95" t="s">
        <v>291</v>
      </c>
      <c r="T83" s="96" t="s">
        <v>292</v>
      </c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</row>
    <row r="84" spans="1:63" s="2" customFormat="1" ht="22.8" customHeight="1">
      <c r="A84" s="40"/>
      <c r="B84" s="41"/>
      <c r="C84" s="101" t="s">
        <v>293</v>
      </c>
      <c r="D84" s="42"/>
      <c r="E84" s="42"/>
      <c r="F84" s="42"/>
      <c r="G84" s="42"/>
      <c r="H84" s="42"/>
      <c r="I84" s="139"/>
      <c r="J84" s="201">
        <f>BK84</f>
        <v>0</v>
      </c>
      <c r="K84" s="42"/>
      <c r="L84" s="46"/>
      <c r="M84" s="97"/>
      <c r="N84" s="202"/>
      <c r="O84" s="98"/>
      <c r="P84" s="203">
        <f>P85</f>
        <v>0</v>
      </c>
      <c r="Q84" s="98"/>
      <c r="R84" s="203">
        <f>R85</f>
        <v>6.63898078</v>
      </c>
      <c r="S84" s="98"/>
      <c r="T84" s="204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73</v>
      </c>
      <c r="AU84" s="19" t="s">
        <v>253</v>
      </c>
      <c r="BK84" s="205">
        <f>BK85</f>
        <v>0</v>
      </c>
    </row>
    <row r="85" spans="1:63" s="12" customFormat="1" ht="25.9" customHeight="1">
      <c r="A85" s="12"/>
      <c r="B85" s="206"/>
      <c r="C85" s="207"/>
      <c r="D85" s="208" t="s">
        <v>73</v>
      </c>
      <c r="E85" s="209" t="s">
        <v>294</v>
      </c>
      <c r="F85" s="209" t="s">
        <v>295</v>
      </c>
      <c r="G85" s="207"/>
      <c r="H85" s="207"/>
      <c r="I85" s="210"/>
      <c r="J85" s="211">
        <f>BK85</f>
        <v>0</v>
      </c>
      <c r="K85" s="207"/>
      <c r="L85" s="212"/>
      <c r="M85" s="213"/>
      <c r="N85" s="214"/>
      <c r="O85" s="214"/>
      <c r="P85" s="215">
        <f>P86+P114+P118+P137</f>
        <v>0</v>
      </c>
      <c r="Q85" s="214"/>
      <c r="R85" s="215">
        <f>R86+R114+R118+R137</f>
        <v>6.63898078</v>
      </c>
      <c r="S85" s="214"/>
      <c r="T85" s="216">
        <f>T86+T114+T118+T137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7" t="s">
        <v>82</v>
      </c>
      <c r="AT85" s="218" t="s">
        <v>73</v>
      </c>
      <c r="AU85" s="218" t="s">
        <v>74</v>
      </c>
      <c r="AY85" s="217" t="s">
        <v>296</v>
      </c>
      <c r="BK85" s="219">
        <f>BK86+BK114+BK118+BK137</f>
        <v>0</v>
      </c>
    </row>
    <row r="86" spans="1:63" s="12" customFormat="1" ht="22.8" customHeight="1">
      <c r="A86" s="12"/>
      <c r="B86" s="206"/>
      <c r="C86" s="207"/>
      <c r="D86" s="208" t="s">
        <v>73</v>
      </c>
      <c r="E86" s="220" t="s">
        <v>82</v>
      </c>
      <c r="F86" s="220" t="s">
        <v>297</v>
      </c>
      <c r="G86" s="207"/>
      <c r="H86" s="207"/>
      <c r="I86" s="210"/>
      <c r="J86" s="221">
        <f>BK86</f>
        <v>0</v>
      </c>
      <c r="K86" s="207"/>
      <c r="L86" s="212"/>
      <c r="M86" s="213"/>
      <c r="N86" s="214"/>
      <c r="O86" s="214"/>
      <c r="P86" s="215">
        <f>SUM(P87:P113)</f>
        <v>0</v>
      </c>
      <c r="Q86" s="214"/>
      <c r="R86" s="215">
        <f>SUM(R87:R113)</f>
        <v>4.648</v>
      </c>
      <c r="S86" s="214"/>
      <c r="T86" s="216">
        <f>SUM(T87:T113)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7" t="s">
        <v>82</v>
      </c>
      <c r="AT86" s="218" t="s">
        <v>73</v>
      </c>
      <c r="AU86" s="218" t="s">
        <v>82</v>
      </c>
      <c r="AY86" s="217" t="s">
        <v>296</v>
      </c>
      <c r="BK86" s="219">
        <f>SUM(BK87:BK113)</f>
        <v>0</v>
      </c>
    </row>
    <row r="87" spans="1:65" s="2" customFormat="1" ht="24" customHeight="1">
      <c r="A87" s="40"/>
      <c r="B87" s="41"/>
      <c r="C87" s="222" t="s">
        <v>82</v>
      </c>
      <c r="D87" s="222" t="s">
        <v>298</v>
      </c>
      <c r="E87" s="223" t="s">
        <v>322</v>
      </c>
      <c r="F87" s="224" t="s">
        <v>323</v>
      </c>
      <c r="G87" s="225" t="s">
        <v>301</v>
      </c>
      <c r="H87" s="226">
        <v>4.375</v>
      </c>
      <c r="I87" s="227"/>
      <c r="J87" s="228">
        <f>ROUND(I87*H87,2)</f>
        <v>0</v>
      </c>
      <c r="K87" s="224" t="s">
        <v>302</v>
      </c>
      <c r="L87" s="46"/>
      <c r="M87" s="229" t="s">
        <v>28</v>
      </c>
      <c r="N87" s="230" t="s">
        <v>45</v>
      </c>
      <c r="O87" s="86"/>
      <c r="P87" s="231">
        <f>O87*H87</f>
        <v>0</v>
      </c>
      <c r="Q87" s="231">
        <v>0</v>
      </c>
      <c r="R87" s="231">
        <f>Q87*H87</f>
        <v>0</v>
      </c>
      <c r="S87" s="231">
        <v>0</v>
      </c>
      <c r="T87" s="232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3" t="s">
        <v>303</v>
      </c>
      <c r="AT87" s="233" t="s">
        <v>298</v>
      </c>
      <c r="AU87" s="233" t="s">
        <v>84</v>
      </c>
      <c r="AY87" s="19" t="s">
        <v>296</v>
      </c>
      <c r="BE87" s="234">
        <f>IF(N87="základní",J87,0)</f>
        <v>0</v>
      </c>
      <c r="BF87" s="234">
        <f>IF(N87="snížená",J87,0)</f>
        <v>0</v>
      </c>
      <c r="BG87" s="234">
        <f>IF(N87="zákl. přenesená",J87,0)</f>
        <v>0</v>
      </c>
      <c r="BH87" s="234">
        <f>IF(N87="sníž. přenesená",J87,0)</f>
        <v>0</v>
      </c>
      <c r="BI87" s="234">
        <f>IF(N87="nulová",J87,0)</f>
        <v>0</v>
      </c>
      <c r="BJ87" s="19" t="s">
        <v>82</v>
      </c>
      <c r="BK87" s="234">
        <f>ROUND(I87*H87,2)</f>
        <v>0</v>
      </c>
      <c r="BL87" s="19" t="s">
        <v>303</v>
      </c>
      <c r="BM87" s="233" t="s">
        <v>2473</v>
      </c>
    </row>
    <row r="88" spans="1:51" s="13" customFormat="1" ht="12">
      <c r="A88" s="13"/>
      <c r="B88" s="235"/>
      <c r="C88" s="236"/>
      <c r="D88" s="237" t="s">
        <v>305</v>
      </c>
      <c r="E88" s="238" t="s">
        <v>28</v>
      </c>
      <c r="F88" s="239" t="s">
        <v>2474</v>
      </c>
      <c r="G88" s="236"/>
      <c r="H88" s="238" t="s">
        <v>28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305</v>
      </c>
      <c r="AU88" s="245" t="s">
        <v>84</v>
      </c>
      <c r="AV88" s="13" t="s">
        <v>82</v>
      </c>
      <c r="AW88" s="13" t="s">
        <v>35</v>
      </c>
      <c r="AX88" s="13" t="s">
        <v>74</v>
      </c>
      <c r="AY88" s="245" t="s">
        <v>296</v>
      </c>
    </row>
    <row r="89" spans="1:51" s="14" customFormat="1" ht="12">
      <c r="A89" s="14"/>
      <c r="B89" s="246"/>
      <c r="C89" s="247"/>
      <c r="D89" s="237" t="s">
        <v>305</v>
      </c>
      <c r="E89" s="248" t="s">
        <v>212</v>
      </c>
      <c r="F89" s="249" t="s">
        <v>2475</v>
      </c>
      <c r="G89" s="247"/>
      <c r="H89" s="250">
        <v>4.375</v>
      </c>
      <c r="I89" s="251"/>
      <c r="J89" s="247"/>
      <c r="K89" s="247"/>
      <c r="L89" s="252"/>
      <c r="M89" s="253"/>
      <c r="N89" s="254"/>
      <c r="O89" s="254"/>
      <c r="P89" s="254"/>
      <c r="Q89" s="254"/>
      <c r="R89" s="254"/>
      <c r="S89" s="254"/>
      <c r="T89" s="25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6" t="s">
        <v>305</v>
      </c>
      <c r="AU89" s="256" t="s">
        <v>84</v>
      </c>
      <c r="AV89" s="14" t="s">
        <v>84</v>
      </c>
      <c r="AW89" s="14" t="s">
        <v>35</v>
      </c>
      <c r="AX89" s="14" t="s">
        <v>82</v>
      </c>
      <c r="AY89" s="256" t="s">
        <v>296</v>
      </c>
    </row>
    <row r="90" spans="1:65" s="2" customFormat="1" ht="24" customHeight="1">
      <c r="A90" s="40"/>
      <c r="B90" s="41"/>
      <c r="C90" s="222" t="s">
        <v>84</v>
      </c>
      <c r="D90" s="222" t="s">
        <v>298</v>
      </c>
      <c r="E90" s="223" t="s">
        <v>330</v>
      </c>
      <c r="F90" s="224" t="s">
        <v>331</v>
      </c>
      <c r="G90" s="225" t="s">
        <v>301</v>
      </c>
      <c r="H90" s="226">
        <v>4.375</v>
      </c>
      <c r="I90" s="227"/>
      <c r="J90" s="228">
        <f>ROUND(I90*H90,2)</f>
        <v>0</v>
      </c>
      <c r="K90" s="224" t="s">
        <v>302</v>
      </c>
      <c r="L90" s="46"/>
      <c r="M90" s="229" t="s">
        <v>28</v>
      </c>
      <c r="N90" s="230" t="s">
        <v>45</v>
      </c>
      <c r="O90" s="86"/>
      <c r="P90" s="231">
        <f>O90*H90</f>
        <v>0</v>
      </c>
      <c r="Q90" s="231">
        <v>0</v>
      </c>
      <c r="R90" s="231">
        <f>Q90*H90</f>
        <v>0</v>
      </c>
      <c r="S90" s="231">
        <v>0</v>
      </c>
      <c r="T90" s="232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3" t="s">
        <v>303</v>
      </c>
      <c r="AT90" s="233" t="s">
        <v>298</v>
      </c>
      <c r="AU90" s="233" t="s">
        <v>84</v>
      </c>
      <c r="AY90" s="19" t="s">
        <v>296</v>
      </c>
      <c r="BE90" s="234">
        <f>IF(N90="základní",J90,0)</f>
        <v>0</v>
      </c>
      <c r="BF90" s="234">
        <f>IF(N90="snížená",J90,0)</f>
        <v>0</v>
      </c>
      <c r="BG90" s="234">
        <f>IF(N90="zákl. přenesená",J90,0)</f>
        <v>0</v>
      </c>
      <c r="BH90" s="234">
        <f>IF(N90="sníž. přenesená",J90,0)</f>
        <v>0</v>
      </c>
      <c r="BI90" s="234">
        <f>IF(N90="nulová",J90,0)</f>
        <v>0</v>
      </c>
      <c r="BJ90" s="19" t="s">
        <v>82</v>
      </c>
      <c r="BK90" s="234">
        <f>ROUND(I90*H90,2)</f>
        <v>0</v>
      </c>
      <c r="BL90" s="19" t="s">
        <v>303</v>
      </c>
      <c r="BM90" s="233" t="s">
        <v>2476</v>
      </c>
    </row>
    <row r="91" spans="1:51" s="14" customFormat="1" ht="12">
      <c r="A91" s="14"/>
      <c r="B91" s="246"/>
      <c r="C91" s="247"/>
      <c r="D91" s="237" t="s">
        <v>305</v>
      </c>
      <c r="E91" s="248" t="s">
        <v>28</v>
      </c>
      <c r="F91" s="249" t="s">
        <v>212</v>
      </c>
      <c r="G91" s="247"/>
      <c r="H91" s="250">
        <v>4.375</v>
      </c>
      <c r="I91" s="251"/>
      <c r="J91" s="247"/>
      <c r="K91" s="247"/>
      <c r="L91" s="252"/>
      <c r="M91" s="253"/>
      <c r="N91" s="254"/>
      <c r="O91" s="254"/>
      <c r="P91" s="254"/>
      <c r="Q91" s="254"/>
      <c r="R91" s="254"/>
      <c r="S91" s="254"/>
      <c r="T91" s="25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6" t="s">
        <v>305</v>
      </c>
      <c r="AU91" s="256" t="s">
        <v>84</v>
      </c>
      <c r="AV91" s="14" t="s">
        <v>84</v>
      </c>
      <c r="AW91" s="14" t="s">
        <v>35</v>
      </c>
      <c r="AX91" s="14" t="s">
        <v>82</v>
      </c>
      <c r="AY91" s="256" t="s">
        <v>296</v>
      </c>
    </row>
    <row r="92" spans="1:65" s="2" customFormat="1" ht="24" customHeight="1">
      <c r="A92" s="40"/>
      <c r="B92" s="41"/>
      <c r="C92" s="222" t="s">
        <v>314</v>
      </c>
      <c r="D92" s="222" t="s">
        <v>298</v>
      </c>
      <c r="E92" s="223" t="s">
        <v>334</v>
      </c>
      <c r="F92" s="224" t="s">
        <v>335</v>
      </c>
      <c r="G92" s="225" t="s">
        <v>301</v>
      </c>
      <c r="H92" s="226">
        <v>4.375</v>
      </c>
      <c r="I92" s="227"/>
      <c r="J92" s="228">
        <f>ROUND(I92*H92,2)</f>
        <v>0</v>
      </c>
      <c r="K92" s="224" t="s">
        <v>302</v>
      </c>
      <c r="L92" s="46"/>
      <c r="M92" s="229" t="s">
        <v>28</v>
      </c>
      <c r="N92" s="230" t="s">
        <v>45</v>
      </c>
      <c r="O92" s="86"/>
      <c r="P92" s="231">
        <f>O92*H92</f>
        <v>0</v>
      </c>
      <c r="Q92" s="231">
        <v>0</v>
      </c>
      <c r="R92" s="231">
        <f>Q92*H92</f>
        <v>0</v>
      </c>
      <c r="S92" s="231">
        <v>0</v>
      </c>
      <c r="T92" s="232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3" t="s">
        <v>303</v>
      </c>
      <c r="AT92" s="233" t="s">
        <v>298</v>
      </c>
      <c r="AU92" s="233" t="s">
        <v>84</v>
      </c>
      <c r="AY92" s="19" t="s">
        <v>296</v>
      </c>
      <c r="BE92" s="234">
        <f>IF(N92="základní",J92,0)</f>
        <v>0</v>
      </c>
      <c r="BF92" s="234">
        <f>IF(N92="snížená",J92,0)</f>
        <v>0</v>
      </c>
      <c r="BG92" s="234">
        <f>IF(N92="zákl. přenesená",J92,0)</f>
        <v>0</v>
      </c>
      <c r="BH92" s="234">
        <f>IF(N92="sníž. přenesená",J92,0)</f>
        <v>0</v>
      </c>
      <c r="BI92" s="234">
        <f>IF(N92="nulová",J92,0)</f>
        <v>0</v>
      </c>
      <c r="BJ92" s="19" t="s">
        <v>82</v>
      </c>
      <c r="BK92" s="234">
        <f>ROUND(I92*H92,2)</f>
        <v>0</v>
      </c>
      <c r="BL92" s="19" t="s">
        <v>303</v>
      </c>
      <c r="BM92" s="233" t="s">
        <v>2477</v>
      </c>
    </row>
    <row r="93" spans="1:51" s="14" customFormat="1" ht="12">
      <c r="A93" s="14"/>
      <c r="B93" s="246"/>
      <c r="C93" s="247"/>
      <c r="D93" s="237" t="s">
        <v>305</v>
      </c>
      <c r="E93" s="248" t="s">
        <v>28</v>
      </c>
      <c r="F93" s="249" t="s">
        <v>212</v>
      </c>
      <c r="G93" s="247"/>
      <c r="H93" s="250">
        <v>4.375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6" t="s">
        <v>305</v>
      </c>
      <c r="AU93" s="256" t="s">
        <v>84</v>
      </c>
      <c r="AV93" s="14" t="s">
        <v>84</v>
      </c>
      <c r="AW93" s="14" t="s">
        <v>35</v>
      </c>
      <c r="AX93" s="14" t="s">
        <v>82</v>
      </c>
      <c r="AY93" s="256" t="s">
        <v>296</v>
      </c>
    </row>
    <row r="94" spans="1:65" s="2" customFormat="1" ht="24" customHeight="1">
      <c r="A94" s="40"/>
      <c r="B94" s="41"/>
      <c r="C94" s="222" t="s">
        <v>303</v>
      </c>
      <c r="D94" s="222" t="s">
        <v>298</v>
      </c>
      <c r="E94" s="223" t="s">
        <v>338</v>
      </c>
      <c r="F94" s="224" t="s">
        <v>339</v>
      </c>
      <c r="G94" s="225" t="s">
        <v>301</v>
      </c>
      <c r="H94" s="226">
        <v>4.375</v>
      </c>
      <c r="I94" s="227"/>
      <c r="J94" s="228">
        <f>ROUND(I94*H94,2)</f>
        <v>0</v>
      </c>
      <c r="K94" s="224" t="s">
        <v>302</v>
      </c>
      <c r="L94" s="46"/>
      <c r="M94" s="229" t="s">
        <v>28</v>
      </c>
      <c r="N94" s="230" t="s">
        <v>45</v>
      </c>
      <c r="O94" s="86"/>
      <c r="P94" s="231">
        <f>O94*H94</f>
        <v>0</v>
      </c>
      <c r="Q94" s="231">
        <v>0</v>
      </c>
      <c r="R94" s="231">
        <f>Q94*H94</f>
        <v>0</v>
      </c>
      <c r="S94" s="231">
        <v>0</v>
      </c>
      <c r="T94" s="232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3" t="s">
        <v>303</v>
      </c>
      <c r="AT94" s="233" t="s">
        <v>298</v>
      </c>
      <c r="AU94" s="233" t="s">
        <v>84</v>
      </c>
      <c r="AY94" s="19" t="s">
        <v>296</v>
      </c>
      <c r="BE94" s="234">
        <f>IF(N94="základní",J94,0)</f>
        <v>0</v>
      </c>
      <c r="BF94" s="234">
        <f>IF(N94="snížená",J94,0)</f>
        <v>0</v>
      </c>
      <c r="BG94" s="234">
        <f>IF(N94="zákl. přenesená",J94,0)</f>
        <v>0</v>
      </c>
      <c r="BH94" s="234">
        <f>IF(N94="sníž. přenesená",J94,0)</f>
        <v>0</v>
      </c>
      <c r="BI94" s="234">
        <f>IF(N94="nulová",J94,0)</f>
        <v>0</v>
      </c>
      <c r="BJ94" s="19" t="s">
        <v>82</v>
      </c>
      <c r="BK94" s="234">
        <f>ROUND(I94*H94,2)</f>
        <v>0</v>
      </c>
      <c r="BL94" s="19" t="s">
        <v>303</v>
      </c>
      <c r="BM94" s="233" t="s">
        <v>2478</v>
      </c>
    </row>
    <row r="95" spans="1:51" s="14" customFormat="1" ht="12">
      <c r="A95" s="14"/>
      <c r="B95" s="246"/>
      <c r="C95" s="247"/>
      <c r="D95" s="237" t="s">
        <v>305</v>
      </c>
      <c r="E95" s="248" t="s">
        <v>28</v>
      </c>
      <c r="F95" s="249" t="s">
        <v>212</v>
      </c>
      <c r="G95" s="247"/>
      <c r="H95" s="250">
        <v>4.375</v>
      </c>
      <c r="I95" s="251"/>
      <c r="J95" s="247"/>
      <c r="K95" s="247"/>
      <c r="L95" s="252"/>
      <c r="M95" s="253"/>
      <c r="N95" s="254"/>
      <c r="O95" s="254"/>
      <c r="P95" s="254"/>
      <c r="Q95" s="254"/>
      <c r="R95" s="254"/>
      <c r="S95" s="254"/>
      <c r="T95" s="25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6" t="s">
        <v>305</v>
      </c>
      <c r="AU95" s="256" t="s">
        <v>84</v>
      </c>
      <c r="AV95" s="14" t="s">
        <v>84</v>
      </c>
      <c r="AW95" s="14" t="s">
        <v>35</v>
      </c>
      <c r="AX95" s="14" t="s">
        <v>82</v>
      </c>
      <c r="AY95" s="256" t="s">
        <v>296</v>
      </c>
    </row>
    <row r="96" spans="1:65" s="2" customFormat="1" ht="24" customHeight="1">
      <c r="A96" s="40"/>
      <c r="B96" s="41"/>
      <c r="C96" s="222" t="s">
        <v>321</v>
      </c>
      <c r="D96" s="222" t="s">
        <v>298</v>
      </c>
      <c r="E96" s="223" t="s">
        <v>383</v>
      </c>
      <c r="F96" s="224" t="s">
        <v>384</v>
      </c>
      <c r="G96" s="225" t="s">
        <v>301</v>
      </c>
      <c r="H96" s="226">
        <v>8.75</v>
      </c>
      <c r="I96" s="227"/>
      <c r="J96" s="228">
        <f>ROUND(I96*H96,2)</f>
        <v>0</v>
      </c>
      <c r="K96" s="224" t="s">
        <v>302</v>
      </c>
      <c r="L96" s="46"/>
      <c r="M96" s="229" t="s">
        <v>28</v>
      </c>
      <c r="N96" s="230" t="s">
        <v>45</v>
      </c>
      <c r="O96" s="86"/>
      <c r="P96" s="231">
        <f>O96*H96</f>
        <v>0</v>
      </c>
      <c r="Q96" s="231">
        <v>0</v>
      </c>
      <c r="R96" s="231">
        <f>Q96*H96</f>
        <v>0</v>
      </c>
      <c r="S96" s="231">
        <v>0</v>
      </c>
      <c r="T96" s="232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3" t="s">
        <v>303</v>
      </c>
      <c r="AT96" s="233" t="s">
        <v>298</v>
      </c>
      <c r="AU96" s="233" t="s">
        <v>84</v>
      </c>
      <c r="AY96" s="19" t="s">
        <v>296</v>
      </c>
      <c r="BE96" s="234">
        <f>IF(N96="základní",J96,0)</f>
        <v>0</v>
      </c>
      <c r="BF96" s="234">
        <f>IF(N96="snížená",J96,0)</f>
        <v>0</v>
      </c>
      <c r="BG96" s="234">
        <f>IF(N96="zákl. přenesená",J96,0)</f>
        <v>0</v>
      </c>
      <c r="BH96" s="234">
        <f>IF(N96="sníž. přenesená",J96,0)</f>
        <v>0</v>
      </c>
      <c r="BI96" s="234">
        <f>IF(N96="nulová",J96,0)</f>
        <v>0</v>
      </c>
      <c r="BJ96" s="19" t="s">
        <v>82</v>
      </c>
      <c r="BK96" s="234">
        <f>ROUND(I96*H96,2)</f>
        <v>0</v>
      </c>
      <c r="BL96" s="19" t="s">
        <v>303</v>
      </c>
      <c r="BM96" s="233" t="s">
        <v>2479</v>
      </c>
    </row>
    <row r="97" spans="1:51" s="14" customFormat="1" ht="12">
      <c r="A97" s="14"/>
      <c r="B97" s="246"/>
      <c r="C97" s="247"/>
      <c r="D97" s="237" t="s">
        <v>305</v>
      </c>
      <c r="E97" s="248" t="s">
        <v>233</v>
      </c>
      <c r="F97" s="249" t="s">
        <v>387</v>
      </c>
      <c r="G97" s="247"/>
      <c r="H97" s="250">
        <v>8.75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6" t="s">
        <v>305</v>
      </c>
      <c r="AU97" s="256" t="s">
        <v>84</v>
      </c>
      <c r="AV97" s="14" t="s">
        <v>84</v>
      </c>
      <c r="AW97" s="14" t="s">
        <v>35</v>
      </c>
      <c r="AX97" s="14" t="s">
        <v>82</v>
      </c>
      <c r="AY97" s="256" t="s">
        <v>296</v>
      </c>
    </row>
    <row r="98" spans="1:65" s="2" customFormat="1" ht="24" customHeight="1">
      <c r="A98" s="40"/>
      <c r="B98" s="41"/>
      <c r="C98" s="222" t="s">
        <v>329</v>
      </c>
      <c r="D98" s="222" t="s">
        <v>298</v>
      </c>
      <c r="E98" s="223" t="s">
        <v>390</v>
      </c>
      <c r="F98" s="224" t="s">
        <v>391</v>
      </c>
      <c r="G98" s="225" t="s">
        <v>301</v>
      </c>
      <c r="H98" s="226">
        <v>3.374</v>
      </c>
      <c r="I98" s="227"/>
      <c r="J98" s="228">
        <f>ROUND(I98*H98,2)</f>
        <v>0</v>
      </c>
      <c r="K98" s="224" t="s">
        <v>302</v>
      </c>
      <c r="L98" s="46"/>
      <c r="M98" s="229" t="s">
        <v>28</v>
      </c>
      <c r="N98" s="230" t="s">
        <v>45</v>
      </c>
      <c r="O98" s="86"/>
      <c r="P98" s="231">
        <f>O98*H98</f>
        <v>0</v>
      </c>
      <c r="Q98" s="231">
        <v>0</v>
      </c>
      <c r="R98" s="231">
        <f>Q98*H98</f>
        <v>0</v>
      </c>
      <c r="S98" s="231">
        <v>0</v>
      </c>
      <c r="T98" s="232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3" t="s">
        <v>303</v>
      </c>
      <c r="AT98" s="233" t="s">
        <v>298</v>
      </c>
      <c r="AU98" s="233" t="s">
        <v>84</v>
      </c>
      <c r="AY98" s="19" t="s">
        <v>296</v>
      </c>
      <c r="BE98" s="234">
        <f>IF(N98="základní",J98,0)</f>
        <v>0</v>
      </c>
      <c r="BF98" s="234">
        <f>IF(N98="snížená",J98,0)</f>
        <v>0</v>
      </c>
      <c r="BG98" s="234">
        <f>IF(N98="zákl. přenesená",J98,0)</f>
        <v>0</v>
      </c>
      <c r="BH98" s="234">
        <f>IF(N98="sníž. přenesená",J98,0)</f>
        <v>0</v>
      </c>
      <c r="BI98" s="234">
        <f>IF(N98="nulová",J98,0)</f>
        <v>0</v>
      </c>
      <c r="BJ98" s="19" t="s">
        <v>82</v>
      </c>
      <c r="BK98" s="234">
        <f>ROUND(I98*H98,2)</f>
        <v>0</v>
      </c>
      <c r="BL98" s="19" t="s">
        <v>303</v>
      </c>
      <c r="BM98" s="233" t="s">
        <v>2480</v>
      </c>
    </row>
    <row r="99" spans="1:51" s="14" customFormat="1" ht="12">
      <c r="A99" s="14"/>
      <c r="B99" s="246"/>
      <c r="C99" s="247"/>
      <c r="D99" s="237" t="s">
        <v>305</v>
      </c>
      <c r="E99" s="248" t="s">
        <v>28</v>
      </c>
      <c r="F99" s="249" t="s">
        <v>233</v>
      </c>
      <c r="G99" s="247"/>
      <c r="H99" s="250">
        <v>8.75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6" t="s">
        <v>305</v>
      </c>
      <c r="AU99" s="256" t="s">
        <v>84</v>
      </c>
      <c r="AV99" s="14" t="s">
        <v>84</v>
      </c>
      <c r="AW99" s="14" t="s">
        <v>35</v>
      </c>
      <c r="AX99" s="14" t="s">
        <v>74</v>
      </c>
      <c r="AY99" s="256" t="s">
        <v>296</v>
      </c>
    </row>
    <row r="100" spans="1:51" s="14" customFormat="1" ht="12">
      <c r="A100" s="14"/>
      <c r="B100" s="246"/>
      <c r="C100" s="247"/>
      <c r="D100" s="237" t="s">
        <v>305</v>
      </c>
      <c r="E100" s="248" t="s">
        <v>28</v>
      </c>
      <c r="F100" s="249" t="s">
        <v>2481</v>
      </c>
      <c r="G100" s="247"/>
      <c r="H100" s="250">
        <v>-5.376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6" t="s">
        <v>305</v>
      </c>
      <c r="AU100" s="256" t="s">
        <v>84</v>
      </c>
      <c r="AV100" s="14" t="s">
        <v>84</v>
      </c>
      <c r="AW100" s="14" t="s">
        <v>35</v>
      </c>
      <c r="AX100" s="14" t="s">
        <v>74</v>
      </c>
      <c r="AY100" s="256" t="s">
        <v>296</v>
      </c>
    </row>
    <row r="101" spans="1:51" s="15" customFormat="1" ht="12">
      <c r="A101" s="15"/>
      <c r="B101" s="257"/>
      <c r="C101" s="258"/>
      <c r="D101" s="237" t="s">
        <v>305</v>
      </c>
      <c r="E101" s="259" t="s">
        <v>2045</v>
      </c>
      <c r="F101" s="260" t="s">
        <v>310</v>
      </c>
      <c r="G101" s="258"/>
      <c r="H101" s="261">
        <v>3.374</v>
      </c>
      <c r="I101" s="262"/>
      <c r="J101" s="258"/>
      <c r="K101" s="258"/>
      <c r="L101" s="263"/>
      <c r="M101" s="264"/>
      <c r="N101" s="265"/>
      <c r="O101" s="265"/>
      <c r="P101" s="265"/>
      <c r="Q101" s="265"/>
      <c r="R101" s="265"/>
      <c r="S101" s="265"/>
      <c r="T101" s="266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7" t="s">
        <v>305</v>
      </c>
      <c r="AU101" s="267" t="s">
        <v>84</v>
      </c>
      <c r="AV101" s="15" t="s">
        <v>303</v>
      </c>
      <c r="AW101" s="15" t="s">
        <v>35</v>
      </c>
      <c r="AX101" s="15" t="s">
        <v>82</v>
      </c>
      <c r="AY101" s="267" t="s">
        <v>296</v>
      </c>
    </row>
    <row r="102" spans="1:65" s="2" customFormat="1" ht="16.5" customHeight="1">
      <c r="A102" s="40"/>
      <c r="B102" s="41"/>
      <c r="C102" s="222" t="s">
        <v>333</v>
      </c>
      <c r="D102" s="222" t="s">
        <v>298</v>
      </c>
      <c r="E102" s="223" t="s">
        <v>394</v>
      </c>
      <c r="F102" s="224" t="s">
        <v>395</v>
      </c>
      <c r="G102" s="225" t="s">
        <v>301</v>
      </c>
      <c r="H102" s="226">
        <v>3.374</v>
      </c>
      <c r="I102" s="227"/>
      <c r="J102" s="228">
        <f>ROUND(I102*H102,2)</f>
        <v>0</v>
      </c>
      <c r="K102" s="224" t="s">
        <v>302</v>
      </c>
      <c r="L102" s="46"/>
      <c r="M102" s="229" t="s">
        <v>28</v>
      </c>
      <c r="N102" s="230" t="s">
        <v>45</v>
      </c>
      <c r="O102" s="86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3" t="s">
        <v>303</v>
      </c>
      <c r="AT102" s="233" t="s">
        <v>298</v>
      </c>
      <c r="AU102" s="233" t="s">
        <v>84</v>
      </c>
      <c r="AY102" s="19" t="s">
        <v>296</v>
      </c>
      <c r="BE102" s="234">
        <f>IF(N102="základní",J102,0)</f>
        <v>0</v>
      </c>
      <c r="BF102" s="234">
        <f>IF(N102="snížená",J102,0)</f>
        <v>0</v>
      </c>
      <c r="BG102" s="234">
        <f>IF(N102="zákl. přenesená",J102,0)</f>
        <v>0</v>
      </c>
      <c r="BH102" s="234">
        <f>IF(N102="sníž. přenesená",J102,0)</f>
        <v>0</v>
      </c>
      <c r="BI102" s="234">
        <f>IF(N102="nulová",J102,0)</f>
        <v>0</v>
      </c>
      <c r="BJ102" s="19" t="s">
        <v>82</v>
      </c>
      <c r="BK102" s="234">
        <f>ROUND(I102*H102,2)</f>
        <v>0</v>
      </c>
      <c r="BL102" s="19" t="s">
        <v>303</v>
      </c>
      <c r="BM102" s="233" t="s">
        <v>2482</v>
      </c>
    </row>
    <row r="103" spans="1:51" s="14" customFormat="1" ht="12">
      <c r="A103" s="14"/>
      <c r="B103" s="246"/>
      <c r="C103" s="247"/>
      <c r="D103" s="237" t="s">
        <v>305</v>
      </c>
      <c r="E103" s="248" t="s">
        <v>28</v>
      </c>
      <c r="F103" s="249" t="s">
        <v>2045</v>
      </c>
      <c r="G103" s="247"/>
      <c r="H103" s="250">
        <v>3.374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6" t="s">
        <v>305</v>
      </c>
      <c r="AU103" s="256" t="s">
        <v>84</v>
      </c>
      <c r="AV103" s="14" t="s">
        <v>84</v>
      </c>
      <c r="AW103" s="14" t="s">
        <v>35</v>
      </c>
      <c r="AX103" s="14" t="s">
        <v>82</v>
      </c>
      <c r="AY103" s="256" t="s">
        <v>296</v>
      </c>
    </row>
    <row r="104" spans="1:65" s="2" customFormat="1" ht="24" customHeight="1">
      <c r="A104" s="40"/>
      <c r="B104" s="41"/>
      <c r="C104" s="222" t="s">
        <v>337</v>
      </c>
      <c r="D104" s="222" t="s">
        <v>298</v>
      </c>
      <c r="E104" s="223" t="s">
        <v>397</v>
      </c>
      <c r="F104" s="224" t="s">
        <v>398</v>
      </c>
      <c r="G104" s="225" t="s">
        <v>301</v>
      </c>
      <c r="H104" s="226">
        <v>5.376</v>
      </c>
      <c r="I104" s="227"/>
      <c r="J104" s="228">
        <f>ROUND(I104*H104,2)</f>
        <v>0</v>
      </c>
      <c r="K104" s="224" t="s">
        <v>302</v>
      </c>
      <c r="L104" s="46"/>
      <c r="M104" s="229" t="s">
        <v>28</v>
      </c>
      <c r="N104" s="230" t="s">
        <v>45</v>
      </c>
      <c r="O104" s="86"/>
      <c r="P104" s="231">
        <f>O104*H104</f>
        <v>0</v>
      </c>
      <c r="Q104" s="231">
        <v>0</v>
      </c>
      <c r="R104" s="231">
        <f>Q104*H104</f>
        <v>0</v>
      </c>
      <c r="S104" s="231">
        <v>0</v>
      </c>
      <c r="T104" s="232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3" t="s">
        <v>303</v>
      </c>
      <c r="AT104" s="233" t="s">
        <v>298</v>
      </c>
      <c r="AU104" s="233" t="s">
        <v>84</v>
      </c>
      <c r="AY104" s="19" t="s">
        <v>296</v>
      </c>
      <c r="BE104" s="234">
        <f>IF(N104="základní",J104,0)</f>
        <v>0</v>
      </c>
      <c r="BF104" s="234">
        <f>IF(N104="snížená",J104,0)</f>
        <v>0</v>
      </c>
      <c r="BG104" s="234">
        <f>IF(N104="zákl. přenesená",J104,0)</f>
        <v>0</v>
      </c>
      <c r="BH104" s="234">
        <f>IF(N104="sníž. přenesená",J104,0)</f>
        <v>0</v>
      </c>
      <c r="BI104" s="234">
        <f>IF(N104="nulová",J104,0)</f>
        <v>0</v>
      </c>
      <c r="BJ104" s="19" t="s">
        <v>82</v>
      </c>
      <c r="BK104" s="234">
        <f>ROUND(I104*H104,2)</f>
        <v>0</v>
      </c>
      <c r="BL104" s="19" t="s">
        <v>303</v>
      </c>
      <c r="BM104" s="233" t="s">
        <v>2483</v>
      </c>
    </row>
    <row r="105" spans="1:51" s="14" customFormat="1" ht="12">
      <c r="A105" s="14"/>
      <c r="B105" s="246"/>
      <c r="C105" s="247"/>
      <c r="D105" s="237" t="s">
        <v>305</v>
      </c>
      <c r="E105" s="248" t="s">
        <v>28</v>
      </c>
      <c r="F105" s="249" t="s">
        <v>233</v>
      </c>
      <c r="G105" s="247"/>
      <c r="H105" s="250">
        <v>8.75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305</v>
      </c>
      <c r="AU105" s="256" t="s">
        <v>84</v>
      </c>
      <c r="AV105" s="14" t="s">
        <v>84</v>
      </c>
      <c r="AW105" s="14" t="s">
        <v>35</v>
      </c>
      <c r="AX105" s="14" t="s">
        <v>74</v>
      </c>
      <c r="AY105" s="256" t="s">
        <v>296</v>
      </c>
    </row>
    <row r="106" spans="1:51" s="14" customFormat="1" ht="12">
      <c r="A106" s="14"/>
      <c r="B106" s="246"/>
      <c r="C106" s="247"/>
      <c r="D106" s="237" t="s">
        <v>305</v>
      </c>
      <c r="E106" s="248" t="s">
        <v>28</v>
      </c>
      <c r="F106" s="249" t="s">
        <v>2484</v>
      </c>
      <c r="G106" s="247"/>
      <c r="H106" s="250">
        <v>-2.324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305</v>
      </c>
      <c r="AU106" s="256" t="s">
        <v>84</v>
      </c>
      <c r="AV106" s="14" t="s">
        <v>84</v>
      </c>
      <c r="AW106" s="14" t="s">
        <v>35</v>
      </c>
      <c r="AX106" s="14" t="s">
        <v>74</v>
      </c>
      <c r="AY106" s="256" t="s">
        <v>296</v>
      </c>
    </row>
    <row r="107" spans="1:51" s="14" customFormat="1" ht="12">
      <c r="A107" s="14"/>
      <c r="B107" s="246"/>
      <c r="C107" s="247"/>
      <c r="D107" s="237" t="s">
        <v>305</v>
      </c>
      <c r="E107" s="248" t="s">
        <v>28</v>
      </c>
      <c r="F107" s="249" t="s">
        <v>2485</v>
      </c>
      <c r="G107" s="247"/>
      <c r="H107" s="250">
        <v>-1.05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305</v>
      </c>
      <c r="AU107" s="256" t="s">
        <v>84</v>
      </c>
      <c r="AV107" s="14" t="s">
        <v>84</v>
      </c>
      <c r="AW107" s="14" t="s">
        <v>35</v>
      </c>
      <c r="AX107" s="14" t="s">
        <v>74</v>
      </c>
      <c r="AY107" s="256" t="s">
        <v>296</v>
      </c>
    </row>
    <row r="108" spans="1:51" s="15" customFormat="1" ht="12">
      <c r="A108" s="15"/>
      <c r="B108" s="257"/>
      <c r="C108" s="258"/>
      <c r="D108" s="237" t="s">
        <v>305</v>
      </c>
      <c r="E108" s="259" t="s">
        <v>249</v>
      </c>
      <c r="F108" s="260" t="s">
        <v>310</v>
      </c>
      <c r="G108" s="258"/>
      <c r="H108" s="261">
        <v>5.376</v>
      </c>
      <c r="I108" s="262"/>
      <c r="J108" s="258"/>
      <c r="K108" s="258"/>
      <c r="L108" s="263"/>
      <c r="M108" s="264"/>
      <c r="N108" s="265"/>
      <c r="O108" s="265"/>
      <c r="P108" s="265"/>
      <c r="Q108" s="265"/>
      <c r="R108" s="265"/>
      <c r="S108" s="265"/>
      <c r="T108" s="26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7" t="s">
        <v>305</v>
      </c>
      <c r="AU108" s="267" t="s">
        <v>84</v>
      </c>
      <c r="AV108" s="15" t="s">
        <v>303</v>
      </c>
      <c r="AW108" s="15" t="s">
        <v>35</v>
      </c>
      <c r="AX108" s="15" t="s">
        <v>82</v>
      </c>
      <c r="AY108" s="267" t="s">
        <v>296</v>
      </c>
    </row>
    <row r="109" spans="1:65" s="2" customFormat="1" ht="24" customHeight="1">
      <c r="A109" s="40"/>
      <c r="B109" s="41"/>
      <c r="C109" s="222" t="s">
        <v>341</v>
      </c>
      <c r="D109" s="222" t="s">
        <v>298</v>
      </c>
      <c r="E109" s="223" t="s">
        <v>2486</v>
      </c>
      <c r="F109" s="224" t="s">
        <v>2487</v>
      </c>
      <c r="G109" s="225" t="s">
        <v>301</v>
      </c>
      <c r="H109" s="226">
        <v>2.324</v>
      </c>
      <c r="I109" s="227"/>
      <c r="J109" s="228">
        <f>ROUND(I109*H109,2)</f>
        <v>0</v>
      </c>
      <c r="K109" s="224" t="s">
        <v>302</v>
      </c>
      <c r="L109" s="46"/>
      <c r="M109" s="229" t="s">
        <v>28</v>
      </c>
      <c r="N109" s="230" t="s">
        <v>45</v>
      </c>
      <c r="O109" s="86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3" t="s">
        <v>303</v>
      </c>
      <c r="AT109" s="233" t="s">
        <v>298</v>
      </c>
      <c r="AU109" s="233" t="s">
        <v>84</v>
      </c>
      <c r="AY109" s="19" t="s">
        <v>296</v>
      </c>
      <c r="BE109" s="234">
        <f>IF(N109="základní",J109,0)</f>
        <v>0</v>
      </c>
      <c r="BF109" s="234">
        <f>IF(N109="snížená",J109,0)</f>
        <v>0</v>
      </c>
      <c r="BG109" s="234">
        <f>IF(N109="zákl. přenesená",J109,0)</f>
        <v>0</v>
      </c>
      <c r="BH109" s="234">
        <f>IF(N109="sníž. přenesená",J109,0)</f>
        <v>0</v>
      </c>
      <c r="BI109" s="234">
        <f>IF(N109="nulová",J109,0)</f>
        <v>0</v>
      </c>
      <c r="BJ109" s="19" t="s">
        <v>82</v>
      </c>
      <c r="BK109" s="234">
        <f>ROUND(I109*H109,2)</f>
        <v>0</v>
      </c>
      <c r="BL109" s="19" t="s">
        <v>303</v>
      </c>
      <c r="BM109" s="233" t="s">
        <v>2488</v>
      </c>
    </row>
    <row r="110" spans="1:51" s="13" customFormat="1" ht="12">
      <c r="A110" s="13"/>
      <c r="B110" s="235"/>
      <c r="C110" s="236"/>
      <c r="D110" s="237" t="s">
        <v>305</v>
      </c>
      <c r="E110" s="238" t="s">
        <v>28</v>
      </c>
      <c r="F110" s="239" t="s">
        <v>2474</v>
      </c>
      <c r="G110" s="236"/>
      <c r="H110" s="238" t="s">
        <v>28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305</v>
      </c>
      <c r="AU110" s="245" t="s">
        <v>84</v>
      </c>
      <c r="AV110" s="13" t="s">
        <v>82</v>
      </c>
      <c r="AW110" s="13" t="s">
        <v>35</v>
      </c>
      <c r="AX110" s="13" t="s">
        <v>74</v>
      </c>
      <c r="AY110" s="245" t="s">
        <v>296</v>
      </c>
    </row>
    <row r="111" spans="1:51" s="14" customFormat="1" ht="12">
      <c r="A111" s="14"/>
      <c r="B111" s="246"/>
      <c r="C111" s="247"/>
      <c r="D111" s="237" t="s">
        <v>305</v>
      </c>
      <c r="E111" s="248" t="s">
        <v>2465</v>
      </c>
      <c r="F111" s="249" t="s">
        <v>2489</v>
      </c>
      <c r="G111" s="247"/>
      <c r="H111" s="250">
        <v>2.324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6" t="s">
        <v>305</v>
      </c>
      <c r="AU111" s="256" t="s">
        <v>84</v>
      </c>
      <c r="AV111" s="14" t="s">
        <v>84</v>
      </c>
      <c r="AW111" s="14" t="s">
        <v>35</v>
      </c>
      <c r="AX111" s="14" t="s">
        <v>82</v>
      </c>
      <c r="AY111" s="256" t="s">
        <v>296</v>
      </c>
    </row>
    <row r="112" spans="1:65" s="2" customFormat="1" ht="16.5" customHeight="1">
      <c r="A112" s="40"/>
      <c r="B112" s="41"/>
      <c r="C112" s="279" t="s">
        <v>347</v>
      </c>
      <c r="D112" s="279" t="s">
        <v>405</v>
      </c>
      <c r="E112" s="280" t="s">
        <v>2490</v>
      </c>
      <c r="F112" s="281" t="s">
        <v>2491</v>
      </c>
      <c r="G112" s="282" t="s">
        <v>408</v>
      </c>
      <c r="H112" s="283">
        <v>4.648</v>
      </c>
      <c r="I112" s="284"/>
      <c r="J112" s="285">
        <f>ROUND(I112*H112,2)</f>
        <v>0</v>
      </c>
      <c r="K112" s="281" t="s">
        <v>302</v>
      </c>
      <c r="L112" s="286"/>
      <c r="M112" s="287" t="s">
        <v>28</v>
      </c>
      <c r="N112" s="288" t="s">
        <v>45</v>
      </c>
      <c r="O112" s="86"/>
      <c r="P112" s="231">
        <f>O112*H112</f>
        <v>0</v>
      </c>
      <c r="Q112" s="231">
        <v>1</v>
      </c>
      <c r="R112" s="231">
        <f>Q112*H112</f>
        <v>4.648</v>
      </c>
      <c r="S112" s="231">
        <v>0</v>
      </c>
      <c r="T112" s="232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3" t="s">
        <v>337</v>
      </c>
      <c r="AT112" s="233" t="s">
        <v>405</v>
      </c>
      <c r="AU112" s="233" t="s">
        <v>84</v>
      </c>
      <c r="AY112" s="19" t="s">
        <v>296</v>
      </c>
      <c r="BE112" s="234">
        <f>IF(N112="základní",J112,0)</f>
        <v>0</v>
      </c>
      <c r="BF112" s="234">
        <f>IF(N112="snížená",J112,0)</f>
        <v>0</v>
      </c>
      <c r="BG112" s="234">
        <f>IF(N112="zákl. přenesená",J112,0)</f>
        <v>0</v>
      </c>
      <c r="BH112" s="234">
        <f>IF(N112="sníž. přenesená",J112,0)</f>
        <v>0</v>
      </c>
      <c r="BI112" s="234">
        <f>IF(N112="nulová",J112,0)</f>
        <v>0</v>
      </c>
      <c r="BJ112" s="19" t="s">
        <v>82</v>
      </c>
      <c r="BK112" s="234">
        <f>ROUND(I112*H112,2)</f>
        <v>0</v>
      </c>
      <c r="BL112" s="19" t="s">
        <v>303</v>
      </c>
      <c r="BM112" s="233" t="s">
        <v>2492</v>
      </c>
    </row>
    <row r="113" spans="1:51" s="14" customFormat="1" ht="12">
      <c r="A113" s="14"/>
      <c r="B113" s="246"/>
      <c r="C113" s="247"/>
      <c r="D113" s="237" t="s">
        <v>305</v>
      </c>
      <c r="E113" s="248" t="s">
        <v>28</v>
      </c>
      <c r="F113" s="249" t="s">
        <v>2493</v>
      </c>
      <c r="G113" s="247"/>
      <c r="H113" s="250">
        <v>4.648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6" t="s">
        <v>305</v>
      </c>
      <c r="AU113" s="256" t="s">
        <v>84</v>
      </c>
      <c r="AV113" s="14" t="s">
        <v>84</v>
      </c>
      <c r="AW113" s="14" t="s">
        <v>35</v>
      </c>
      <c r="AX113" s="14" t="s">
        <v>82</v>
      </c>
      <c r="AY113" s="256" t="s">
        <v>296</v>
      </c>
    </row>
    <row r="114" spans="1:63" s="12" customFormat="1" ht="22.8" customHeight="1">
      <c r="A114" s="12"/>
      <c r="B114" s="206"/>
      <c r="C114" s="207"/>
      <c r="D114" s="208" t="s">
        <v>73</v>
      </c>
      <c r="E114" s="220" t="s">
        <v>303</v>
      </c>
      <c r="F114" s="220" t="s">
        <v>652</v>
      </c>
      <c r="G114" s="207"/>
      <c r="H114" s="207"/>
      <c r="I114" s="210"/>
      <c r="J114" s="221">
        <f>BK114</f>
        <v>0</v>
      </c>
      <c r="K114" s="207"/>
      <c r="L114" s="212"/>
      <c r="M114" s="213"/>
      <c r="N114" s="214"/>
      <c r="O114" s="214"/>
      <c r="P114" s="215">
        <f>SUM(P115:P117)</f>
        <v>0</v>
      </c>
      <c r="Q114" s="214"/>
      <c r="R114" s="215">
        <f>SUM(R115:R117)</f>
        <v>1.9853085000000001</v>
      </c>
      <c r="S114" s="214"/>
      <c r="T114" s="216">
        <f>SUM(T115:T117)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7" t="s">
        <v>82</v>
      </c>
      <c r="AT114" s="218" t="s">
        <v>73</v>
      </c>
      <c r="AU114" s="218" t="s">
        <v>82</v>
      </c>
      <c r="AY114" s="217" t="s">
        <v>296</v>
      </c>
      <c r="BK114" s="219">
        <f>SUM(BK115:BK117)</f>
        <v>0</v>
      </c>
    </row>
    <row r="115" spans="1:65" s="2" customFormat="1" ht="16.5" customHeight="1">
      <c r="A115" s="40"/>
      <c r="B115" s="41"/>
      <c r="C115" s="222" t="s">
        <v>351</v>
      </c>
      <c r="D115" s="222" t="s">
        <v>298</v>
      </c>
      <c r="E115" s="223" t="s">
        <v>2494</v>
      </c>
      <c r="F115" s="224" t="s">
        <v>2495</v>
      </c>
      <c r="G115" s="225" t="s">
        <v>301</v>
      </c>
      <c r="H115" s="226">
        <v>1.05</v>
      </c>
      <c r="I115" s="227"/>
      <c r="J115" s="228">
        <f>ROUND(I115*H115,2)</f>
        <v>0</v>
      </c>
      <c r="K115" s="224" t="s">
        <v>302</v>
      </c>
      <c r="L115" s="46"/>
      <c r="M115" s="229" t="s">
        <v>28</v>
      </c>
      <c r="N115" s="230" t="s">
        <v>45</v>
      </c>
      <c r="O115" s="86"/>
      <c r="P115" s="231">
        <f>O115*H115</f>
        <v>0</v>
      </c>
      <c r="Q115" s="231">
        <v>1.89077</v>
      </c>
      <c r="R115" s="231">
        <f>Q115*H115</f>
        <v>1.9853085000000001</v>
      </c>
      <c r="S115" s="231">
        <v>0</v>
      </c>
      <c r="T115" s="232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3" t="s">
        <v>303</v>
      </c>
      <c r="AT115" s="233" t="s">
        <v>298</v>
      </c>
      <c r="AU115" s="233" t="s">
        <v>84</v>
      </c>
      <c r="AY115" s="19" t="s">
        <v>296</v>
      </c>
      <c r="BE115" s="234">
        <f>IF(N115="základní",J115,0)</f>
        <v>0</v>
      </c>
      <c r="BF115" s="234">
        <f>IF(N115="snížená",J115,0)</f>
        <v>0</v>
      </c>
      <c r="BG115" s="234">
        <f>IF(N115="zákl. přenesená",J115,0)</f>
        <v>0</v>
      </c>
      <c r="BH115" s="234">
        <f>IF(N115="sníž. přenesená",J115,0)</f>
        <v>0</v>
      </c>
      <c r="BI115" s="234">
        <f>IF(N115="nulová",J115,0)</f>
        <v>0</v>
      </c>
      <c r="BJ115" s="19" t="s">
        <v>82</v>
      </c>
      <c r="BK115" s="234">
        <f>ROUND(I115*H115,2)</f>
        <v>0</v>
      </c>
      <c r="BL115" s="19" t="s">
        <v>303</v>
      </c>
      <c r="BM115" s="233" t="s">
        <v>2496</v>
      </c>
    </row>
    <row r="116" spans="1:51" s="13" customFormat="1" ht="12">
      <c r="A116" s="13"/>
      <c r="B116" s="235"/>
      <c r="C116" s="236"/>
      <c r="D116" s="237" t="s">
        <v>305</v>
      </c>
      <c r="E116" s="238" t="s">
        <v>28</v>
      </c>
      <c r="F116" s="239" t="s">
        <v>2474</v>
      </c>
      <c r="G116" s="236"/>
      <c r="H116" s="238" t="s">
        <v>28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305</v>
      </c>
      <c r="AU116" s="245" t="s">
        <v>84</v>
      </c>
      <c r="AV116" s="13" t="s">
        <v>82</v>
      </c>
      <c r="AW116" s="13" t="s">
        <v>35</v>
      </c>
      <c r="AX116" s="13" t="s">
        <v>74</v>
      </c>
      <c r="AY116" s="245" t="s">
        <v>296</v>
      </c>
    </row>
    <row r="117" spans="1:51" s="14" customFormat="1" ht="12">
      <c r="A117" s="14"/>
      <c r="B117" s="246"/>
      <c r="C117" s="247"/>
      <c r="D117" s="237" t="s">
        <v>305</v>
      </c>
      <c r="E117" s="248" t="s">
        <v>2463</v>
      </c>
      <c r="F117" s="249" t="s">
        <v>2497</v>
      </c>
      <c r="G117" s="247"/>
      <c r="H117" s="250">
        <v>1.05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6" t="s">
        <v>305</v>
      </c>
      <c r="AU117" s="256" t="s">
        <v>84</v>
      </c>
      <c r="AV117" s="14" t="s">
        <v>84</v>
      </c>
      <c r="AW117" s="14" t="s">
        <v>35</v>
      </c>
      <c r="AX117" s="14" t="s">
        <v>82</v>
      </c>
      <c r="AY117" s="256" t="s">
        <v>296</v>
      </c>
    </row>
    <row r="118" spans="1:63" s="12" customFormat="1" ht="22.8" customHeight="1">
      <c r="A118" s="12"/>
      <c r="B118" s="206"/>
      <c r="C118" s="207"/>
      <c r="D118" s="208" t="s">
        <v>73</v>
      </c>
      <c r="E118" s="220" t="s">
        <v>337</v>
      </c>
      <c r="F118" s="220" t="s">
        <v>987</v>
      </c>
      <c r="G118" s="207"/>
      <c r="H118" s="207"/>
      <c r="I118" s="210"/>
      <c r="J118" s="221">
        <f>BK118</f>
        <v>0</v>
      </c>
      <c r="K118" s="207"/>
      <c r="L118" s="212"/>
      <c r="M118" s="213"/>
      <c r="N118" s="214"/>
      <c r="O118" s="214"/>
      <c r="P118" s="215">
        <f>SUM(P119:P136)</f>
        <v>0</v>
      </c>
      <c r="Q118" s="214"/>
      <c r="R118" s="215">
        <f>SUM(R119:R136)</f>
        <v>0.00567228</v>
      </c>
      <c r="S118" s="214"/>
      <c r="T118" s="216">
        <f>SUM(T119:T136)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7" t="s">
        <v>82</v>
      </c>
      <c r="AT118" s="218" t="s">
        <v>73</v>
      </c>
      <c r="AU118" s="218" t="s">
        <v>82</v>
      </c>
      <c r="AY118" s="217" t="s">
        <v>296</v>
      </c>
      <c r="BK118" s="219">
        <f>SUM(BK119:BK136)</f>
        <v>0</v>
      </c>
    </row>
    <row r="119" spans="1:65" s="2" customFormat="1" ht="24" customHeight="1">
      <c r="A119" s="40"/>
      <c r="B119" s="41"/>
      <c r="C119" s="222" t="s">
        <v>355</v>
      </c>
      <c r="D119" s="222" t="s">
        <v>298</v>
      </c>
      <c r="E119" s="223" t="s">
        <v>2498</v>
      </c>
      <c r="F119" s="224" t="s">
        <v>2499</v>
      </c>
      <c r="G119" s="225" t="s">
        <v>424</v>
      </c>
      <c r="H119" s="226">
        <v>7</v>
      </c>
      <c r="I119" s="227"/>
      <c r="J119" s="228">
        <f>ROUND(I119*H119,2)</f>
        <v>0</v>
      </c>
      <c r="K119" s="224" t="s">
        <v>302</v>
      </c>
      <c r="L119" s="46"/>
      <c r="M119" s="229" t="s">
        <v>28</v>
      </c>
      <c r="N119" s="230" t="s">
        <v>45</v>
      </c>
      <c r="O119" s="86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3" t="s">
        <v>303</v>
      </c>
      <c r="AT119" s="233" t="s">
        <v>298</v>
      </c>
      <c r="AU119" s="233" t="s">
        <v>84</v>
      </c>
      <c r="AY119" s="19" t="s">
        <v>296</v>
      </c>
      <c r="BE119" s="234">
        <f>IF(N119="základní",J119,0)</f>
        <v>0</v>
      </c>
      <c r="BF119" s="234">
        <f>IF(N119="snížená",J119,0)</f>
        <v>0</v>
      </c>
      <c r="BG119" s="234">
        <f>IF(N119="zákl. přenesená",J119,0)</f>
        <v>0</v>
      </c>
      <c r="BH119" s="234">
        <f>IF(N119="sníž. přenesená",J119,0)</f>
        <v>0</v>
      </c>
      <c r="BI119" s="234">
        <f>IF(N119="nulová",J119,0)</f>
        <v>0</v>
      </c>
      <c r="BJ119" s="19" t="s">
        <v>82</v>
      </c>
      <c r="BK119" s="234">
        <f>ROUND(I119*H119,2)</f>
        <v>0</v>
      </c>
      <c r="BL119" s="19" t="s">
        <v>303</v>
      </c>
      <c r="BM119" s="233" t="s">
        <v>2500</v>
      </c>
    </row>
    <row r="120" spans="1:51" s="13" customFormat="1" ht="12">
      <c r="A120" s="13"/>
      <c r="B120" s="235"/>
      <c r="C120" s="236"/>
      <c r="D120" s="237" t="s">
        <v>305</v>
      </c>
      <c r="E120" s="238" t="s">
        <v>28</v>
      </c>
      <c r="F120" s="239" t="s">
        <v>2474</v>
      </c>
      <c r="G120" s="236"/>
      <c r="H120" s="238" t="s">
        <v>28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305</v>
      </c>
      <c r="AU120" s="245" t="s">
        <v>84</v>
      </c>
      <c r="AV120" s="13" t="s">
        <v>82</v>
      </c>
      <c r="AW120" s="13" t="s">
        <v>35</v>
      </c>
      <c r="AX120" s="13" t="s">
        <v>74</v>
      </c>
      <c r="AY120" s="245" t="s">
        <v>296</v>
      </c>
    </row>
    <row r="121" spans="1:51" s="14" customFormat="1" ht="12">
      <c r="A121" s="14"/>
      <c r="B121" s="246"/>
      <c r="C121" s="247"/>
      <c r="D121" s="237" t="s">
        <v>305</v>
      </c>
      <c r="E121" s="248" t="s">
        <v>2467</v>
      </c>
      <c r="F121" s="249" t="s">
        <v>333</v>
      </c>
      <c r="G121" s="247"/>
      <c r="H121" s="250">
        <v>7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6" t="s">
        <v>305</v>
      </c>
      <c r="AU121" s="256" t="s">
        <v>84</v>
      </c>
      <c r="AV121" s="14" t="s">
        <v>84</v>
      </c>
      <c r="AW121" s="14" t="s">
        <v>35</v>
      </c>
      <c r="AX121" s="14" t="s">
        <v>82</v>
      </c>
      <c r="AY121" s="256" t="s">
        <v>296</v>
      </c>
    </row>
    <row r="122" spans="1:65" s="2" customFormat="1" ht="16.5" customHeight="1">
      <c r="A122" s="40"/>
      <c r="B122" s="41"/>
      <c r="C122" s="279" t="s">
        <v>359</v>
      </c>
      <c r="D122" s="279" t="s">
        <v>405</v>
      </c>
      <c r="E122" s="280" t="s">
        <v>2501</v>
      </c>
      <c r="F122" s="281" t="s">
        <v>2502</v>
      </c>
      <c r="G122" s="282" t="s">
        <v>424</v>
      </c>
      <c r="H122" s="283">
        <v>7.651</v>
      </c>
      <c r="I122" s="284"/>
      <c r="J122" s="285">
        <f>ROUND(I122*H122,2)</f>
        <v>0</v>
      </c>
      <c r="K122" s="281" t="s">
        <v>28</v>
      </c>
      <c r="L122" s="286"/>
      <c r="M122" s="287" t="s">
        <v>28</v>
      </c>
      <c r="N122" s="288" t="s">
        <v>45</v>
      </c>
      <c r="O122" s="86"/>
      <c r="P122" s="231">
        <f>O122*H122</f>
        <v>0</v>
      </c>
      <c r="Q122" s="231">
        <v>0.00028</v>
      </c>
      <c r="R122" s="231">
        <f>Q122*H122</f>
        <v>0.00214228</v>
      </c>
      <c r="S122" s="231">
        <v>0</v>
      </c>
      <c r="T122" s="232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3" t="s">
        <v>337</v>
      </c>
      <c r="AT122" s="233" t="s">
        <v>405</v>
      </c>
      <c r="AU122" s="233" t="s">
        <v>84</v>
      </c>
      <c r="AY122" s="19" t="s">
        <v>296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9" t="s">
        <v>82</v>
      </c>
      <c r="BK122" s="234">
        <f>ROUND(I122*H122,2)</f>
        <v>0</v>
      </c>
      <c r="BL122" s="19" t="s">
        <v>303</v>
      </c>
      <c r="BM122" s="233" t="s">
        <v>2503</v>
      </c>
    </row>
    <row r="123" spans="1:51" s="14" customFormat="1" ht="12">
      <c r="A123" s="14"/>
      <c r="B123" s="246"/>
      <c r="C123" s="247"/>
      <c r="D123" s="237" t="s">
        <v>305</v>
      </c>
      <c r="E123" s="248" t="s">
        <v>28</v>
      </c>
      <c r="F123" s="249" t="s">
        <v>2504</v>
      </c>
      <c r="G123" s="247"/>
      <c r="H123" s="250">
        <v>7.651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305</v>
      </c>
      <c r="AU123" s="256" t="s">
        <v>84</v>
      </c>
      <c r="AV123" s="14" t="s">
        <v>84</v>
      </c>
      <c r="AW123" s="14" t="s">
        <v>35</v>
      </c>
      <c r="AX123" s="14" t="s">
        <v>82</v>
      </c>
      <c r="AY123" s="256" t="s">
        <v>296</v>
      </c>
    </row>
    <row r="124" spans="1:65" s="2" customFormat="1" ht="16.5" customHeight="1">
      <c r="A124" s="40"/>
      <c r="B124" s="41"/>
      <c r="C124" s="222" t="s">
        <v>366</v>
      </c>
      <c r="D124" s="222" t="s">
        <v>298</v>
      </c>
      <c r="E124" s="223" t="s">
        <v>2505</v>
      </c>
      <c r="F124" s="224" t="s">
        <v>2506</v>
      </c>
      <c r="G124" s="225" t="s">
        <v>980</v>
      </c>
      <c r="H124" s="226">
        <v>1</v>
      </c>
      <c r="I124" s="227"/>
      <c r="J124" s="228">
        <f>ROUND(I124*H124,2)</f>
        <v>0</v>
      </c>
      <c r="K124" s="224" t="s">
        <v>28</v>
      </c>
      <c r="L124" s="46"/>
      <c r="M124" s="229" t="s">
        <v>28</v>
      </c>
      <c r="N124" s="230" t="s">
        <v>45</v>
      </c>
      <c r="O124" s="86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3" t="s">
        <v>303</v>
      </c>
      <c r="AT124" s="233" t="s">
        <v>298</v>
      </c>
      <c r="AU124" s="233" t="s">
        <v>84</v>
      </c>
      <c r="AY124" s="19" t="s">
        <v>296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9" t="s">
        <v>82</v>
      </c>
      <c r="BK124" s="234">
        <f>ROUND(I124*H124,2)</f>
        <v>0</v>
      </c>
      <c r="BL124" s="19" t="s">
        <v>303</v>
      </c>
      <c r="BM124" s="233" t="s">
        <v>2507</v>
      </c>
    </row>
    <row r="125" spans="1:51" s="13" customFormat="1" ht="12">
      <c r="A125" s="13"/>
      <c r="B125" s="235"/>
      <c r="C125" s="236"/>
      <c r="D125" s="237" t="s">
        <v>305</v>
      </c>
      <c r="E125" s="238" t="s">
        <v>28</v>
      </c>
      <c r="F125" s="239" t="s">
        <v>2474</v>
      </c>
      <c r="G125" s="236"/>
      <c r="H125" s="238" t="s">
        <v>28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305</v>
      </c>
      <c r="AU125" s="245" t="s">
        <v>84</v>
      </c>
      <c r="AV125" s="13" t="s">
        <v>82</v>
      </c>
      <c r="AW125" s="13" t="s">
        <v>35</v>
      </c>
      <c r="AX125" s="13" t="s">
        <v>74</v>
      </c>
      <c r="AY125" s="245" t="s">
        <v>296</v>
      </c>
    </row>
    <row r="126" spans="1:51" s="13" customFormat="1" ht="12">
      <c r="A126" s="13"/>
      <c r="B126" s="235"/>
      <c r="C126" s="236"/>
      <c r="D126" s="237" t="s">
        <v>305</v>
      </c>
      <c r="E126" s="238" t="s">
        <v>28</v>
      </c>
      <c r="F126" s="239" t="s">
        <v>2508</v>
      </c>
      <c r="G126" s="236"/>
      <c r="H126" s="238" t="s">
        <v>28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305</v>
      </c>
      <c r="AU126" s="245" t="s">
        <v>84</v>
      </c>
      <c r="AV126" s="13" t="s">
        <v>82</v>
      </c>
      <c r="AW126" s="13" t="s">
        <v>35</v>
      </c>
      <c r="AX126" s="13" t="s">
        <v>74</v>
      </c>
      <c r="AY126" s="245" t="s">
        <v>296</v>
      </c>
    </row>
    <row r="127" spans="1:51" s="14" customFormat="1" ht="12">
      <c r="A127" s="14"/>
      <c r="B127" s="246"/>
      <c r="C127" s="247"/>
      <c r="D127" s="237" t="s">
        <v>305</v>
      </c>
      <c r="E127" s="248" t="s">
        <v>28</v>
      </c>
      <c r="F127" s="249" t="s">
        <v>82</v>
      </c>
      <c r="G127" s="247"/>
      <c r="H127" s="250">
        <v>1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305</v>
      </c>
      <c r="AU127" s="256" t="s">
        <v>84</v>
      </c>
      <c r="AV127" s="14" t="s">
        <v>84</v>
      </c>
      <c r="AW127" s="14" t="s">
        <v>35</v>
      </c>
      <c r="AX127" s="14" t="s">
        <v>82</v>
      </c>
      <c r="AY127" s="256" t="s">
        <v>296</v>
      </c>
    </row>
    <row r="128" spans="1:65" s="2" customFormat="1" ht="16.5" customHeight="1">
      <c r="A128" s="40"/>
      <c r="B128" s="41"/>
      <c r="C128" s="222" t="s">
        <v>8</v>
      </c>
      <c r="D128" s="222" t="s">
        <v>298</v>
      </c>
      <c r="E128" s="223" t="s">
        <v>2509</v>
      </c>
      <c r="F128" s="224" t="s">
        <v>2510</v>
      </c>
      <c r="G128" s="225" t="s">
        <v>424</v>
      </c>
      <c r="H128" s="226">
        <v>7</v>
      </c>
      <c r="I128" s="227"/>
      <c r="J128" s="228">
        <f>ROUND(I128*H128,2)</f>
        <v>0</v>
      </c>
      <c r="K128" s="224" t="s">
        <v>302</v>
      </c>
      <c r="L128" s="46"/>
      <c r="M128" s="229" t="s">
        <v>28</v>
      </c>
      <c r="N128" s="230" t="s">
        <v>45</v>
      </c>
      <c r="O128" s="86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3" t="s">
        <v>303</v>
      </c>
      <c r="AT128" s="233" t="s">
        <v>298</v>
      </c>
      <c r="AU128" s="233" t="s">
        <v>84</v>
      </c>
      <c r="AY128" s="19" t="s">
        <v>296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9" t="s">
        <v>82</v>
      </c>
      <c r="BK128" s="234">
        <f>ROUND(I128*H128,2)</f>
        <v>0</v>
      </c>
      <c r="BL128" s="19" t="s">
        <v>303</v>
      </c>
      <c r="BM128" s="233" t="s">
        <v>2511</v>
      </c>
    </row>
    <row r="129" spans="1:51" s="14" customFormat="1" ht="12">
      <c r="A129" s="14"/>
      <c r="B129" s="246"/>
      <c r="C129" s="247"/>
      <c r="D129" s="237" t="s">
        <v>305</v>
      </c>
      <c r="E129" s="248" t="s">
        <v>28</v>
      </c>
      <c r="F129" s="249" t="s">
        <v>2467</v>
      </c>
      <c r="G129" s="247"/>
      <c r="H129" s="250">
        <v>7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305</v>
      </c>
      <c r="AU129" s="256" t="s">
        <v>84</v>
      </c>
      <c r="AV129" s="14" t="s">
        <v>84</v>
      </c>
      <c r="AW129" s="14" t="s">
        <v>35</v>
      </c>
      <c r="AX129" s="14" t="s">
        <v>82</v>
      </c>
      <c r="AY129" s="256" t="s">
        <v>296</v>
      </c>
    </row>
    <row r="130" spans="1:65" s="2" customFormat="1" ht="16.5" customHeight="1">
      <c r="A130" s="40"/>
      <c r="B130" s="41"/>
      <c r="C130" s="222" t="s">
        <v>374</v>
      </c>
      <c r="D130" s="222" t="s">
        <v>298</v>
      </c>
      <c r="E130" s="223" t="s">
        <v>2512</v>
      </c>
      <c r="F130" s="224" t="s">
        <v>2513</v>
      </c>
      <c r="G130" s="225" t="s">
        <v>491</v>
      </c>
      <c r="H130" s="226">
        <v>1</v>
      </c>
      <c r="I130" s="227"/>
      <c r="J130" s="228">
        <f>ROUND(I130*H130,2)</f>
        <v>0</v>
      </c>
      <c r="K130" s="224" t="s">
        <v>302</v>
      </c>
      <c r="L130" s="46"/>
      <c r="M130" s="229" t="s">
        <v>28</v>
      </c>
      <c r="N130" s="230" t="s">
        <v>45</v>
      </c>
      <c r="O130" s="86"/>
      <c r="P130" s="231">
        <f>O130*H130</f>
        <v>0</v>
      </c>
      <c r="Q130" s="231">
        <v>0.00031</v>
      </c>
      <c r="R130" s="231">
        <f>Q130*H130</f>
        <v>0.00031</v>
      </c>
      <c r="S130" s="231">
        <v>0</v>
      </c>
      <c r="T130" s="23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3" t="s">
        <v>303</v>
      </c>
      <c r="AT130" s="233" t="s">
        <v>298</v>
      </c>
      <c r="AU130" s="233" t="s">
        <v>84</v>
      </c>
      <c r="AY130" s="19" t="s">
        <v>296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9" t="s">
        <v>82</v>
      </c>
      <c r="BK130" s="234">
        <f>ROUND(I130*H130,2)</f>
        <v>0</v>
      </c>
      <c r="BL130" s="19" t="s">
        <v>303</v>
      </c>
      <c r="BM130" s="233" t="s">
        <v>2514</v>
      </c>
    </row>
    <row r="131" spans="1:51" s="13" customFormat="1" ht="12">
      <c r="A131" s="13"/>
      <c r="B131" s="235"/>
      <c r="C131" s="236"/>
      <c r="D131" s="237" t="s">
        <v>305</v>
      </c>
      <c r="E131" s="238" t="s">
        <v>28</v>
      </c>
      <c r="F131" s="239" t="s">
        <v>2474</v>
      </c>
      <c r="G131" s="236"/>
      <c r="H131" s="238" t="s">
        <v>28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305</v>
      </c>
      <c r="AU131" s="245" t="s">
        <v>84</v>
      </c>
      <c r="AV131" s="13" t="s">
        <v>82</v>
      </c>
      <c r="AW131" s="13" t="s">
        <v>35</v>
      </c>
      <c r="AX131" s="13" t="s">
        <v>74</v>
      </c>
      <c r="AY131" s="245" t="s">
        <v>296</v>
      </c>
    </row>
    <row r="132" spans="1:51" s="14" customFormat="1" ht="12">
      <c r="A132" s="14"/>
      <c r="B132" s="246"/>
      <c r="C132" s="247"/>
      <c r="D132" s="237" t="s">
        <v>305</v>
      </c>
      <c r="E132" s="248" t="s">
        <v>28</v>
      </c>
      <c r="F132" s="249" t="s">
        <v>82</v>
      </c>
      <c r="G132" s="247"/>
      <c r="H132" s="250">
        <v>1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305</v>
      </c>
      <c r="AU132" s="256" t="s">
        <v>84</v>
      </c>
      <c r="AV132" s="14" t="s">
        <v>84</v>
      </c>
      <c r="AW132" s="14" t="s">
        <v>35</v>
      </c>
      <c r="AX132" s="14" t="s">
        <v>82</v>
      </c>
      <c r="AY132" s="256" t="s">
        <v>296</v>
      </c>
    </row>
    <row r="133" spans="1:65" s="2" customFormat="1" ht="16.5" customHeight="1">
      <c r="A133" s="40"/>
      <c r="B133" s="41"/>
      <c r="C133" s="222" t="s">
        <v>378</v>
      </c>
      <c r="D133" s="222" t="s">
        <v>298</v>
      </c>
      <c r="E133" s="223" t="s">
        <v>2515</v>
      </c>
      <c r="F133" s="224" t="s">
        <v>2516</v>
      </c>
      <c r="G133" s="225" t="s">
        <v>424</v>
      </c>
      <c r="H133" s="226">
        <v>7</v>
      </c>
      <c r="I133" s="227"/>
      <c r="J133" s="228">
        <f>ROUND(I133*H133,2)</f>
        <v>0</v>
      </c>
      <c r="K133" s="224" t="s">
        <v>302</v>
      </c>
      <c r="L133" s="46"/>
      <c r="M133" s="229" t="s">
        <v>28</v>
      </c>
      <c r="N133" s="230" t="s">
        <v>45</v>
      </c>
      <c r="O133" s="86"/>
      <c r="P133" s="231">
        <f>O133*H133</f>
        <v>0</v>
      </c>
      <c r="Q133" s="231">
        <v>0.00019</v>
      </c>
      <c r="R133" s="231">
        <f>Q133*H133</f>
        <v>0.00133</v>
      </c>
      <c r="S133" s="231">
        <v>0</v>
      </c>
      <c r="T133" s="232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3" t="s">
        <v>303</v>
      </c>
      <c r="AT133" s="233" t="s">
        <v>298</v>
      </c>
      <c r="AU133" s="233" t="s">
        <v>84</v>
      </c>
      <c r="AY133" s="19" t="s">
        <v>296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9" t="s">
        <v>82</v>
      </c>
      <c r="BK133" s="234">
        <f>ROUND(I133*H133,2)</f>
        <v>0</v>
      </c>
      <c r="BL133" s="19" t="s">
        <v>303</v>
      </c>
      <c r="BM133" s="233" t="s">
        <v>2517</v>
      </c>
    </row>
    <row r="134" spans="1:51" s="14" customFormat="1" ht="12">
      <c r="A134" s="14"/>
      <c r="B134" s="246"/>
      <c r="C134" s="247"/>
      <c r="D134" s="237" t="s">
        <v>305</v>
      </c>
      <c r="E134" s="248" t="s">
        <v>28</v>
      </c>
      <c r="F134" s="249" t="s">
        <v>2467</v>
      </c>
      <c r="G134" s="247"/>
      <c r="H134" s="250">
        <v>7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305</v>
      </c>
      <c r="AU134" s="256" t="s">
        <v>84</v>
      </c>
      <c r="AV134" s="14" t="s">
        <v>84</v>
      </c>
      <c r="AW134" s="14" t="s">
        <v>35</v>
      </c>
      <c r="AX134" s="14" t="s">
        <v>82</v>
      </c>
      <c r="AY134" s="256" t="s">
        <v>296</v>
      </c>
    </row>
    <row r="135" spans="1:65" s="2" customFormat="1" ht="16.5" customHeight="1">
      <c r="A135" s="40"/>
      <c r="B135" s="41"/>
      <c r="C135" s="222" t="s">
        <v>382</v>
      </c>
      <c r="D135" s="222" t="s">
        <v>298</v>
      </c>
      <c r="E135" s="223" t="s">
        <v>2518</v>
      </c>
      <c r="F135" s="224" t="s">
        <v>2519</v>
      </c>
      <c r="G135" s="225" t="s">
        <v>424</v>
      </c>
      <c r="H135" s="226">
        <v>21</v>
      </c>
      <c r="I135" s="227"/>
      <c r="J135" s="228">
        <f>ROUND(I135*H135,2)</f>
        <v>0</v>
      </c>
      <c r="K135" s="224" t="s">
        <v>302</v>
      </c>
      <c r="L135" s="46"/>
      <c r="M135" s="229" t="s">
        <v>28</v>
      </c>
      <c r="N135" s="230" t="s">
        <v>45</v>
      </c>
      <c r="O135" s="86"/>
      <c r="P135" s="231">
        <f>O135*H135</f>
        <v>0</v>
      </c>
      <c r="Q135" s="231">
        <v>9E-05</v>
      </c>
      <c r="R135" s="231">
        <f>Q135*H135</f>
        <v>0.0018900000000000002</v>
      </c>
      <c r="S135" s="231">
        <v>0</v>
      </c>
      <c r="T135" s="232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3" t="s">
        <v>303</v>
      </c>
      <c r="AT135" s="233" t="s">
        <v>298</v>
      </c>
      <c r="AU135" s="233" t="s">
        <v>84</v>
      </c>
      <c r="AY135" s="19" t="s">
        <v>296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9" t="s">
        <v>82</v>
      </c>
      <c r="BK135" s="234">
        <f>ROUND(I135*H135,2)</f>
        <v>0</v>
      </c>
      <c r="BL135" s="19" t="s">
        <v>303</v>
      </c>
      <c r="BM135" s="233" t="s">
        <v>2520</v>
      </c>
    </row>
    <row r="136" spans="1:51" s="14" customFormat="1" ht="12">
      <c r="A136" s="14"/>
      <c r="B136" s="246"/>
      <c r="C136" s="247"/>
      <c r="D136" s="237" t="s">
        <v>305</v>
      </c>
      <c r="E136" s="248" t="s">
        <v>28</v>
      </c>
      <c r="F136" s="249" t="s">
        <v>2521</v>
      </c>
      <c r="G136" s="247"/>
      <c r="H136" s="250">
        <v>21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305</v>
      </c>
      <c r="AU136" s="256" t="s">
        <v>84</v>
      </c>
      <c r="AV136" s="14" t="s">
        <v>84</v>
      </c>
      <c r="AW136" s="14" t="s">
        <v>35</v>
      </c>
      <c r="AX136" s="14" t="s">
        <v>82</v>
      </c>
      <c r="AY136" s="256" t="s">
        <v>296</v>
      </c>
    </row>
    <row r="137" spans="1:63" s="12" customFormat="1" ht="22.8" customHeight="1">
      <c r="A137" s="12"/>
      <c r="B137" s="206"/>
      <c r="C137" s="207"/>
      <c r="D137" s="208" t="s">
        <v>73</v>
      </c>
      <c r="E137" s="220" t="s">
        <v>1115</v>
      </c>
      <c r="F137" s="220" t="s">
        <v>1116</v>
      </c>
      <c r="G137" s="207"/>
      <c r="H137" s="207"/>
      <c r="I137" s="210"/>
      <c r="J137" s="221">
        <f>BK137</f>
        <v>0</v>
      </c>
      <c r="K137" s="207"/>
      <c r="L137" s="212"/>
      <c r="M137" s="213"/>
      <c r="N137" s="214"/>
      <c r="O137" s="214"/>
      <c r="P137" s="215">
        <f>P138</f>
        <v>0</v>
      </c>
      <c r="Q137" s="214"/>
      <c r="R137" s="215">
        <f>R138</f>
        <v>0</v>
      </c>
      <c r="S137" s="214"/>
      <c r="T137" s="216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7" t="s">
        <v>82</v>
      </c>
      <c r="AT137" s="218" t="s">
        <v>73</v>
      </c>
      <c r="AU137" s="218" t="s">
        <v>82</v>
      </c>
      <c r="AY137" s="217" t="s">
        <v>296</v>
      </c>
      <c r="BK137" s="219">
        <f>BK138</f>
        <v>0</v>
      </c>
    </row>
    <row r="138" spans="1:65" s="2" customFormat="1" ht="24" customHeight="1">
      <c r="A138" s="40"/>
      <c r="B138" s="41"/>
      <c r="C138" s="222" t="s">
        <v>389</v>
      </c>
      <c r="D138" s="222" t="s">
        <v>298</v>
      </c>
      <c r="E138" s="223" t="s">
        <v>2522</v>
      </c>
      <c r="F138" s="224" t="s">
        <v>2523</v>
      </c>
      <c r="G138" s="225" t="s">
        <v>408</v>
      </c>
      <c r="H138" s="226">
        <v>6.639</v>
      </c>
      <c r="I138" s="227"/>
      <c r="J138" s="228">
        <f>ROUND(I138*H138,2)</f>
        <v>0</v>
      </c>
      <c r="K138" s="224" t="s">
        <v>302</v>
      </c>
      <c r="L138" s="46"/>
      <c r="M138" s="293" t="s">
        <v>28</v>
      </c>
      <c r="N138" s="294" t="s">
        <v>45</v>
      </c>
      <c r="O138" s="295"/>
      <c r="P138" s="296">
        <f>O138*H138</f>
        <v>0</v>
      </c>
      <c r="Q138" s="296">
        <v>0</v>
      </c>
      <c r="R138" s="296">
        <f>Q138*H138</f>
        <v>0</v>
      </c>
      <c r="S138" s="296">
        <v>0</v>
      </c>
      <c r="T138" s="29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3" t="s">
        <v>303</v>
      </c>
      <c r="AT138" s="233" t="s">
        <v>298</v>
      </c>
      <c r="AU138" s="233" t="s">
        <v>84</v>
      </c>
      <c r="AY138" s="19" t="s">
        <v>296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9" t="s">
        <v>82</v>
      </c>
      <c r="BK138" s="234">
        <f>ROUND(I138*H138,2)</f>
        <v>0</v>
      </c>
      <c r="BL138" s="19" t="s">
        <v>303</v>
      </c>
      <c r="BM138" s="233" t="s">
        <v>2524</v>
      </c>
    </row>
    <row r="139" spans="1:31" s="2" customFormat="1" ht="6.95" customHeight="1">
      <c r="A139" s="40"/>
      <c r="B139" s="61"/>
      <c r="C139" s="62"/>
      <c r="D139" s="62"/>
      <c r="E139" s="62"/>
      <c r="F139" s="62"/>
      <c r="G139" s="62"/>
      <c r="H139" s="62"/>
      <c r="I139" s="170"/>
      <c r="J139" s="62"/>
      <c r="K139" s="62"/>
      <c r="L139" s="46"/>
      <c r="M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</sheetData>
  <sheetProtection password="CC35" sheet="1" objects="1" scenarios="1" formatColumns="0" formatRows="0" autoFilter="0"/>
  <autoFilter ref="C83:K13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  <c r="AZ2" s="131" t="s">
        <v>2463</v>
      </c>
      <c r="BA2" s="131" t="s">
        <v>28</v>
      </c>
      <c r="BB2" s="131" t="s">
        <v>28</v>
      </c>
      <c r="BC2" s="131" t="s">
        <v>2525</v>
      </c>
      <c r="BD2" s="131" t="s">
        <v>84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  <c r="AZ3" s="131" t="s">
        <v>2465</v>
      </c>
      <c r="BA3" s="131" t="s">
        <v>28</v>
      </c>
      <c r="BB3" s="131" t="s">
        <v>28</v>
      </c>
      <c r="BC3" s="131" t="s">
        <v>2526</v>
      </c>
      <c r="BD3" s="131" t="s">
        <v>84</v>
      </c>
    </row>
    <row r="4" spans="2:5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  <c r="AZ4" s="131" t="s">
        <v>2467</v>
      </c>
      <c r="BA4" s="131" t="s">
        <v>2467</v>
      </c>
      <c r="BB4" s="131" t="s">
        <v>28</v>
      </c>
      <c r="BC4" s="131" t="s">
        <v>2527</v>
      </c>
      <c r="BD4" s="131" t="s">
        <v>84</v>
      </c>
    </row>
    <row r="5" spans="2:56" s="1" customFormat="1" ht="6.95" customHeight="1">
      <c r="B5" s="22"/>
      <c r="I5" s="130"/>
      <c r="L5" s="22"/>
      <c r="AZ5" s="131" t="s">
        <v>212</v>
      </c>
      <c r="BA5" s="131" t="s">
        <v>212</v>
      </c>
      <c r="BB5" s="131" t="s">
        <v>28</v>
      </c>
      <c r="BC5" s="131" t="s">
        <v>2528</v>
      </c>
      <c r="BD5" s="131" t="s">
        <v>84</v>
      </c>
    </row>
    <row r="6" spans="2:56" s="1" customFormat="1" ht="12" customHeight="1">
      <c r="B6" s="22"/>
      <c r="D6" s="137" t="s">
        <v>16</v>
      </c>
      <c r="I6" s="130"/>
      <c r="L6" s="22"/>
      <c r="AZ6" s="131" t="s">
        <v>233</v>
      </c>
      <c r="BA6" s="131" t="s">
        <v>28</v>
      </c>
      <c r="BB6" s="131" t="s">
        <v>28</v>
      </c>
      <c r="BC6" s="131" t="s">
        <v>2529</v>
      </c>
      <c r="BD6" s="131" t="s">
        <v>84</v>
      </c>
    </row>
    <row r="7" spans="2:56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  <c r="AZ7" s="131" t="s">
        <v>2045</v>
      </c>
      <c r="BA7" s="131" t="s">
        <v>2045</v>
      </c>
      <c r="BB7" s="131" t="s">
        <v>28</v>
      </c>
      <c r="BC7" s="131" t="s">
        <v>2530</v>
      </c>
      <c r="BD7" s="131" t="s">
        <v>84</v>
      </c>
    </row>
    <row r="8" spans="1:56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1" t="s">
        <v>249</v>
      </c>
      <c r="BA8" s="131" t="s">
        <v>28</v>
      </c>
      <c r="BB8" s="131" t="s">
        <v>28</v>
      </c>
      <c r="BC8" s="131" t="s">
        <v>2531</v>
      </c>
      <c r="BD8" s="131" t="s">
        <v>84</v>
      </c>
    </row>
    <row r="9" spans="1:31" s="2" customFormat="1" ht="16.5" customHeight="1">
      <c r="A9" s="40"/>
      <c r="B9" s="46"/>
      <c r="C9" s="40"/>
      <c r="D9" s="40"/>
      <c r="E9" s="141" t="s">
        <v>2532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91.25" customHeight="1">
      <c r="A27" s="145"/>
      <c r="B27" s="146"/>
      <c r="C27" s="145"/>
      <c r="D27" s="145"/>
      <c r="E27" s="147" t="s">
        <v>187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ROUND(J84,2)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ROUND((SUM(BE84:BE138)),2)</f>
        <v>0</v>
      </c>
      <c r="G33" s="40"/>
      <c r="H33" s="40"/>
      <c r="I33" s="159">
        <v>0.21</v>
      </c>
      <c r="J33" s="158">
        <f>ROUND(((SUM(BE84:BE138))*I33),2)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ROUND((SUM(BF84:BF138)),2)</f>
        <v>0</v>
      </c>
      <c r="G34" s="40"/>
      <c r="H34" s="40"/>
      <c r="I34" s="159">
        <v>0.15</v>
      </c>
      <c r="J34" s="158">
        <f>ROUND(((SUM(BF84:BF138))*I34),2)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ROUND((SUM(BG84:BG138)),2)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ROUND((SUM(BH84:BH138)),2)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ROUND((SUM(BI84:BI138)),2)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ERPLAN-0109 - D.1.4. a) - SO02 - DOZP B - venkovní vedení vodovodu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J84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254</v>
      </c>
      <c r="E60" s="183"/>
      <c r="F60" s="183"/>
      <c r="G60" s="183"/>
      <c r="H60" s="183"/>
      <c r="I60" s="184"/>
      <c r="J60" s="185">
        <f>J85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7"/>
      <c r="C61" s="188"/>
      <c r="D61" s="189" t="s">
        <v>255</v>
      </c>
      <c r="E61" s="190"/>
      <c r="F61" s="190"/>
      <c r="G61" s="190"/>
      <c r="H61" s="190"/>
      <c r="I61" s="191"/>
      <c r="J61" s="192">
        <f>J86</f>
        <v>0</v>
      </c>
      <c r="K61" s="188"/>
      <c r="L61" s="19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7"/>
      <c r="C62" s="188"/>
      <c r="D62" s="189" t="s">
        <v>258</v>
      </c>
      <c r="E62" s="190"/>
      <c r="F62" s="190"/>
      <c r="G62" s="190"/>
      <c r="H62" s="190"/>
      <c r="I62" s="191"/>
      <c r="J62" s="192">
        <f>J114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7"/>
      <c r="C63" s="188"/>
      <c r="D63" s="189" t="s">
        <v>261</v>
      </c>
      <c r="E63" s="190"/>
      <c r="F63" s="190"/>
      <c r="G63" s="190"/>
      <c r="H63" s="190"/>
      <c r="I63" s="191"/>
      <c r="J63" s="192">
        <f>J118</f>
        <v>0</v>
      </c>
      <c r="K63" s="188"/>
      <c r="L63" s="19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7"/>
      <c r="C64" s="188"/>
      <c r="D64" s="189" t="s">
        <v>265</v>
      </c>
      <c r="E64" s="190"/>
      <c r="F64" s="190"/>
      <c r="G64" s="190"/>
      <c r="H64" s="190"/>
      <c r="I64" s="191"/>
      <c r="J64" s="192">
        <f>J137</f>
        <v>0</v>
      </c>
      <c r="K64" s="188"/>
      <c r="L64" s="19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9"/>
      <c r="J65" s="42"/>
      <c r="K65" s="42"/>
      <c r="L65" s="1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70"/>
      <c r="J66" s="62"/>
      <c r="K66" s="62"/>
      <c r="L66" s="1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3"/>
      <c r="J70" s="64"/>
      <c r="K70" s="64"/>
      <c r="L70" s="1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281</v>
      </c>
      <c r="D71" s="42"/>
      <c r="E71" s="42"/>
      <c r="F71" s="42"/>
      <c r="G71" s="42"/>
      <c r="H71" s="42"/>
      <c r="I71" s="139"/>
      <c r="J71" s="42"/>
      <c r="K71" s="42"/>
      <c r="L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9"/>
      <c r="J72" s="42"/>
      <c r="K72" s="42"/>
      <c r="L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9"/>
      <c r="J73" s="42"/>
      <c r="K73" s="42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4" t="str">
        <f>E7</f>
        <v>Záměr výstavby zařízení pro zdravotně postižené v Třebechovicích p. Orebem</v>
      </c>
      <c r="F74" s="34"/>
      <c r="G74" s="34"/>
      <c r="H74" s="34"/>
      <c r="I74" s="139"/>
      <c r="J74" s="42"/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148</v>
      </c>
      <c r="D75" s="42"/>
      <c r="E75" s="42"/>
      <c r="F75" s="42"/>
      <c r="G75" s="42"/>
      <c r="H75" s="42"/>
      <c r="I75" s="139"/>
      <c r="J75" s="42"/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ERPLAN-0109 - D.1.4. a) - SO02 - DOZP B - venkovní vedení vodovodu - hlavní výdaj</v>
      </c>
      <c r="F76" s="42"/>
      <c r="G76" s="42"/>
      <c r="H76" s="42"/>
      <c r="I76" s="139"/>
      <c r="J76" s="42"/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9"/>
      <c r="J77" s="42"/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22</v>
      </c>
      <c r="D78" s="42"/>
      <c r="E78" s="42"/>
      <c r="F78" s="29" t="str">
        <f>F12</f>
        <v>Třebechovice pod Orebem</v>
      </c>
      <c r="G78" s="42"/>
      <c r="H78" s="42"/>
      <c r="I78" s="143" t="s">
        <v>24</v>
      </c>
      <c r="J78" s="74" t="str">
        <f>IF(J12="","",J12)</f>
        <v>3. 12. 2019</v>
      </c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9"/>
      <c r="J79" s="42"/>
      <c r="K79" s="42"/>
      <c r="L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7.9" customHeight="1">
      <c r="A80" s="40"/>
      <c r="B80" s="41"/>
      <c r="C80" s="34" t="s">
        <v>26</v>
      </c>
      <c r="D80" s="42"/>
      <c r="E80" s="42"/>
      <c r="F80" s="29" t="str">
        <f>E15</f>
        <v>Královehradecký kraj</v>
      </c>
      <c r="G80" s="42"/>
      <c r="H80" s="42"/>
      <c r="I80" s="143" t="s">
        <v>33</v>
      </c>
      <c r="J80" s="38" t="str">
        <f>E21</f>
        <v>ERPLAN s.r.o., Havlíčkův Brod</v>
      </c>
      <c r="K80" s="42"/>
      <c r="L80" s="1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143" t="s">
        <v>36</v>
      </c>
      <c r="J81" s="38" t="str">
        <f>E24</f>
        <v xml:space="preserve"> </v>
      </c>
      <c r="K81" s="42"/>
      <c r="L81" s="1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9"/>
      <c r="J82" s="42"/>
      <c r="K82" s="42"/>
      <c r="L82" s="1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4"/>
      <c r="B83" s="195"/>
      <c r="C83" s="196" t="s">
        <v>282</v>
      </c>
      <c r="D83" s="197" t="s">
        <v>59</v>
      </c>
      <c r="E83" s="197" t="s">
        <v>55</v>
      </c>
      <c r="F83" s="197" t="s">
        <v>56</v>
      </c>
      <c r="G83" s="197" t="s">
        <v>283</v>
      </c>
      <c r="H83" s="197" t="s">
        <v>284</v>
      </c>
      <c r="I83" s="198" t="s">
        <v>285</v>
      </c>
      <c r="J83" s="197" t="s">
        <v>248</v>
      </c>
      <c r="K83" s="199" t="s">
        <v>286</v>
      </c>
      <c r="L83" s="200"/>
      <c r="M83" s="94" t="s">
        <v>28</v>
      </c>
      <c r="N83" s="95" t="s">
        <v>44</v>
      </c>
      <c r="O83" s="95" t="s">
        <v>287</v>
      </c>
      <c r="P83" s="95" t="s">
        <v>288</v>
      </c>
      <c r="Q83" s="95" t="s">
        <v>289</v>
      </c>
      <c r="R83" s="95" t="s">
        <v>290</v>
      </c>
      <c r="S83" s="95" t="s">
        <v>291</v>
      </c>
      <c r="T83" s="96" t="s">
        <v>292</v>
      </c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</row>
    <row r="84" spans="1:63" s="2" customFormat="1" ht="22.8" customHeight="1">
      <c r="A84" s="40"/>
      <c r="B84" s="41"/>
      <c r="C84" s="101" t="s">
        <v>293</v>
      </c>
      <c r="D84" s="42"/>
      <c r="E84" s="42"/>
      <c r="F84" s="42"/>
      <c r="G84" s="42"/>
      <c r="H84" s="42"/>
      <c r="I84" s="139"/>
      <c r="J84" s="201">
        <f>BK84</f>
        <v>0</v>
      </c>
      <c r="K84" s="42"/>
      <c r="L84" s="46"/>
      <c r="M84" s="97"/>
      <c r="N84" s="202"/>
      <c r="O84" s="98"/>
      <c r="P84" s="203">
        <f>P85</f>
        <v>0</v>
      </c>
      <c r="Q84" s="98"/>
      <c r="R84" s="203">
        <f>R85</f>
        <v>19.69988284</v>
      </c>
      <c r="S84" s="98"/>
      <c r="T84" s="204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73</v>
      </c>
      <c r="AU84" s="19" t="s">
        <v>253</v>
      </c>
      <c r="BK84" s="205">
        <f>BK85</f>
        <v>0</v>
      </c>
    </row>
    <row r="85" spans="1:63" s="12" customFormat="1" ht="25.9" customHeight="1">
      <c r="A85" s="12"/>
      <c r="B85" s="206"/>
      <c r="C85" s="207"/>
      <c r="D85" s="208" t="s">
        <v>73</v>
      </c>
      <c r="E85" s="209" t="s">
        <v>294</v>
      </c>
      <c r="F85" s="209" t="s">
        <v>295</v>
      </c>
      <c r="G85" s="207"/>
      <c r="H85" s="207"/>
      <c r="I85" s="210"/>
      <c r="J85" s="211">
        <f>BK85</f>
        <v>0</v>
      </c>
      <c r="K85" s="207"/>
      <c r="L85" s="212"/>
      <c r="M85" s="213"/>
      <c r="N85" s="214"/>
      <c r="O85" s="214"/>
      <c r="P85" s="215">
        <f>P86+P114+P118+P137</f>
        <v>0</v>
      </c>
      <c r="Q85" s="214"/>
      <c r="R85" s="215">
        <f>R86+R114+R118+R137</f>
        <v>19.69988284</v>
      </c>
      <c r="S85" s="214"/>
      <c r="T85" s="216">
        <f>T86+T114+T118+T137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7" t="s">
        <v>82</v>
      </c>
      <c r="AT85" s="218" t="s">
        <v>73</v>
      </c>
      <c r="AU85" s="218" t="s">
        <v>74</v>
      </c>
      <c r="AY85" s="217" t="s">
        <v>296</v>
      </c>
      <c r="BK85" s="219">
        <f>BK86+BK114+BK118+BK137</f>
        <v>0</v>
      </c>
    </row>
    <row r="86" spans="1:63" s="12" customFormat="1" ht="22.8" customHeight="1">
      <c r="A86" s="12"/>
      <c r="B86" s="206"/>
      <c r="C86" s="207"/>
      <c r="D86" s="208" t="s">
        <v>73</v>
      </c>
      <c r="E86" s="220" t="s">
        <v>82</v>
      </c>
      <c r="F86" s="220" t="s">
        <v>297</v>
      </c>
      <c r="G86" s="207"/>
      <c r="H86" s="207"/>
      <c r="I86" s="210"/>
      <c r="J86" s="221">
        <f>BK86</f>
        <v>0</v>
      </c>
      <c r="K86" s="207"/>
      <c r="L86" s="212"/>
      <c r="M86" s="213"/>
      <c r="N86" s="214"/>
      <c r="O86" s="214"/>
      <c r="P86" s="215">
        <f>SUM(P87:P113)</f>
        <v>0</v>
      </c>
      <c r="Q86" s="214"/>
      <c r="R86" s="215">
        <f>SUM(R87:R113)</f>
        <v>13.792</v>
      </c>
      <c r="S86" s="214"/>
      <c r="T86" s="216">
        <f>SUM(T87:T113)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7" t="s">
        <v>82</v>
      </c>
      <c r="AT86" s="218" t="s">
        <v>73</v>
      </c>
      <c r="AU86" s="218" t="s">
        <v>82</v>
      </c>
      <c r="AY86" s="217" t="s">
        <v>296</v>
      </c>
      <c r="BK86" s="219">
        <f>SUM(BK87:BK113)</f>
        <v>0</v>
      </c>
    </row>
    <row r="87" spans="1:65" s="2" customFormat="1" ht="24" customHeight="1">
      <c r="A87" s="40"/>
      <c r="B87" s="41"/>
      <c r="C87" s="222" t="s">
        <v>82</v>
      </c>
      <c r="D87" s="222" t="s">
        <v>298</v>
      </c>
      <c r="E87" s="223" t="s">
        <v>322</v>
      </c>
      <c r="F87" s="224" t="s">
        <v>323</v>
      </c>
      <c r="G87" s="225" t="s">
        <v>301</v>
      </c>
      <c r="H87" s="226">
        <v>12.981</v>
      </c>
      <c r="I87" s="227"/>
      <c r="J87" s="228">
        <f>ROUND(I87*H87,2)</f>
        <v>0</v>
      </c>
      <c r="K87" s="224" t="s">
        <v>302</v>
      </c>
      <c r="L87" s="46"/>
      <c r="M87" s="229" t="s">
        <v>28</v>
      </c>
      <c r="N87" s="230" t="s">
        <v>45</v>
      </c>
      <c r="O87" s="86"/>
      <c r="P87" s="231">
        <f>O87*H87</f>
        <v>0</v>
      </c>
      <c r="Q87" s="231">
        <v>0</v>
      </c>
      <c r="R87" s="231">
        <f>Q87*H87</f>
        <v>0</v>
      </c>
      <c r="S87" s="231">
        <v>0</v>
      </c>
      <c r="T87" s="232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3" t="s">
        <v>303</v>
      </c>
      <c r="AT87" s="233" t="s">
        <v>298</v>
      </c>
      <c r="AU87" s="233" t="s">
        <v>84</v>
      </c>
      <c r="AY87" s="19" t="s">
        <v>296</v>
      </c>
      <c r="BE87" s="234">
        <f>IF(N87="základní",J87,0)</f>
        <v>0</v>
      </c>
      <c r="BF87" s="234">
        <f>IF(N87="snížená",J87,0)</f>
        <v>0</v>
      </c>
      <c r="BG87" s="234">
        <f>IF(N87="zákl. přenesená",J87,0)</f>
        <v>0</v>
      </c>
      <c r="BH87" s="234">
        <f>IF(N87="sníž. přenesená",J87,0)</f>
        <v>0</v>
      </c>
      <c r="BI87" s="234">
        <f>IF(N87="nulová",J87,0)</f>
        <v>0</v>
      </c>
      <c r="BJ87" s="19" t="s">
        <v>82</v>
      </c>
      <c r="BK87" s="234">
        <f>ROUND(I87*H87,2)</f>
        <v>0</v>
      </c>
      <c r="BL87" s="19" t="s">
        <v>303</v>
      </c>
      <c r="BM87" s="233" t="s">
        <v>2533</v>
      </c>
    </row>
    <row r="88" spans="1:51" s="13" customFormat="1" ht="12">
      <c r="A88" s="13"/>
      <c r="B88" s="235"/>
      <c r="C88" s="236"/>
      <c r="D88" s="237" t="s">
        <v>305</v>
      </c>
      <c r="E88" s="238" t="s">
        <v>28</v>
      </c>
      <c r="F88" s="239" t="s">
        <v>2534</v>
      </c>
      <c r="G88" s="236"/>
      <c r="H88" s="238" t="s">
        <v>28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305</v>
      </c>
      <c r="AU88" s="245" t="s">
        <v>84</v>
      </c>
      <c r="AV88" s="13" t="s">
        <v>82</v>
      </c>
      <c r="AW88" s="13" t="s">
        <v>35</v>
      </c>
      <c r="AX88" s="13" t="s">
        <v>74</v>
      </c>
      <c r="AY88" s="245" t="s">
        <v>296</v>
      </c>
    </row>
    <row r="89" spans="1:51" s="14" customFormat="1" ht="12">
      <c r="A89" s="14"/>
      <c r="B89" s="246"/>
      <c r="C89" s="247"/>
      <c r="D89" s="237" t="s">
        <v>305</v>
      </c>
      <c r="E89" s="248" t="s">
        <v>212</v>
      </c>
      <c r="F89" s="249" t="s">
        <v>2535</v>
      </c>
      <c r="G89" s="247"/>
      <c r="H89" s="250">
        <v>12.981</v>
      </c>
      <c r="I89" s="251"/>
      <c r="J89" s="247"/>
      <c r="K89" s="247"/>
      <c r="L89" s="252"/>
      <c r="M89" s="253"/>
      <c r="N89" s="254"/>
      <c r="O89" s="254"/>
      <c r="P89" s="254"/>
      <c r="Q89" s="254"/>
      <c r="R89" s="254"/>
      <c r="S89" s="254"/>
      <c r="T89" s="25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6" t="s">
        <v>305</v>
      </c>
      <c r="AU89" s="256" t="s">
        <v>84</v>
      </c>
      <c r="AV89" s="14" t="s">
        <v>84</v>
      </c>
      <c r="AW89" s="14" t="s">
        <v>35</v>
      </c>
      <c r="AX89" s="14" t="s">
        <v>82</v>
      </c>
      <c r="AY89" s="256" t="s">
        <v>296</v>
      </c>
    </row>
    <row r="90" spans="1:65" s="2" customFormat="1" ht="24" customHeight="1">
      <c r="A90" s="40"/>
      <c r="B90" s="41"/>
      <c r="C90" s="222" t="s">
        <v>84</v>
      </c>
      <c r="D90" s="222" t="s">
        <v>298</v>
      </c>
      <c r="E90" s="223" t="s">
        <v>330</v>
      </c>
      <c r="F90" s="224" t="s">
        <v>331</v>
      </c>
      <c r="G90" s="225" t="s">
        <v>301</v>
      </c>
      <c r="H90" s="226">
        <v>12.981</v>
      </c>
      <c r="I90" s="227"/>
      <c r="J90" s="228">
        <f>ROUND(I90*H90,2)</f>
        <v>0</v>
      </c>
      <c r="K90" s="224" t="s">
        <v>302</v>
      </c>
      <c r="L90" s="46"/>
      <c r="M90" s="229" t="s">
        <v>28</v>
      </c>
      <c r="N90" s="230" t="s">
        <v>45</v>
      </c>
      <c r="O90" s="86"/>
      <c r="P90" s="231">
        <f>O90*H90</f>
        <v>0</v>
      </c>
      <c r="Q90" s="231">
        <v>0</v>
      </c>
      <c r="R90" s="231">
        <f>Q90*H90</f>
        <v>0</v>
      </c>
      <c r="S90" s="231">
        <v>0</v>
      </c>
      <c r="T90" s="232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3" t="s">
        <v>303</v>
      </c>
      <c r="AT90" s="233" t="s">
        <v>298</v>
      </c>
      <c r="AU90" s="233" t="s">
        <v>84</v>
      </c>
      <c r="AY90" s="19" t="s">
        <v>296</v>
      </c>
      <c r="BE90" s="234">
        <f>IF(N90="základní",J90,0)</f>
        <v>0</v>
      </c>
      <c r="BF90" s="234">
        <f>IF(N90="snížená",J90,0)</f>
        <v>0</v>
      </c>
      <c r="BG90" s="234">
        <f>IF(N90="zákl. přenesená",J90,0)</f>
        <v>0</v>
      </c>
      <c r="BH90" s="234">
        <f>IF(N90="sníž. přenesená",J90,0)</f>
        <v>0</v>
      </c>
      <c r="BI90" s="234">
        <f>IF(N90="nulová",J90,0)</f>
        <v>0</v>
      </c>
      <c r="BJ90" s="19" t="s">
        <v>82</v>
      </c>
      <c r="BK90" s="234">
        <f>ROUND(I90*H90,2)</f>
        <v>0</v>
      </c>
      <c r="BL90" s="19" t="s">
        <v>303</v>
      </c>
      <c r="BM90" s="233" t="s">
        <v>2536</v>
      </c>
    </row>
    <row r="91" spans="1:51" s="14" customFormat="1" ht="12">
      <c r="A91" s="14"/>
      <c r="B91" s="246"/>
      <c r="C91" s="247"/>
      <c r="D91" s="237" t="s">
        <v>305</v>
      </c>
      <c r="E91" s="248" t="s">
        <v>28</v>
      </c>
      <c r="F91" s="249" t="s">
        <v>212</v>
      </c>
      <c r="G91" s="247"/>
      <c r="H91" s="250">
        <v>12.981</v>
      </c>
      <c r="I91" s="251"/>
      <c r="J91" s="247"/>
      <c r="K91" s="247"/>
      <c r="L91" s="252"/>
      <c r="M91" s="253"/>
      <c r="N91" s="254"/>
      <c r="O91" s="254"/>
      <c r="P91" s="254"/>
      <c r="Q91" s="254"/>
      <c r="R91" s="254"/>
      <c r="S91" s="254"/>
      <c r="T91" s="25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6" t="s">
        <v>305</v>
      </c>
      <c r="AU91" s="256" t="s">
        <v>84</v>
      </c>
      <c r="AV91" s="14" t="s">
        <v>84</v>
      </c>
      <c r="AW91" s="14" t="s">
        <v>35</v>
      </c>
      <c r="AX91" s="14" t="s">
        <v>82</v>
      </c>
      <c r="AY91" s="256" t="s">
        <v>296</v>
      </c>
    </row>
    <row r="92" spans="1:65" s="2" customFormat="1" ht="24" customHeight="1">
      <c r="A92" s="40"/>
      <c r="B92" s="41"/>
      <c r="C92" s="222" t="s">
        <v>314</v>
      </c>
      <c r="D92" s="222" t="s">
        <v>298</v>
      </c>
      <c r="E92" s="223" t="s">
        <v>334</v>
      </c>
      <c r="F92" s="224" t="s">
        <v>335</v>
      </c>
      <c r="G92" s="225" t="s">
        <v>301</v>
      </c>
      <c r="H92" s="226">
        <v>12.981</v>
      </c>
      <c r="I92" s="227"/>
      <c r="J92" s="228">
        <f>ROUND(I92*H92,2)</f>
        <v>0</v>
      </c>
      <c r="K92" s="224" t="s">
        <v>302</v>
      </c>
      <c r="L92" s="46"/>
      <c r="M92" s="229" t="s">
        <v>28</v>
      </c>
      <c r="N92" s="230" t="s">
        <v>45</v>
      </c>
      <c r="O92" s="86"/>
      <c r="P92" s="231">
        <f>O92*H92</f>
        <v>0</v>
      </c>
      <c r="Q92" s="231">
        <v>0</v>
      </c>
      <c r="R92" s="231">
        <f>Q92*H92</f>
        <v>0</v>
      </c>
      <c r="S92" s="231">
        <v>0</v>
      </c>
      <c r="T92" s="232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3" t="s">
        <v>303</v>
      </c>
      <c r="AT92" s="233" t="s">
        <v>298</v>
      </c>
      <c r="AU92" s="233" t="s">
        <v>84</v>
      </c>
      <c r="AY92" s="19" t="s">
        <v>296</v>
      </c>
      <c r="BE92" s="234">
        <f>IF(N92="základní",J92,0)</f>
        <v>0</v>
      </c>
      <c r="BF92" s="234">
        <f>IF(N92="snížená",J92,0)</f>
        <v>0</v>
      </c>
      <c r="BG92" s="234">
        <f>IF(N92="zákl. přenesená",J92,0)</f>
        <v>0</v>
      </c>
      <c r="BH92" s="234">
        <f>IF(N92="sníž. přenesená",J92,0)</f>
        <v>0</v>
      </c>
      <c r="BI92" s="234">
        <f>IF(N92="nulová",J92,0)</f>
        <v>0</v>
      </c>
      <c r="BJ92" s="19" t="s">
        <v>82</v>
      </c>
      <c r="BK92" s="234">
        <f>ROUND(I92*H92,2)</f>
        <v>0</v>
      </c>
      <c r="BL92" s="19" t="s">
        <v>303</v>
      </c>
      <c r="BM92" s="233" t="s">
        <v>2537</v>
      </c>
    </row>
    <row r="93" spans="1:51" s="14" customFormat="1" ht="12">
      <c r="A93" s="14"/>
      <c r="B93" s="246"/>
      <c r="C93" s="247"/>
      <c r="D93" s="237" t="s">
        <v>305</v>
      </c>
      <c r="E93" s="248" t="s">
        <v>28</v>
      </c>
      <c r="F93" s="249" t="s">
        <v>212</v>
      </c>
      <c r="G93" s="247"/>
      <c r="H93" s="250">
        <v>12.981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6" t="s">
        <v>305</v>
      </c>
      <c r="AU93" s="256" t="s">
        <v>84</v>
      </c>
      <c r="AV93" s="14" t="s">
        <v>84</v>
      </c>
      <c r="AW93" s="14" t="s">
        <v>35</v>
      </c>
      <c r="AX93" s="14" t="s">
        <v>82</v>
      </c>
      <c r="AY93" s="256" t="s">
        <v>296</v>
      </c>
    </row>
    <row r="94" spans="1:65" s="2" customFormat="1" ht="24" customHeight="1">
      <c r="A94" s="40"/>
      <c r="B94" s="41"/>
      <c r="C94" s="222" t="s">
        <v>303</v>
      </c>
      <c r="D94" s="222" t="s">
        <v>298</v>
      </c>
      <c r="E94" s="223" t="s">
        <v>338</v>
      </c>
      <c r="F94" s="224" t="s">
        <v>339</v>
      </c>
      <c r="G94" s="225" t="s">
        <v>301</v>
      </c>
      <c r="H94" s="226">
        <v>12.981</v>
      </c>
      <c r="I94" s="227"/>
      <c r="J94" s="228">
        <f>ROUND(I94*H94,2)</f>
        <v>0</v>
      </c>
      <c r="K94" s="224" t="s">
        <v>302</v>
      </c>
      <c r="L94" s="46"/>
      <c r="M94" s="229" t="s">
        <v>28</v>
      </c>
      <c r="N94" s="230" t="s">
        <v>45</v>
      </c>
      <c r="O94" s="86"/>
      <c r="P94" s="231">
        <f>O94*H94</f>
        <v>0</v>
      </c>
      <c r="Q94" s="231">
        <v>0</v>
      </c>
      <c r="R94" s="231">
        <f>Q94*H94</f>
        <v>0</v>
      </c>
      <c r="S94" s="231">
        <v>0</v>
      </c>
      <c r="T94" s="232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3" t="s">
        <v>303</v>
      </c>
      <c r="AT94" s="233" t="s">
        <v>298</v>
      </c>
      <c r="AU94" s="233" t="s">
        <v>84</v>
      </c>
      <c r="AY94" s="19" t="s">
        <v>296</v>
      </c>
      <c r="BE94" s="234">
        <f>IF(N94="základní",J94,0)</f>
        <v>0</v>
      </c>
      <c r="BF94" s="234">
        <f>IF(N94="snížená",J94,0)</f>
        <v>0</v>
      </c>
      <c r="BG94" s="234">
        <f>IF(N94="zákl. přenesená",J94,0)</f>
        <v>0</v>
      </c>
      <c r="BH94" s="234">
        <f>IF(N94="sníž. přenesená",J94,0)</f>
        <v>0</v>
      </c>
      <c r="BI94" s="234">
        <f>IF(N94="nulová",J94,0)</f>
        <v>0</v>
      </c>
      <c r="BJ94" s="19" t="s">
        <v>82</v>
      </c>
      <c r="BK94" s="234">
        <f>ROUND(I94*H94,2)</f>
        <v>0</v>
      </c>
      <c r="BL94" s="19" t="s">
        <v>303</v>
      </c>
      <c r="BM94" s="233" t="s">
        <v>2538</v>
      </c>
    </row>
    <row r="95" spans="1:51" s="14" customFormat="1" ht="12">
      <c r="A95" s="14"/>
      <c r="B95" s="246"/>
      <c r="C95" s="247"/>
      <c r="D95" s="237" t="s">
        <v>305</v>
      </c>
      <c r="E95" s="248" t="s">
        <v>28</v>
      </c>
      <c r="F95" s="249" t="s">
        <v>212</v>
      </c>
      <c r="G95" s="247"/>
      <c r="H95" s="250">
        <v>12.981</v>
      </c>
      <c r="I95" s="251"/>
      <c r="J95" s="247"/>
      <c r="K95" s="247"/>
      <c r="L95" s="252"/>
      <c r="M95" s="253"/>
      <c r="N95" s="254"/>
      <c r="O95" s="254"/>
      <c r="P95" s="254"/>
      <c r="Q95" s="254"/>
      <c r="R95" s="254"/>
      <c r="S95" s="254"/>
      <c r="T95" s="25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6" t="s">
        <v>305</v>
      </c>
      <c r="AU95" s="256" t="s">
        <v>84</v>
      </c>
      <c r="AV95" s="14" t="s">
        <v>84</v>
      </c>
      <c r="AW95" s="14" t="s">
        <v>35</v>
      </c>
      <c r="AX95" s="14" t="s">
        <v>82</v>
      </c>
      <c r="AY95" s="256" t="s">
        <v>296</v>
      </c>
    </row>
    <row r="96" spans="1:65" s="2" customFormat="1" ht="24" customHeight="1">
      <c r="A96" s="40"/>
      <c r="B96" s="41"/>
      <c r="C96" s="222" t="s">
        <v>321</v>
      </c>
      <c r="D96" s="222" t="s">
        <v>298</v>
      </c>
      <c r="E96" s="223" t="s">
        <v>383</v>
      </c>
      <c r="F96" s="224" t="s">
        <v>384</v>
      </c>
      <c r="G96" s="225" t="s">
        <v>301</v>
      </c>
      <c r="H96" s="226">
        <v>25.962</v>
      </c>
      <c r="I96" s="227"/>
      <c r="J96" s="228">
        <f>ROUND(I96*H96,2)</f>
        <v>0</v>
      </c>
      <c r="K96" s="224" t="s">
        <v>302</v>
      </c>
      <c r="L96" s="46"/>
      <c r="M96" s="229" t="s">
        <v>28</v>
      </c>
      <c r="N96" s="230" t="s">
        <v>45</v>
      </c>
      <c r="O96" s="86"/>
      <c r="P96" s="231">
        <f>O96*H96</f>
        <v>0</v>
      </c>
      <c r="Q96" s="231">
        <v>0</v>
      </c>
      <c r="R96" s="231">
        <f>Q96*H96</f>
        <v>0</v>
      </c>
      <c r="S96" s="231">
        <v>0</v>
      </c>
      <c r="T96" s="232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3" t="s">
        <v>303</v>
      </c>
      <c r="AT96" s="233" t="s">
        <v>298</v>
      </c>
      <c r="AU96" s="233" t="s">
        <v>84</v>
      </c>
      <c r="AY96" s="19" t="s">
        <v>296</v>
      </c>
      <c r="BE96" s="234">
        <f>IF(N96="základní",J96,0)</f>
        <v>0</v>
      </c>
      <c r="BF96" s="234">
        <f>IF(N96="snížená",J96,0)</f>
        <v>0</v>
      </c>
      <c r="BG96" s="234">
        <f>IF(N96="zákl. přenesená",J96,0)</f>
        <v>0</v>
      </c>
      <c r="BH96" s="234">
        <f>IF(N96="sníž. přenesená",J96,0)</f>
        <v>0</v>
      </c>
      <c r="BI96" s="234">
        <f>IF(N96="nulová",J96,0)</f>
        <v>0</v>
      </c>
      <c r="BJ96" s="19" t="s">
        <v>82</v>
      </c>
      <c r="BK96" s="234">
        <f>ROUND(I96*H96,2)</f>
        <v>0</v>
      </c>
      <c r="BL96" s="19" t="s">
        <v>303</v>
      </c>
      <c r="BM96" s="233" t="s">
        <v>2539</v>
      </c>
    </row>
    <row r="97" spans="1:51" s="14" customFormat="1" ht="12">
      <c r="A97" s="14"/>
      <c r="B97" s="246"/>
      <c r="C97" s="247"/>
      <c r="D97" s="237" t="s">
        <v>305</v>
      </c>
      <c r="E97" s="248" t="s">
        <v>233</v>
      </c>
      <c r="F97" s="249" t="s">
        <v>387</v>
      </c>
      <c r="G97" s="247"/>
      <c r="H97" s="250">
        <v>25.962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6" t="s">
        <v>305</v>
      </c>
      <c r="AU97" s="256" t="s">
        <v>84</v>
      </c>
      <c r="AV97" s="14" t="s">
        <v>84</v>
      </c>
      <c r="AW97" s="14" t="s">
        <v>35</v>
      </c>
      <c r="AX97" s="14" t="s">
        <v>82</v>
      </c>
      <c r="AY97" s="256" t="s">
        <v>296</v>
      </c>
    </row>
    <row r="98" spans="1:65" s="2" customFormat="1" ht="24" customHeight="1">
      <c r="A98" s="40"/>
      <c r="B98" s="41"/>
      <c r="C98" s="222" t="s">
        <v>329</v>
      </c>
      <c r="D98" s="222" t="s">
        <v>298</v>
      </c>
      <c r="E98" s="223" t="s">
        <v>390</v>
      </c>
      <c r="F98" s="224" t="s">
        <v>391</v>
      </c>
      <c r="G98" s="225" t="s">
        <v>301</v>
      </c>
      <c r="H98" s="226">
        <v>10.012</v>
      </c>
      <c r="I98" s="227"/>
      <c r="J98" s="228">
        <f>ROUND(I98*H98,2)</f>
        <v>0</v>
      </c>
      <c r="K98" s="224" t="s">
        <v>302</v>
      </c>
      <c r="L98" s="46"/>
      <c r="M98" s="229" t="s">
        <v>28</v>
      </c>
      <c r="N98" s="230" t="s">
        <v>45</v>
      </c>
      <c r="O98" s="86"/>
      <c r="P98" s="231">
        <f>O98*H98</f>
        <v>0</v>
      </c>
      <c r="Q98" s="231">
        <v>0</v>
      </c>
      <c r="R98" s="231">
        <f>Q98*H98</f>
        <v>0</v>
      </c>
      <c r="S98" s="231">
        <v>0</v>
      </c>
      <c r="T98" s="232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3" t="s">
        <v>303</v>
      </c>
      <c r="AT98" s="233" t="s">
        <v>298</v>
      </c>
      <c r="AU98" s="233" t="s">
        <v>84</v>
      </c>
      <c r="AY98" s="19" t="s">
        <v>296</v>
      </c>
      <c r="BE98" s="234">
        <f>IF(N98="základní",J98,0)</f>
        <v>0</v>
      </c>
      <c r="BF98" s="234">
        <f>IF(N98="snížená",J98,0)</f>
        <v>0</v>
      </c>
      <c r="BG98" s="234">
        <f>IF(N98="zákl. přenesená",J98,0)</f>
        <v>0</v>
      </c>
      <c r="BH98" s="234">
        <f>IF(N98="sníž. přenesená",J98,0)</f>
        <v>0</v>
      </c>
      <c r="BI98" s="234">
        <f>IF(N98="nulová",J98,0)</f>
        <v>0</v>
      </c>
      <c r="BJ98" s="19" t="s">
        <v>82</v>
      </c>
      <c r="BK98" s="234">
        <f>ROUND(I98*H98,2)</f>
        <v>0</v>
      </c>
      <c r="BL98" s="19" t="s">
        <v>303</v>
      </c>
      <c r="BM98" s="233" t="s">
        <v>2540</v>
      </c>
    </row>
    <row r="99" spans="1:51" s="14" customFormat="1" ht="12">
      <c r="A99" s="14"/>
      <c r="B99" s="246"/>
      <c r="C99" s="247"/>
      <c r="D99" s="237" t="s">
        <v>305</v>
      </c>
      <c r="E99" s="248" t="s">
        <v>28</v>
      </c>
      <c r="F99" s="249" t="s">
        <v>233</v>
      </c>
      <c r="G99" s="247"/>
      <c r="H99" s="250">
        <v>25.962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6" t="s">
        <v>305</v>
      </c>
      <c r="AU99" s="256" t="s">
        <v>84</v>
      </c>
      <c r="AV99" s="14" t="s">
        <v>84</v>
      </c>
      <c r="AW99" s="14" t="s">
        <v>35</v>
      </c>
      <c r="AX99" s="14" t="s">
        <v>74</v>
      </c>
      <c r="AY99" s="256" t="s">
        <v>296</v>
      </c>
    </row>
    <row r="100" spans="1:51" s="14" customFormat="1" ht="12">
      <c r="A100" s="14"/>
      <c r="B100" s="246"/>
      <c r="C100" s="247"/>
      <c r="D100" s="237" t="s">
        <v>305</v>
      </c>
      <c r="E100" s="248" t="s">
        <v>28</v>
      </c>
      <c r="F100" s="249" t="s">
        <v>2481</v>
      </c>
      <c r="G100" s="247"/>
      <c r="H100" s="250">
        <v>-15.95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6" t="s">
        <v>305</v>
      </c>
      <c r="AU100" s="256" t="s">
        <v>84</v>
      </c>
      <c r="AV100" s="14" t="s">
        <v>84</v>
      </c>
      <c r="AW100" s="14" t="s">
        <v>35</v>
      </c>
      <c r="AX100" s="14" t="s">
        <v>74</v>
      </c>
      <c r="AY100" s="256" t="s">
        <v>296</v>
      </c>
    </row>
    <row r="101" spans="1:51" s="15" customFormat="1" ht="12">
      <c r="A101" s="15"/>
      <c r="B101" s="257"/>
      <c r="C101" s="258"/>
      <c r="D101" s="237" t="s">
        <v>305</v>
      </c>
      <c r="E101" s="259" t="s">
        <v>2045</v>
      </c>
      <c r="F101" s="260" t="s">
        <v>310</v>
      </c>
      <c r="G101" s="258"/>
      <c r="H101" s="261">
        <v>10.012</v>
      </c>
      <c r="I101" s="262"/>
      <c r="J101" s="258"/>
      <c r="K101" s="258"/>
      <c r="L101" s="263"/>
      <c r="M101" s="264"/>
      <c r="N101" s="265"/>
      <c r="O101" s="265"/>
      <c r="P101" s="265"/>
      <c r="Q101" s="265"/>
      <c r="R101" s="265"/>
      <c r="S101" s="265"/>
      <c r="T101" s="266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7" t="s">
        <v>305</v>
      </c>
      <c r="AU101" s="267" t="s">
        <v>84</v>
      </c>
      <c r="AV101" s="15" t="s">
        <v>303</v>
      </c>
      <c r="AW101" s="15" t="s">
        <v>35</v>
      </c>
      <c r="AX101" s="15" t="s">
        <v>82</v>
      </c>
      <c r="AY101" s="267" t="s">
        <v>296</v>
      </c>
    </row>
    <row r="102" spans="1:65" s="2" customFormat="1" ht="16.5" customHeight="1">
      <c r="A102" s="40"/>
      <c r="B102" s="41"/>
      <c r="C102" s="222" t="s">
        <v>333</v>
      </c>
      <c r="D102" s="222" t="s">
        <v>298</v>
      </c>
      <c r="E102" s="223" t="s">
        <v>394</v>
      </c>
      <c r="F102" s="224" t="s">
        <v>395</v>
      </c>
      <c r="G102" s="225" t="s">
        <v>301</v>
      </c>
      <c r="H102" s="226">
        <v>10.012</v>
      </c>
      <c r="I102" s="227"/>
      <c r="J102" s="228">
        <f>ROUND(I102*H102,2)</f>
        <v>0</v>
      </c>
      <c r="K102" s="224" t="s">
        <v>302</v>
      </c>
      <c r="L102" s="46"/>
      <c r="M102" s="229" t="s">
        <v>28</v>
      </c>
      <c r="N102" s="230" t="s">
        <v>45</v>
      </c>
      <c r="O102" s="86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3" t="s">
        <v>303</v>
      </c>
      <c r="AT102" s="233" t="s">
        <v>298</v>
      </c>
      <c r="AU102" s="233" t="s">
        <v>84</v>
      </c>
      <c r="AY102" s="19" t="s">
        <v>296</v>
      </c>
      <c r="BE102" s="234">
        <f>IF(N102="základní",J102,0)</f>
        <v>0</v>
      </c>
      <c r="BF102" s="234">
        <f>IF(N102="snížená",J102,0)</f>
        <v>0</v>
      </c>
      <c r="BG102" s="234">
        <f>IF(N102="zákl. přenesená",J102,0)</f>
        <v>0</v>
      </c>
      <c r="BH102" s="234">
        <f>IF(N102="sníž. přenesená",J102,0)</f>
        <v>0</v>
      </c>
      <c r="BI102" s="234">
        <f>IF(N102="nulová",J102,0)</f>
        <v>0</v>
      </c>
      <c r="BJ102" s="19" t="s">
        <v>82</v>
      </c>
      <c r="BK102" s="234">
        <f>ROUND(I102*H102,2)</f>
        <v>0</v>
      </c>
      <c r="BL102" s="19" t="s">
        <v>303</v>
      </c>
      <c r="BM102" s="233" t="s">
        <v>2541</v>
      </c>
    </row>
    <row r="103" spans="1:51" s="14" customFormat="1" ht="12">
      <c r="A103" s="14"/>
      <c r="B103" s="246"/>
      <c r="C103" s="247"/>
      <c r="D103" s="237" t="s">
        <v>305</v>
      </c>
      <c r="E103" s="248" t="s">
        <v>28</v>
      </c>
      <c r="F103" s="249" t="s">
        <v>2045</v>
      </c>
      <c r="G103" s="247"/>
      <c r="H103" s="250">
        <v>10.012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6" t="s">
        <v>305</v>
      </c>
      <c r="AU103" s="256" t="s">
        <v>84</v>
      </c>
      <c r="AV103" s="14" t="s">
        <v>84</v>
      </c>
      <c r="AW103" s="14" t="s">
        <v>35</v>
      </c>
      <c r="AX103" s="14" t="s">
        <v>82</v>
      </c>
      <c r="AY103" s="256" t="s">
        <v>296</v>
      </c>
    </row>
    <row r="104" spans="1:65" s="2" customFormat="1" ht="24" customHeight="1">
      <c r="A104" s="40"/>
      <c r="B104" s="41"/>
      <c r="C104" s="222" t="s">
        <v>337</v>
      </c>
      <c r="D104" s="222" t="s">
        <v>298</v>
      </c>
      <c r="E104" s="223" t="s">
        <v>397</v>
      </c>
      <c r="F104" s="224" t="s">
        <v>398</v>
      </c>
      <c r="G104" s="225" t="s">
        <v>301</v>
      </c>
      <c r="H104" s="226">
        <v>15.95</v>
      </c>
      <c r="I104" s="227"/>
      <c r="J104" s="228">
        <f>ROUND(I104*H104,2)</f>
        <v>0</v>
      </c>
      <c r="K104" s="224" t="s">
        <v>302</v>
      </c>
      <c r="L104" s="46"/>
      <c r="M104" s="229" t="s">
        <v>28</v>
      </c>
      <c r="N104" s="230" t="s">
        <v>45</v>
      </c>
      <c r="O104" s="86"/>
      <c r="P104" s="231">
        <f>O104*H104</f>
        <v>0</v>
      </c>
      <c r="Q104" s="231">
        <v>0</v>
      </c>
      <c r="R104" s="231">
        <f>Q104*H104</f>
        <v>0</v>
      </c>
      <c r="S104" s="231">
        <v>0</v>
      </c>
      <c r="T104" s="232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3" t="s">
        <v>303</v>
      </c>
      <c r="AT104" s="233" t="s">
        <v>298</v>
      </c>
      <c r="AU104" s="233" t="s">
        <v>84</v>
      </c>
      <c r="AY104" s="19" t="s">
        <v>296</v>
      </c>
      <c r="BE104" s="234">
        <f>IF(N104="základní",J104,0)</f>
        <v>0</v>
      </c>
      <c r="BF104" s="234">
        <f>IF(N104="snížená",J104,0)</f>
        <v>0</v>
      </c>
      <c r="BG104" s="234">
        <f>IF(N104="zákl. přenesená",J104,0)</f>
        <v>0</v>
      </c>
      <c r="BH104" s="234">
        <f>IF(N104="sníž. přenesená",J104,0)</f>
        <v>0</v>
      </c>
      <c r="BI104" s="234">
        <f>IF(N104="nulová",J104,0)</f>
        <v>0</v>
      </c>
      <c r="BJ104" s="19" t="s">
        <v>82</v>
      </c>
      <c r="BK104" s="234">
        <f>ROUND(I104*H104,2)</f>
        <v>0</v>
      </c>
      <c r="BL104" s="19" t="s">
        <v>303</v>
      </c>
      <c r="BM104" s="233" t="s">
        <v>2542</v>
      </c>
    </row>
    <row r="105" spans="1:51" s="14" customFormat="1" ht="12">
      <c r="A105" s="14"/>
      <c r="B105" s="246"/>
      <c r="C105" s="247"/>
      <c r="D105" s="237" t="s">
        <v>305</v>
      </c>
      <c r="E105" s="248" t="s">
        <v>28</v>
      </c>
      <c r="F105" s="249" t="s">
        <v>233</v>
      </c>
      <c r="G105" s="247"/>
      <c r="H105" s="250">
        <v>25.962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305</v>
      </c>
      <c r="AU105" s="256" t="s">
        <v>84</v>
      </c>
      <c r="AV105" s="14" t="s">
        <v>84</v>
      </c>
      <c r="AW105" s="14" t="s">
        <v>35</v>
      </c>
      <c r="AX105" s="14" t="s">
        <v>74</v>
      </c>
      <c r="AY105" s="256" t="s">
        <v>296</v>
      </c>
    </row>
    <row r="106" spans="1:51" s="14" customFormat="1" ht="12">
      <c r="A106" s="14"/>
      <c r="B106" s="246"/>
      <c r="C106" s="247"/>
      <c r="D106" s="237" t="s">
        <v>305</v>
      </c>
      <c r="E106" s="248" t="s">
        <v>28</v>
      </c>
      <c r="F106" s="249" t="s">
        <v>2484</v>
      </c>
      <c r="G106" s="247"/>
      <c r="H106" s="250">
        <v>-6.896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305</v>
      </c>
      <c r="AU106" s="256" t="s">
        <v>84</v>
      </c>
      <c r="AV106" s="14" t="s">
        <v>84</v>
      </c>
      <c r="AW106" s="14" t="s">
        <v>35</v>
      </c>
      <c r="AX106" s="14" t="s">
        <v>74</v>
      </c>
      <c r="AY106" s="256" t="s">
        <v>296</v>
      </c>
    </row>
    <row r="107" spans="1:51" s="14" customFormat="1" ht="12">
      <c r="A107" s="14"/>
      <c r="B107" s="246"/>
      <c r="C107" s="247"/>
      <c r="D107" s="237" t="s">
        <v>305</v>
      </c>
      <c r="E107" s="248" t="s">
        <v>28</v>
      </c>
      <c r="F107" s="249" t="s">
        <v>2485</v>
      </c>
      <c r="G107" s="247"/>
      <c r="H107" s="250">
        <v>-3.116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305</v>
      </c>
      <c r="AU107" s="256" t="s">
        <v>84</v>
      </c>
      <c r="AV107" s="14" t="s">
        <v>84</v>
      </c>
      <c r="AW107" s="14" t="s">
        <v>35</v>
      </c>
      <c r="AX107" s="14" t="s">
        <v>74</v>
      </c>
      <c r="AY107" s="256" t="s">
        <v>296</v>
      </c>
    </row>
    <row r="108" spans="1:51" s="15" customFormat="1" ht="12">
      <c r="A108" s="15"/>
      <c r="B108" s="257"/>
      <c r="C108" s="258"/>
      <c r="D108" s="237" t="s">
        <v>305</v>
      </c>
      <c r="E108" s="259" t="s">
        <v>249</v>
      </c>
      <c r="F108" s="260" t="s">
        <v>310</v>
      </c>
      <c r="G108" s="258"/>
      <c r="H108" s="261">
        <v>15.95</v>
      </c>
      <c r="I108" s="262"/>
      <c r="J108" s="258"/>
      <c r="K108" s="258"/>
      <c r="L108" s="263"/>
      <c r="M108" s="264"/>
      <c r="N108" s="265"/>
      <c r="O108" s="265"/>
      <c r="P108" s="265"/>
      <c r="Q108" s="265"/>
      <c r="R108" s="265"/>
      <c r="S108" s="265"/>
      <c r="T108" s="26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7" t="s">
        <v>305</v>
      </c>
      <c r="AU108" s="267" t="s">
        <v>84</v>
      </c>
      <c r="AV108" s="15" t="s">
        <v>303</v>
      </c>
      <c r="AW108" s="15" t="s">
        <v>35</v>
      </c>
      <c r="AX108" s="15" t="s">
        <v>82</v>
      </c>
      <c r="AY108" s="267" t="s">
        <v>296</v>
      </c>
    </row>
    <row r="109" spans="1:65" s="2" customFormat="1" ht="24" customHeight="1">
      <c r="A109" s="40"/>
      <c r="B109" s="41"/>
      <c r="C109" s="222" t="s">
        <v>341</v>
      </c>
      <c r="D109" s="222" t="s">
        <v>298</v>
      </c>
      <c r="E109" s="223" t="s">
        <v>2486</v>
      </c>
      <c r="F109" s="224" t="s">
        <v>2487</v>
      </c>
      <c r="G109" s="225" t="s">
        <v>301</v>
      </c>
      <c r="H109" s="226">
        <v>6.896</v>
      </c>
      <c r="I109" s="227"/>
      <c r="J109" s="228">
        <f>ROUND(I109*H109,2)</f>
        <v>0</v>
      </c>
      <c r="K109" s="224" t="s">
        <v>302</v>
      </c>
      <c r="L109" s="46"/>
      <c r="M109" s="229" t="s">
        <v>28</v>
      </c>
      <c r="N109" s="230" t="s">
        <v>45</v>
      </c>
      <c r="O109" s="86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3" t="s">
        <v>303</v>
      </c>
      <c r="AT109" s="233" t="s">
        <v>298</v>
      </c>
      <c r="AU109" s="233" t="s">
        <v>84</v>
      </c>
      <c r="AY109" s="19" t="s">
        <v>296</v>
      </c>
      <c r="BE109" s="234">
        <f>IF(N109="základní",J109,0)</f>
        <v>0</v>
      </c>
      <c r="BF109" s="234">
        <f>IF(N109="snížená",J109,0)</f>
        <v>0</v>
      </c>
      <c r="BG109" s="234">
        <f>IF(N109="zákl. přenesená",J109,0)</f>
        <v>0</v>
      </c>
      <c r="BH109" s="234">
        <f>IF(N109="sníž. přenesená",J109,0)</f>
        <v>0</v>
      </c>
      <c r="BI109" s="234">
        <f>IF(N109="nulová",J109,0)</f>
        <v>0</v>
      </c>
      <c r="BJ109" s="19" t="s">
        <v>82</v>
      </c>
      <c r="BK109" s="234">
        <f>ROUND(I109*H109,2)</f>
        <v>0</v>
      </c>
      <c r="BL109" s="19" t="s">
        <v>303</v>
      </c>
      <c r="BM109" s="233" t="s">
        <v>2543</v>
      </c>
    </row>
    <row r="110" spans="1:51" s="13" customFormat="1" ht="12">
      <c r="A110" s="13"/>
      <c r="B110" s="235"/>
      <c r="C110" s="236"/>
      <c r="D110" s="237" t="s">
        <v>305</v>
      </c>
      <c r="E110" s="238" t="s">
        <v>28</v>
      </c>
      <c r="F110" s="239" t="s">
        <v>2534</v>
      </c>
      <c r="G110" s="236"/>
      <c r="H110" s="238" t="s">
        <v>28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305</v>
      </c>
      <c r="AU110" s="245" t="s">
        <v>84</v>
      </c>
      <c r="AV110" s="13" t="s">
        <v>82</v>
      </c>
      <c r="AW110" s="13" t="s">
        <v>35</v>
      </c>
      <c r="AX110" s="13" t="s">
        <v>74</v>
      </c>
      <c r="AY110" s="245" t="s">
        <v>296</v>
      </c>
    </row>
    <row r="111" spans="1:51" s="14" customFormat="1" ht="12">
      <c r="A111" s="14"/>
      <c r="B111" s="246"/>
      <c r="C111" s="247"/>
      <c r="D111" s="237" t="s">
        <v>305</v>
      </c>
      <c r="E111" s="248" t="s">
        <v>2465</v>
      </c>
      <c r="F111" s="249" t="s">
        <v>2544</v>
      </c>
      <c r="G111" s="247"/>
      <c r="H111" s="250">
        <v>6.896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6" t="s">
        <v>305</v>
      </c>
      <c r="AU111" s="256" t="s">
        <v>84</v>
      </c>
      <c r="AV111" s="14" t="s">
        <v>84</v>
      </c>
      <c r="AW111" s="14" t="s">
        <v>35</v>
      </c>
      <c r="AX111" s="14" t="s">
        <v>82</v>
      </c>
      <c r="AY111" s="256" t="s">
        <v>296</v>
      </c>
    </row>
    <row r="112" spans="1:65" s="2" customFormat="1" ht="16.5" customHeight="1">
      <c r="A112" s="40"/>
      <c r="B112" s="41"/>
      <c r="C112" s="279" t="s">
        <v>347</v>
      </c>
      <c r="D112" s="279" t="s">
        <v>405</v>
      </c>
      <c r="E112" s="280" t="s">
        <v>2490</v>
      </c>
      <c r="F112" s="281" t="s">
        <v>2491</v>
      </c>
      <c r="G112" s="282" t="s">
        <v>408</v>
      </c>
      <c r="H112" s="283">
        <v>13.792</v>
      </c>
      <c r="I112" s="284"/>
      <c r="J112" s="285">
        <f>ROUND(I112*H112,2)</f>
        <v>0</v>
      </c>
      <c r="K112" s="281" t="s">
        <v>302</v>
      </c>
      <c r="L112" s="286"/>
      <c r="M112" s="287" t="s">
        <v>28</v>
      </c>
      <c r="N112" s="288" t="s">
        <v>45</v>
      </c>
      <c r="O112" s="86"/>
      <c r="P112" s="231">
        <f>O112*H112</f>
        <v>0</v>
      </c>
      <c r="Q112" s="231">
        <v>1</v>
      </c>
      <c r="R112" s="231">
        <f>Q112*H112</f>
        <v>13.792</v>
      </c>
      <c r="S112" s="231">
        <v>0</v>
      </c>
      <c r="T112" s="232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3" t="s">
        <v>337</v>
      </c>
      <c r="AT112" s="233" t="s">
        <v>405</v>
      </c>
      <c r="AU112" s="233" t="s">
        <v>84</v>
      </c>
      <c r="AY112" s="19" t="s">
        <v>296</v>
      </c>
      <c r="BE112" s="234">
        <f>IF(N112="základní",J112,0)</f>
        <v>0</v>
      </c>
      <c r="BF112" s="234">
        <f>IF(N112="snížená",J112,0)</f>
        <v>0</v>
      </c>
      <c r="BG112" s="234">
        <f>IF(N112="zákl. přenesená",J112,0)</f>
        <v>0</v>
      </c>
      <c r="BH112" s="234">
        <f>IF(N112="sníž. přenesená",J112,0)</f>
        <v>0</v>
      </c>
      <c r="BI112" s="234">
        <f>IF(N112="nulová",J112,0)</f>
        <v>0</v>
      </c>
      <c r="BJ112" s="19" t="s">
        <v>82</v>
      </c>
      <c r="BK112" s="234">
        <f>ROUND(I112*H112,2)</f>
        <v>0</v>
      </c>
      <c r="BL112" s="19" t="s">
        <v>303</v>
      </c>
      <c r="BM112" s="233" t="s">
        <v>2545</v>
      </c>
    </row>
    <row r="113" spans="1:51" s="14" customFormat="1" ht="12">
      <c r="A113" s="14"/>
      <c r="B113" s="246"/>
      <c r="C113" s="247"/>
      <c r="D113" s="237" t="s">
        <v>305</v>
      </c>
      <c r="E113" s="248" t="s">
        <v>28</v>
      </c>
      <c r="F113" s="249" t="s">
        <v>2493</v>
      </c>
      <c r="G113" s="247"/>
      <c r="H113" s="250">
        <v>13.792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6" t="s">
        <v>305</v>
      </c>
      <c r="AU113" s="256" t="s">
        <v>84</v>
      </c>
      <c r="AV113" s="14" t="s">
        <v>84</v>
      </c>
      <c r="AW113" s="14" t="s">
        <v>35</v>
      </c>
      <c r="AX113" s="14" t="s">
        <v>82</v>
      </c>
      <c r="AY113" s="256" t="s">
        <v>296</v>
      </c>
    </row>
    <row r="114" spans="1:63" s="12" customFormat="1" ht="22.8" customHeight="1">
      <c r="A114" s="12"/>
      <c r="B114" s="206"/>
      <c r="C114" s="207"/>
      <c r="D114" s="208" t="s">
        <v>73</v>
      </c>
      <c r="E114" s="220" t="s">
        <v>303</v>
      </c>
      <c r="F114" s="220" t="s">
        <v>652</v>
      </c>
      <c r="G114" s="207"/>
      <c r="H114" s="207"/>
      <c r="I114" s="210"/>
      <c r="J114" s="221">
        <f>BK114</f>
        <v>0</v>
      </c>
      <c r="K114" s="207"/>
      <c r="L114" s="212"/>
      <c r="M114" s="213"/>
      <c r="N114" s="214"/>
      <c r="O114" s="214"/>
      <c r="P114" s="215">
        <f>SUM(P115:P117)</f>
        <v>0</v>
      </c>
      <c r="Q114" s="214"/>
      <c r="R114" s="215">
        <f>SUM(R115:R117)</f>
        <v>5.89163932</v>
      </c>
      <c r="S114" s="214"/>
      <c r="T114" s="216">
        <f>SUM(T115:T117)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7" t="s">
        <v>82</v>
      </c>
      <c r="AT114" s="218" t="s">
        <v>73</v>
      </c>
      <c r="AU114" s="218" t="s">
        <v>82</v>
      </c>
      <c r="AY114" s="217" t="s">
        <v>296</v>
      </c>
      <c r="BK114" s="219">
        <f>SUM(BK115:BK117)</f>
        <v>0</v>
      </c>
    </row>
    <row r="115" spans="1:65" s="2" customFormat="1" ht="16.5" customHeight="1">
      <c r="A115" s="40"/>
      <c r="B115" s="41"/>
      <c r="C115" s="222" t="s">
        <v>351</v>
      </c>
      <c r="D115" s="222" t="s">
        <v>298</v>
      </c>
      <c r="E115" s="223" t="s">
        <v>2494</v>
      </c>
      <c r="F115" s="224" t="s">
        <v>2495</v>
      </c>
      <c r="G115" s="225" t="s">
        <v>301</v>
      </c>
      <c r="H115" s="226">
        <v>3.116</v>
      </c>
      <c r="I115" s="227"/>
      <c r="J115" s="228">
        <f>ROUND(I115*H115,2)</f>
        <v>0</v>
      </c>
      <c r="K115" s="224" t="s">
        <v>302</v>
      </c>
      <c r="L115" s="46"/>
      <c r="M115" s="229" t="s">
        <v>28</v>
      </c>
      <c r="N115" s="230" t="s">
        <v>45</v>
      </c>
      <c r="O115" s="86"/>
      <c r="P115" s="231">
        <f>O115*H115</f>
        <v>0</v>
      </c>
      <c r="Q115" s="231">
        <v>1.89077</v>
      </c>
      <c r="R115" s="231">
        <f>Q115*H115</f>
        <v>5.89163932</v>
      </c>
      <c r="S115" s="231">
        <v>0</v>
      </c>
      <c r="T115" s="232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3" t="s">
        <v>303</v>
      </c>
      <c r="AT115" s="233" t="s">
        <v>298</v>
      </c>
      <c r="AU115" s="233" t="s">
        <v>84</v>
      </c>
      <c r="AY115" s="19" t="s">
        <v>296</v>
      </c>
      <c r="BE115" s="234">
        <f>IF(N115="základní",J115,0)</f>
        <v>0</v>
      </c>
      <c r="BF115" s="234">
        <f>IF(N115="snížená",J115,0)</f>
        <v>0</v>
      </c>
      <c r="BG115" s="234">
        <f>IF(N115="zákl. přenesená",J115,0)</f>
        <v>0</v>
      </c>
      <c r="BH115" s="234">
        <f>IF(N115="sníž. přenesená",J115,0)</f>
        <v>0</v>
      </c>
      <c r="BI115" s="234">
        <f>IF(N115="nulová",J115,0)</f>
        <v>0</v>
      </c>
      <c r="BJ115" s="19" t="s">
        <v>82</v>
      </c>
      <c r="BK115" s="234">
        <f>ROUND(I115*H115,2)</f>
        <v>0</v>
      </c>
      <c r="BL115" s="19" t="s">
        <v>303</v>
      </c>
      <c r="BM115" s="233" t="s">
        <v>2546</v>
      </c>
    </row>
    <row r="116" spans="1:51" s="13" customFormat="1" ht="12">
      <c r="A116" s="13"/>
      <c r="B116" s="235"/>
      <c r="C116" s="236"/>
      <c r="D116" s="237" t="s">
        <v>305</v>
      </c>
      <c r="E116" s="238" t="s">
        <v>28</v>
      </c>
      <c r="F116" s="239" t="s">
        <v>2474</v>
      </c>
      <c r="G116" s="236"/>
      <c r="H116" s="238" t="s">
        <v>28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305</v>
      </c>
      <c r="AU116" s="245" t="s">
        <v>84</v>
      </c>
      <c r="AV116" s="13" t="s">
        <v>82</v>
      </c>
      <c r="AW116" s="13" t="s">
        <v>35</v>
      </c>
      <c r="AX116" s="13" t="s">
        <v>74</v>
      </c>
      <c r="AY116" s="245" t="s">
        <v>296</v>
      </c>
    </row>
    <row r="117" spans="1:51" s="14" customFormat="1" ht="12">
      <c r="A117" s="14"/>
      <c r="B117" s="246"/>
      <c r="C117" s="247"/>
      <c r="D117" s="237" t="s">
        <v>305</v>
      </c>
      <c r="E117" s="248" t="s">
        <v>2463</v>
      </c>
      <c r="F117" s="249" t="s">
        <v>2547</v>
      </c>
      <c r="G117" s="247"/>
      <c r="H117" s="250">
        <v>3.116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6" t="s">
        <v>305</v>
      </c>
      <c r="AU117" s="256" t="s">
        <v>84</v>
      </c>
      <c r="AV117" s="14" t="s">
        <v>84</v>
      </c>
      <c r="AW117" s="14" t="s">
        <v>35</v>
      </c>
      <c r="AX117" s="14" t="s">
        <v>82</v>
      </c>
      <c r="AY117" s="256" t="s">
        <v>296</v>
      </c>
    </row>
    <row r="118" spans="1:63" s="12" customFormat="1" ht="22.8" customHeight="1">
      <c r="A118" s="12"/>
      <c r="B118" s="206"/>
      <c r="C118" s="207"/>
      <c r="D118" s="208" t="s">
        <v>73</v>
      </c>
      <c r="E118" s="220" t="s">
        <v>337</v>
      </c>
      <c r="F118" s="220" t="s">
        <v>987</v>
      </c>
      <c r="G118" s="207"/>
      <c r="H118" s="207"/>
      <c r="I118" s="210"/>
      <c r="J118" s="221">
        <f>BK118</f>
        <v>0</v>
      </c>
      <c r="K118" s="207"/>
      <c r="L118" s="212"/>
      <c r="M118" s="213"/>
      <c r="N118" s="214"/>
      <c r="O118" s="214"/>
      <c r="P118" s="215">
        <f>SUM(P119:P136)</f>
        <v>0</v>
      </c>
      <c r="Q118" s="214"/>
      <c r="R118" s="215">
        <f>SUM(R119:R136)</f>
        <v>0.01624352</v>
      </c>
      <c r="S118" s="214"/>
      <c r="T118" s="216">
        <f>SUM(T119:T136)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7" t="s">
        <v>82</v>
      </c>
      <c r="AT118" s="218" t="s">
        <v>73</v>
      </c>
      <c r="AU118" s="218" t="s">
        <v>82</v>
      </c>
      <c r="AY118" s="217" t="s">
        <v>296</v>
      </c>
      <c r="BK118" s="219">
        <f>SUM(BK119:BK136)</f>
        <v>0</v>
      </c>
    </row>
    <row r="119" spans="1:65" s="2" customFormat="1" ht="24" customHeight="1">
      <c r="A119" s="40"/>
      <c r="B119" s="41"/>
      <c r="C119" s="222" t="s">
        <v>355</v>
      </c>
      <c r="D119" s="222" t="s">
        <v>298</v>
      </c>
      <c r="E119" s="223" t="s">
        <v>2498</v>
      </c>
      <c r="F119" s="224" t="s">
        <v>2499</v>
      </c>
      <c r="G119" s="225" t="s">
        <v>424</v>
      </c>
      <c r="H119" s="226">
        <v>20.8</v>
      </c>
      <c r="I119" s="227"/>
      <c r="J119" s="228">
        <f>ROUND(I119*H119,2)</f>
        <v>0</v>
      </c>
      <c r="K119" s="224" t="s">
        <v>302</v>
      </c>
      <c r="L119" s="46"/>
      <c r="M119" s="229" t="s">
        <v>28</v>
      </c>
      <c r="N119" s="230" t="s">
        <v>45</v>
      </c>
      <c r="O119" s="86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3" t="s">
        <v>303</v>
      </c>
      <c r="AT119" s="233" t="s">
        <v>298</v>
      </c>
      <c r="AU119" s="233" t="s">
        <v>84</v>
      </c>
      <c r="AY119" s="19" t="s">
        <v>296</v>
      </c>
      <c r="BE119" s="234">
        <f>IF(N119="základní",J119,0)</f>
        <v>0</v>
      </c>
      <c r="BF119" s="234">
        <f>IF(N119="snížená",J119,0)</f>
        <v>0</v>
      </c>
      <c r="BG119" s="234">
        <f>IF(N119="zákl. přenesená",J119,0)</f>
        <v>0</v>
      </c>
      <c r="BH119" s="234">
        <f>IF(N119="sníž. přenesená",J119,0)</f>
        <v>0</v>
      </c>
      <c r="BI119" s="234">
        <f>IF(N119="nulová",J119,0)</f>
        <v>0</v>
      </c>
      <c r="BJ119" s="19" t="s">
        <v>82</v>
      </c>
      <c r="BK119" s="234">
        <f>ROUND(I119*H119,2)</f>
        <v>0</v>
      </c>
      <c r="BL119" s="19" t="s">
        <v>303</v>
      </c>
      <c r="BM119" s="233" t="s">
        <v>2548</v>
      </c>
    </row>
    <row r="120" spans="1:51" s="13" customFormat="1" ht="12">
      <c r="A120" s="13"/>
      <c r="B120" s="235"/>
      <c r="C120" s="236"/>
      <c r="D120" s="237" t="s">
        <v>305</v>
      </c>
      <c r="E120" s="238" t="s">
        <v>28</v>
      </c>
      <c r="F120" s="239" t="s">
        <v>2474</v>
      </c>
      <c r="G120" s="236"/>
      <c r="H120" s="238" t="s">
        <v>28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305</v>
      </c>
      <c r="AU120" s="245" t="s">
        <v>84</v>
      </c>
      <c r="AV120" s="13" t="s">
        <v>82</v>
      </c>
      <c r="AW120" s="13" t="s">
        <v>35</v>
      </c>
      <c r="AX120" s="13" t="s">
        <v>74</v>
      </c>
      <c r="AY120" s="245" t="s">
        <v>296</v>
      </c>
    </row>
    <row r="121" spans="1:51" s="14" customFormat="1" ht="12">
      <c r="A121" s="14"/>
      <c r="B121" s="246"/>
      <c r="C121" s="247"/>
      <c r="D121" s="237" t="s">
        <v>305</v>
      </c>
      <c r="E121" s="248" t="s">
        <v>2467</v>
      </c>
      <c r="F121" s="249" t="s">
        <v>2549</v>
      </c>
      <c r="G121" s="247"/>
      <c r="H121" s="250">
        <v>20.8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6" t="s">
        <v>305</v>
      </c>
      <c r="AU121" s="256" t="s">
        <v>84</v>
      </c>
      <c r="AV121" s="14" t="s">
        <v>84</v>
      </c>
      <c r="AW121" s="14" t="s">
        <v>35</v>
      </c>
      <c r="AX121" s="14" t="s">
        <v>82</v>
      </c>
      <c r="AY121" s="256" t="s">
        <v>296</v>
      </c>
    </row>
    <row r="122" spans="1:65" s="2" customFormat="1" ht="16.5" customHeight="1">
      <c r="A122" s="40"/>
      <c r="B122" s="41"/>
      <c r="C122" s="279" t="s">
        <v>359</v>
      </c>
      <c r="D122" s="279" t="s">
        <v>405</v>
      </c>
      <c r="E122" s="280" t="s">
        <v>2501</v>
      </c>
      <c r="F122" s="281" t="s">
        <v>2502</v>
      </c>
      <c r="G122" s="282" t="s">
        <v>424</v>
      </c>
      <c r="H122" s="283">
        <v>22.734</v>
      </c>
      <c r="I122" s="284"/>
      <c r="J122" s="285">
        <f>ROUND(I122*H122,2)</f>
        <v>0</v>
      </c>
      <c r="K122" s="281" t="s">
        <v>28</v>
      </c>
      <c r="L122" s="286"/>
      <c r="M122" s="287" t="s">
        <v>28</v>
      </c>
      <c r="N122" s="288" t="s">
        <v>45</v>
      </c>
      <c r="O122" s="86"/>
      <c r="P122" s="231">
        <f>O122*H122</f>
        <v>0</v>
      </c>
      <c r="Q122" s="231">
        <v>0.00028</v>
      </c>
      <c r="R122" s="231">
        <f>Q122*H122</f>
        <v>0.0063655199999999995</v>
      </c>
      <c r="S122" s="231">
        <v>0</v>
      </c>
      <c r="T122" s="232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3" t="s">
        <v>337</v>
      </c>
      <c r="AT122" s="233" t="s">
        <v>405</v>
      </c>
      <c r="AU122" s="233" t="s">
        <v>84</v>
      </c>
      <c r="AY122" s="19" t="s">
        <v>296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9" t="s">
        <v>82</v>
      </c>
      <c r="BK122" s="234">
        <f>ROUND(I122*H122,2)</f>
        <v>0</v>
      </c>
      <c r="BL122" s="19" t="s">
        <v>303</v>
      </c>
      <c r="BM122" s="233" t="s">
        <v>2550</v>
      </c>
    </row>
    <row r="123" spans="1:51" s="14" customFormat="1" ht="12">
      <c r="A123" s="14"/>
      <c r="B123" s="246"/>
      <c r="C123" s="247"/>
      <c r="D123" s="237" t="s">
        <v>305</v>
      </c>
      <c r="E123" s="248" t="s">
        <v>28</v>
      </c>
      <c r="F123" s="249" t="s">
        <v>2504</v>
      </c>
      <c r="G123" s="247"/>
      <c r="H123" s="250">
        <v>22.734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305</v>
      </c>
      <c r="AU123" s="256" t="s">
        <v>84</v>
      </c>
      <c r="AV123" s="14" t="s">
        <v>84</v>
      </c>
      <c r="AW123" s="14" t="s">
        <v>35</v>
      </c>
      <c r="AX123" s="14" t="s">
        <v>82</v>
      </c>
      <c r="AY123" s="256" t="s">
        <v>296</v>
      </c>
    </row>
    <row r="124" spans="1:65" s="2" customFormat="1" ht="16.5" customHeight="1">
      <c r="A124" s="40"/>
      <c r="B124" s="41"/>
      <c r="C124" s="222" t="s">
        <v>366</v>
      </c>
      <c r="D124" s="222" t="s">
        <v>298</v>
      </c>
      <c r="E124" s="223" t="s">
        <v>2505</v>
      </c>
      <c r="F124" s="224" t="s">
        <v>2506</v>
      </c>
      <c r="G124" s="225" t="s">
        <v>980</v>
      </c>
      <c r="H124" s="226">
        <v>1</v>
      </c>
      <c r="I124" s="227"/>
      <c r="J124" s="228">
        <f>ROUND(I124*H124,2)</f>
        <v>0</v>
      </c>
      <c r="K124" s="224" t="s">
        <v>28</v>
      </c>
      <c r="L124" s="46"/>
      <c r="M124" s="229" t="s">
        <v>28</v>
      </c>
      <c r="N124" s="230" t="s">
        <v>45</v>
      </c>
      <c r="O124" s="86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3" t="s">
        <v>303</v>
      </c>
      <c r="AT124" s="233" t="s">
        <v>298</v>
      </c>
      <c r="AU124" s="233" t="s">
        <v>84</v>
      </c>
      <c r="AY124" s="19" t="s">
        <v>296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9" t="s">
        <v>82</v>
      </c>
      <c r="BK124" s="234">
        <f>ROUND(I124*H124,2)</f>
        <v>0</v>
      </c>
      <c r="BL124" s="19" t="s">
        <v>303</v>
      </c>
      <c r="BM124" s="233" t="s">
        <v>2551</v>
      </c>
    </row>
    <row r="125" spans="1:51" s="13" customFormat="1" ht="12">
      <c r="A125" s="13"/>
      <c r="B125" s="235"/>
      <c r="C125" s="236"/>
      <c r="D125" s="237" t="s">
        <v>305</v>
      </c>
      <c r="E125" s="238" t="s">
        <v>28</v>
      </c>
      <c r="F125" s="239" t="s">
        <v>2534</v>
      </c>
      <c r="G125" s="236"/>
      <c r="H125" s="238" t="s">
        <v>28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305</v>
      </c>
      <c r="AU125" s="245" t="s">
        <v>84</v>
      </c>
      <c r="AV125" s="13" t="s">
        <v>82</v>
      </c>
      <c r="AW125" s="13" t="s">
        <v>35</v>
      </c>
      <c r="AX125" s="13" t="s">
        <v>74</v>
      </c>
      <c r="AY125" s="245" t="s">
        <v>296</v>
      </c>
    </row>
    <row r="126" spans="1:51" s="13" customFormat="1" ht="12">
      <c r="A126" s="13"/>
      <c r="B126" s="235"/>
      <c r="C126" s="236"/>
      <c r="D126" s="237" t="s">
        <v>305</v>
      </c>
      <c r="E126" s="238" t="s">
        <v>28</v>
      </c>
      <c r="F126" s="239" t="s">
        <v>2508</v>
      </c>
      <c r="G126" s="236"/>
      <c r="H126" s="238" t="s">
        <v>28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305</v>
      </c>
      <c r="AU126" s="245" t="s">
        <v>84</v>
      </c>
      <c r="AV126" s="13" t="s">
        <v>82</v>
      </c>
      <c r="AW126" s="13" t="s">
        <v>35</v>
      </c>
      <c r="AX126" s="13" t="s">
        <v>74</v>
      </c>
      <c r="AY126" s="245" t="s">
        <v>296</v>
      </c>
    </row>
    <row r="127" spans="1:51" s="14" customFormat="1" ht="12">
      <c r="A127" s="14"/>
      <c r="B127" s="246"/>
      <c r="C127" s="247"/>
      <c r="D127" s="237" t="s">
        <v>305</v>
      </c>
      <c r="E127" s="248" t="s">
        <v>28</v>
      </c>
      <c r="F127" s="249" t="s">
        <v>82</v>
      </c>
      <c r="G127" s="247"/>
      <c r="H127" s="250">
        <v>1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305</v>
      </c>
      <c r="AU127" s="256" t="s">
        <v>84</v>
      </c>
      <c r="AV127" s="14" t="s">
        <v>84</v>
      </c>
      <c r="AW127" s="14" t="s">
        <v>35</v>
      </c>
      <c r="AX127" s="14" t="s">
        <v>82</v>
      </c>
      <c r="AY127" s="256" t="s">
        <v>296</v>
      </c>
    </row>
    <row r="128" spans="1:65" s="2" customFormat="1" ht="16.5" customHeight="1">
      <c r="A128" s="40"/>
      <c r="B128" s="41"/>
      <c r="C128" s="222" t="s">
        <v>8</v>
      </c>
      <c r="D128" s="222" t="s">
        <v>298</v>
      </c>
      <c r="E128" s="223" t="s">
        <v>2509</v>
      </c>
      <c r="F128" s="224" t="s">
        <v>2510</v>
      </c>
      <c r="G128" s="225" t="s">
        <v>424</v>
      </c>
      <c r="H128" s="226">
        <v>20.8</v>
      </c>
      <c r="I128" s="227"/>
      <c r="J128" s="228">
        <f>ROUND(I128*H128,2)</f>
        <v>0</v>
      </c>
      <c r="K128" s="224" t="s">
        <v>302</v>
      </c>
      <c r="L128" s="46"/>
      <c r="M128" s="229" t="s">
        <v>28</v>
      </c>
      <c r="N128" s="230" t="s">
        <v>45</v>
      </c>
      <c r="O128" s="86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3" t="s">
        <v>303</v>
      </c>
      <c r="AT128" s="233" t="s">
        <v>298</v>
      </c>
      <c r="AU128" s="233" t="s">
        <v>84</v>
      </c>
      <c r="AY128" s="19" t="s">
        <v>296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9" t="s">
        <v>82</v>
      </c>
      <c r="BK128" s="234">
        <f>ROUND(I128*H128,2)</f>
        <v>0</v>
      </c>
      <c r="BL128" s="19" t="s">
        <v>303</v>
      </c>
      <c r="BM128" s="233" t="s">
        <v>2552</v>
      </c>
    </row>
    <row r="129" spans="1:51" s="14" customFormat="1" ht="12">
      <c r="A129" s="14"/>
      <c r="B129" s="246"/>
      <c r="C129" s="247"/>
      <c r="D129" s="237" t="s">
        <v>305</v>
      </c>
      <c r="E129" s="248" t="s">
        <v>28</v>
      </c>
      <c r="F129" s="249" t="s">
        <v>2467</v>
      </c>
      <c r="G129" s="247"/>
      <c r="H129" s="250">
        <v>20.8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305</v>
      </c>
      <c r="AU129" s="256" t="s">
        <v>84</v>
      </c>
      <c r="AV129" s="14" t="s">
        <v>84</v>
      </c>
      <c r="AW129" s="14" t="s">
        <v>35</v>
      </c>
      <c r="AX129" s="14" t="s">
        <v>82</v>
      </c>
      <c r="AY129" s="256" t="s">
        <v>296</v>
      </c>
    </row>
    <row r="130" spans="1:65" s="2" customFormat="1" ht="16.5" customHeight="1">
      <c r="A130" s="40"/>
      <c r="B130" s="41"/>
      <c r="C130" s="222" t="s">
        <v>374</v>
      </c>
      <c r="D130" s="222" t="s">
        <v>298</v>
      </c>
      <c r="E130" s="223" t="s">
        <v>2512</v>
      </c>
      <c r="F130" s="224" t="s">
        <v>2513</v>
      </c>
      <c r="G130" s="225" t="s">
        <v>491</v>
      </c>
      <c r="H130" s="226">
        <v>1</v>
      </c>
      <c r="I130" s="227"/>
      <c r="J130" s="228">
        <f>ROUND(I130*H130,2)</f>
        <v>0</v>
      </c>
      <c r="K130" s="224" t="s">
        <v>302</v>
      </c>
      <c r="L130" s="46"/>
      <c r="M130" s="229" t="s">
        <v>28</v>
      </c>
      <c r="N130" s="230" t="s">
        <v>45</v>
      </c>
      <c r="O130" s="86"/>
      <c r="P130" s="231">
        <f>O130*H130</f>
        <v>0</v>
      </c>
      <c r="Q130" s="231">
        <v>0.00031</v>
      </c>
      <c r="R130" s="231">
        <f>Q130*H130</f>
        <v>0.00031</v>
      </c>
      <c r="S130" s="231">
        <v>0</v>
      </c>
      <c r="T130" s="23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3" t="s">
        <v>303</v>
      </c>
      <c r="AT130" s="233" t="s">
        <v>298</v>
      </c>
      <c r="AU130" s="233" t="s">
        <v>84</v>
      </c>
      <c r="AY130" s="19" t="s">
        <v>296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9" t="s">
        <v>82</v>
      </c>
      <c r="BK130" s="234">
        <f>ROUND(I130*H130,2)</f>
        <v>0</v>
      </c>
      <c r="BL130" s="19" t="s">
        <v>303</v>
      </c>
      <c r="BM130" s="233" t="s">
        <v>2553</v>
      </c>
    </row>
    <row r="131" spans="1:51" s="13" customFormat="1" ht="12">
      <c r="A131" s="13"/>
      <c r="B131" s="235"/>
      <c r="C131" s="236"/>
      <c r="D131" s="237" t="s">
        <v>305</v>
      </c>
      <c r="E131" s="238" t="s">
        <v>28</v>
      </c>
      <c r="F131" s="239" t="s">
        <v>2534</v>
      </c>
      <c r="G131" s="236"/>
      <c r="H131" s="238" t="s">
        <v>28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305</v>
      </c>
      <c r="AU131" s="245" t="s">
        <v>84</v>
      </c>
      <c r="AV131" s="13" t="s">
        <v>82</v>
      </c>
      <c r="AW131" s="13" t="s">
        <v>35</v>
      </c>
      <c r="AX131" s="13" t="s">
        <v>74</v>
      </c>
      <c r="AY131" s="245" t="s">
        <v>296</v>
      </c>
    </row>
    <row r="132" spans="1:51" s="14" customFormat="1" ht="12">
      <c r="A132" s="14"/>
      <c r="B132" s="246"/>
      <c r="C132" s="247"/>
      <c r="D132" s="237" t="s">
        <v>305</v>
      </c>
      <c r="E132" s="248" t="s">
        <v>28</v>
      </c>
      <c r="F132" s="249" t="s">
        <v>82</v>
      </c>
      <c r="G132" s="247"/>
      <c r="H132" s="250">
        <v>1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305</v>
      </c>
      <c r="AU132" s="256" t="s">
        <v>84</v>
      </c>
      <c r="AV132" s="14" t="s">
        <v>84</v>
      </c>
      <c r="AW132" s="14" t="s">
        <v>35</v>
      </c>
      <c r="AX132" s="14" t="s">
        <v>82</v>
      </c>
      <c r="AY132" s="256" t="s">
        <v>296</v>
      </c>
    </row>
    <row r="133" spans="1:65" s="2" customFormat="1" ht="16.5" customHeight="1">
      <c r="A133" s="40"/>
      <c r="B133" s="41"/>
      <c r="C133" s="222" t="s">
        <v>378</v>
      </c>
      <c r="D133" s="222" t="s">
        <v>298</v>
      </c>
      <c r="E133" s="223" t="s">
        <v>2515</v>
      </c>
      <c r="F133" s="224" t="s">
        <v>2516</v>
      </c>
      <c r="G133" s="225" t="s">
        <v>424</v>
      </c>
      <c r="H133" s="226">
        <v>20.8</v>
      </c>
      <c r="I133" s="227"/>
      <c r="J133" s="228">
        <f>ROUND(I133*H133,2)</f>
        <v>0</v>
      </c>
      <c r="K133" s="224" t="s">
        <v>302</v>
      </c>
      <c r="L133" s="46"/>
      <c r="M133" s="229" t="s">
        <v>28</v>
      </c>
      <c r="N133" s="230" t="s">
        <v>45</v>
      </c>
      <c r="O133" s="86"/>
      <c r="P133" s="231">
        <f>O133*H133</f>
        <v>0</v>
      </c>
      <c r="Q133" s="231">
        <v>0.00019</v>
      </c>
      <c r="R133" s="231">
        <f>Q133*H133</f>
        <v>0.003952000000000001</v>
      </c>
      <c r="S133" s="231">
        <v>0</v>
      </c>
      <c r="T133" s="232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3" t="s">
        <v>303</v>
      </c>
      <c r="AT133" s="233" t="s">
        <v>298</v>
      </c>
      <c r="AU133" s="233" t="s">
        <v>84</v>
      </c>
      <c r="AY133" s="19" t="s">
        <v>296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9" t="s">
        <v>82</v>
      </c>
      <c r="BK133" s="234">
        <f>ROUND(I133*H133,2)</f>
        <v>0</v>
      </c>
      <c r="BL133" s="19" t="s">
        <v>303</v>
      </c>
      <c r="BM133" s="233" t="s">
        <v>2554</v>
      </c>
    </row>
    <row r="134" spans="1:51" s="14" customFormat="1" ht="12">
      <c r="A134" s="14"/>
      <c r="B134" s="246"/>
      <c r="C134" s="247"/>
      <c r="D134" s="237" t="s">
        <v>305</v>
      </c>
      <c r="E134" s="248" t="s">
        <v>28</v>
      </c>
      <c r="F134" s="249" t="s">
        <v>2467</v>
      </c>
      <c r="G134" s="247"/>
      <c r="H134" s="250">
        <v>20.8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305</v>
      </c>
      <c r="AU134" s="256" t="s">
        <v>84</v>
      </c>
      <c r="AV134" s="14" t="s">
        <v>84</v>
      </c>
      <c r="AW134" s="14" t="s">
        <v>35</v>
      </c>
      <c r="AX134" s="14" t="s">
        <v>82</v>
      </c>
      <c r="AY134" s="256" t="s">
        <v>296</v>
      </c>
    </row>
    <row r="135" spans="1:65" s="2" customFormat="1" ht="16.5" customHeight="1">
      <c r="A135" s="40"/>
      <c r="B135" s="41"/>
      <c r="C135" s="222" t="s">
        <v>382</v>
      </c>
      <c r="D135" s="222" t="s">
        <v>298</v>
      </c>
      <c r="E135" s="223" t="s">
        <v>2518</v>
      </c>
      <c r="F135" s="224" t="s">
        <v>2519</v>
      </c>
      <c r="G135" s="225" t="s">
        <v>424</v>
      </c>
      <c r="H135" s="226">
        <v>62.4</v>
      </c>
      <c r="I135" s="227"/>
      <c r="J135" s="228">
        <f>ROUND(I135*H135,2)</f>
        <v>0</v>
      </c>
      <c r="K135" s="224" t="s">
        <v>302</v>
      </c>
      <c r="L135" s="46"/>
      <c r="M135" s="229" t="s">
        <v>28</v>
      </c>
      <c r="N135" s="230" t="s">
        <v>45</v>
      </c>
      <c r="O135" s="86"/>
      <c r="P135" s="231">
        <f>O135*H135</f>
        <v>0</v>
      </c>
      <c r="Q135" s="231">
        <v>9E-05</v>
      </c>
      <c r="R135" s="231">
        <f>Q135*H135</f>
        <v>0.005616</v>
      </c>
      <c r="S135" s="231">
        <v>0</v>
      </c>
      <c r="T135" s="232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3" t="s">
        <v>303</v>
      </c>
      <c r="AT135" s="233" t="s">
        <v>298</v>
      </c>
      <c r="AU135" s="233" t="s">
        <v>84</v>
      </c>
      <c r="AY135" s="19" t="s">
        <v>296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9" t="s">
        <v>82</v>
      </c>
      <c r="BK135" s="234">
        <f>ROUND(I135*H135,2)</f>
        <v>0</v>
      </c>
      <c r="BL135" s="19" t="s">
        <v>303</v>
      </c>
      <c r="BM135" s="233" t="s">
        <v>2555</v>
      </c>
    </row>
    <row r="136" spans="1:51" s="14" customFormat="1" ht="12">
      <c r="A136" s="14"/>
      <c r="B136" s="246"/>
      <c r="C136" s="247"/>
      <c r="D136" s="237" t="s">
        <v>305</v>
      </c>
      <c r="E136" s="248" t="s">
        <v>28</v>
      </c>
      <c r="F136" s="249" t="s">
        <v>2521</v>
      </c>
      <c r="G136" s="247"/>
      <c r="H136" s="250">
        <v>62.4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305</v>
      </c>
      <c r="AU136" s="256" t="s">
        <v>84</v>
      </c>
      <c r="AV136" s="14" t="s">
        <v>84</v>
      </c>
      <c r="AW136" s="14" t="s">
        <v>35</v>
      </c>
      <c r="AX136" s="14" t="s">
        <v>82</v>
      </c>
      <c r="AY136" s="256" t="s">
        <v>296</v>
      </c>
    </row>
    <row r="137" spans="1:63" s="12" customFormat="1" ht="22.8" customHeight="1">
      <c r="A137" s="12"/>
      <c r="B137" s="206"/>
      <c r="C137" s="207"/>
      <c r="D137" s="208" t="s">
        <v>73</v>
      </c>
      <c r="E137" s="220" t="s">
        <v>1115</v>
      </c>
      <c r="F137" s="220" t="s">
        <v>1116</v>
      </c>
      <c r="G137" s="207"/>
      <c r="H137" s="207"/>
      <c r="I137" s="210"/>
      <c r="J137" s="221">
        <f>BK137</f>
        <v>0</v>
      </c>
      <c r="K137" s="207"/>
      <c r="L137" s="212"/>
      <c r="M137" s="213"/>
      <c r="N137" s="214"/>
      <c r="O137" s="214"/>
      <c r="P137" s="215">
        <f>P138</f>
        <v>0</v>
      </c>
      <c r="Q137" s="214"/>
      <c r="R137" s="215">
        <f>R138</f>
        <v>0</v>
      </c>
      <c r="S137" s="214"/>
      <c r="T137" s="216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7" t="s">
        <v>82</v>
      </c>
      <c r="AT137" s="218" t="s">
        <v>73</v>
      </c>
      <c r="AU137" s="218" t="s">
        <v>82</v>
      </c>
      <c r="AY137" s="217" t="s">
        <v>296</v>
      </c>
      <c r="BK137" s="219">
        <f>BK138</f>
        <v>0</v>
      </c>
    </row>
    <row r="138" spans="1:65" s="2" customFormat="1" ht="24" customHeight="1">
      <c r="A138" s="40"/>
      <c r="B138" s="41"/>
      <c r="C138" s="222" t="s">
        <v>389</v>
      </c>
      <c r="D138" s="222" t="s">
        <v>298</v>
      </c>
      <c r="E138" s="223" t="s">
        <v>2522</v>
      </c>
      <c r="F138" s="224" t="s">
        <v>2523</v>
      </c>
      <c r="G138" s="225" t="s">
        <v>408</v>
      </c>
      <c r="H138" s="226">
        <v>19.7</v>
      </c>
      <c r="I138" s="227"/>
      <c r="J138" s="228">
        <f>ROUND(I138*H138,2)</f>
        <v>0</v>
      </c>
      <c r="K138" s="224" t="s">
        <v>302</v>
      </c>
      <c r="L138" s="46"/>
      <c r="M138" s="293" t="s">
        <v>28</v>
      </c>
      <c r="N138" s="294" t="s">
        <v>45</v>
      </c>
      <c r="O138" s="295"/>
      <c r="P138" s="296">
        <f>O138*H138</f>
        <v>0</v>
      </c>
      <c r="Q138" s="296">
        <v>0</v>
      </c>
      <c r="R138" s="296">
        <f>Q138*H138</f>
        <v>0</v>
      </c>
      <c r="S138" s="296">
        <v>0</v>
      </c>
      <c r="T138" s="29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3" t="s">
        <v>303</v>
      </c>
      <c r="AT138" s="233" t="s">
        <v>298</v>
      </c>
      <c r="AU138" s="233" t="s">
        <v>84</v>
      </c>
      <c r="AY138" s="19" t="s">
        <v>296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9" t="s">
        <v>82</v>
      </c>
      <c r="BK138" s="234">
        <f>ROUND(I138*H138,2)</f>
        <v>0</v>
      </c>
      <c r="BL138" s="19" t="s">
        <v>303</v>
      </c>
      <c r="BM138" s="233" t="s">
        <v>2556</v>
      </c>
    </row>
    <row r="139" spans="1:31" s="2" customFormat="1" ht="6.95" customHeight="1">
      <c r="A139" s="40"/>
      <c r="B139" s="61"/>
      <c r="C139" s="62"/>
      <c r="D139" s="62"/>
      <c r="E139" s="62"/>
      <c r="F139" s="62"/>
      <c r="G139" s="62"/>
      <c r="H139" s="62"/>
      <c r="I139" s="170"/>
      <c r="J139" s="62"/>
      <c r="K139" s="62"/>
      <c r="L139" s="46"/>
      <c r="M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</sheetData>
  <sheetProtection password="CC35" sheet="1" objects="1" scenarios="1" formatColumns="0" formatRows="0" autoFilter="0"/>
  <autoFilter ref="C83:K13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  <c r="AZ2" s="131" t="s">
        <v>2463</v>
      </c>
      <c r="BA2" s="131" t="s">
        <v>28</v>
      </c>
      <c r="BB2" s="131" t="s">
        <v>28</v>
      </c>
      <c r="BC2" s="131" t="s">
        <v>2557</v>
      </c>
      <c r="BD2" s="131" t="s">
        <v>84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  <c r="AZ3" s="131" t="s">
        <v>2465</v>
      </c>
      <c r="BA3" s="131" t="s">
        <v>28</v>
      </c>
      <c r="BB3" s="131" t="s">
        <v>28</v>
      </c>
      <c r="BC3" s="131" t="s">
        <v>2558</v>
      </c>
      <c r="BD3" s="131" t="s">
        <v>84</v>
      </c>
    </row>
    <row r="4" spans="2:5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  <c r="AZ4" s="131" t="s">
        <v>196</v>
      </c>
      <c r="BA4" s="131" t="s">
        <v>196</v>
      </c>
      <c r="BB4" s="131" t="s">
        <v>28</v>
      </c>
      <c r="BC4" s="131" t="s">
        <v>2559</v>
      </c>
      <c r="BD4" s="131" t="s">
        <v>84</v>
      </c>
    </row>
    <row r="5" spans="2:56" s="1" customFormat="1" ht="6.95" customHeight="1">
      <c r="B5" s="22"/>
      <c r="I5" s="130"/>
      <c r="L5" s="22"/>
      <c r="AZ5" s="131" t="s">
        <v>2467</v>
      </c>
      <c r="BA5" s="131" t="s">
        <v>28</v>
      </c>
      <c r="BB5" s="131" t="s">
        <v>28</v>
      </c>
      <c r="BC5" s="131" t="s">
        <v>2560</v>
      </c>
      <c r="BD5" s="131" t="s">
        <v>84</v>
      </c>
    </row>
    <row r="6" spans="2:56" s="1" customFormat="1" ht="12" customHeight="1">
      <c r="B6" s="22"/>
      <c r="D6" s="137" t="s">
        <v>16</v>
      </c>
      <c r="I6" s="130"/>
      <c r="L6" s="22"/>
      <c r="AZ6" s="131" t="s">
        <v>212</v>
      </c>
      <c r="BA6" s="131" t="s">
        <v>212</v>
      </c>
      <c r="BB6" s="131" t="s">
        <v>28</v>
      </c>
      <c r="BC6" s="131" t="s">
        <v>2561</v>
      </c>
      <c r="BD6" s="131" t="s">
        <v>84</v>
      </c>
    </row>
    <row r="7" spans="2:56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  <c r="AZ7" s="131" t="s">
        <v>233</v>
      </c>
      <c r="BA7" s="131" t="s">
        <v>28</v>
      </c>
      <c r="BB7" s="131" t="s">
        <v>28</v>
      </c>
      <c r="BC7" s="131" t="s">
        <v>2562</v>
      </c>
      <c r="BD7" s="131" t="s">
        <v>84</v>
      </c>
    </row>
    <row r="8" spans="1:56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1" t="s">
        <v>2045</v>
      </c>
      <c r="BA8" s="131" t="s">
        <v>2045</v>
      </c>
      <c r="BB8" s="131" t="s">
        <v>28</v>
      </c>
      <c r="BC8" s="131" t="s">
        <v>2563</v>
      </c>
      <c r="BD8" s="131" t="s">
        <v>84</v>
      </c>
    </row>
    <row r="9" spans="1:56" s="2" customFormat="1" ht="16.5" customHeight="1">
      <c r="A9" s="40"/>
      <c r="B9" s="46"/>
      <c r="C9" s="40"/>
      <c r="D9" s="40"/>
      <c r="E9" s="141" t="s">
        <v>2564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1" t="s">
        <v>249</v>
      </c>
      <c r="BA9" s="131" t="s">
        <v>28</v>
      </c>
      <c r="BB9" s="131" t="s">
        <v>28</v>
      </c>
      <c r="BC9" s="131" t="s">
        <v>2565</v>
      </c>
      <c r="BD9" s="131" t="s">
        <v>84</v>
      </c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91.25" customHeight="1">
      <c r="A27" s="145"/>
      <c r="B27" s="146"/>
      <c r="C27" s="145"/>
      <c r="D27" s="145"/>
      <c r="E27" s="147" t="s">
        <v>187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ROUND(J84,2)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ROUND((SUM(BE84:BE155)),2)</f>
        <v>0</v>
      </c>
      <c r="G33" s="40"/>
      <c r="H33" s="40"/>
      <c r="I33" s="159">
        <v>0.21</v>
      </c>
      <c r="J33" s="158">
        <f>ROUND(((SUM(BE84:BE155))*I33),2)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ROUND((SUM(BF84:BF155)),2)</f>
        <v>0</v>
      </c>
      <c r="G34" s="40"/>
      <c r="H34" s="40"/>
      <c r="I34" s="159">
        <v>0.15</v>
      </c>
      <c r="J34" s="158">
        <f>ROUND(((SUM(BF84:BF155))*I34),2)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ROUND((SUM(BG84:BG155)),2)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ROUND((SUM(BH84:BH155)),2)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ROUND((SUM(BI84:BI155)),2)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ERPLAN-0110 - D.1.4. a) SO03 - DOZP A venk. vedení splaš. kanalizace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J84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254</v>
      </c>
      <c r="E60" s="183"/>
      <c r="F60" s="183"/>
      <c r="G60" s="183"/>
      <c r="H60" s="183"/>
      <c r="I60" s="184"/>
      <c r="J60" s="185">
        <f>J85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7"/>
      <c r="C61" s="188"/>
      <c r="D61" s="189" t="s">
        <v>255</v>
      </c>
      <c r="E61" s="190"/>
      <c r="F61" s="190"/>
      <c r="G61" s="190"/>
      <c r="H61" s="190"/>
      <c r="I61" s="191"/>
      <c r="J61" s="192">
        <f>J86</f>
        <v>0</v>
      </c>
      <c r="K61" s="188"/>
      <c r="L61" s="19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7"/>
      <c r="C62" s="188"/>
      <c r="D62" s="189" t="s">
        <v>258</v>
      </c>
      <c r="E62" s="190"/>
      <c r="F62" s="190"/>
      <c r="G62" s="190"/>
      <c r="H62" s="190"/>
      <c r="I62" s="191"/>
      <c r="J62" s="192">
        <f>J122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7"/>
      <c r="C63" s="188"/>
      <c r="D63" s="189" t="s">
        <v>261</v>
      </c>
      <c r="E63" s="190"/>
      <c r="F63" s="190"/>
      <c r="G63" s="190"/>
      <c r="H63" s="190"/>
      <c r="I63" s="191"/>
      <c r="J63" s="192">
        <f>J127</f>
        <v>0</v>
      </c>
      <c r="K63" s="188"/>
      <c r="L63" s="19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7"/>
      <c r="C64" s="188"/>
      <c r="D64" s="189" t="s">
        <v>265</v>
      </c>
      <c r="E64" s="190"/>
      <c r="F64" s="190"/>
      <c r="G64" s="190"/>
      <c r="H64" s="190"/>
      <c r="I64" s="191"/>
      <c r="J64" s="192">
        <f>J154</f>
        <v>0</v>
      </c>
      <c r="K64" s="188"/>
      <c r="L64" s="19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9"/>
      <c r="J65" s="42"/>
      <c r="K65" s="42"/>
      <c r="L65" s="1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70"/>
      <c r="J66" s="62"/>
      <c r="K66" s="62"/>
      <c r="L66" s="1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3"/>
      <c r="J70" s="64"/>
      <c r="K70" s="64"/>
      <c r="L70" s="1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281</v>
      </c>
      <c r="D71" s="42"/>
      <c r="E71" s="42"/>
      <c r="F71" s="42"/>
      <c r="G71" s="42"/>
      <c r="H71" s="42"/>
      <c r="I71" s="139"/>
      <c r="J71" s="42"/>
      <c r="K71" s="42"/>
      <c r="L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9"/>
      <c r="J72" s="42"/>
      <c r="K72" s="42"/>
      <c r="L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9"/>
      <c r="J73" s="42"/>
      <c r="K73" s="42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4" t="str">
        <f>E7</f>
        <v>Záměr výstavby zařízení pro zdravotně postižené v Třebechovicích p. Orebem</v>
      </c>
      <c r="F74" s="34"/>
      <c r="G74" s="34"/>
      <c r="H74" s="34"/>
      <c r="I74" s="139"/>
      <c r="J74" s="42"/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148</v>
      </c>
      <c r="D75" s="42"/>
      <c r="E75" s="42"/>
      <c r="F75" s="42"/>
      <c r="G75" s="42"/>
      <c r="H75" s="42"/>
      <c r="I75" s="139"/>
      <c r="J75" s="42"/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ERPLAN-0110 - D.1.4. a) SO03 - DOZP A venk. vedení splaš. kanalizace - hlavní výdaj</v>
      </c>
      <c r="F76" s="42"/>
      <c r="G76" s="42"/>
      <c r="H76" s="42"/>
      <c r="I76" s="139"/>
      <c r="J76" s="42"/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9"/>
      <c r="J77" s="42"/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22</v>
      </c>
      <c r="D78" s="42"/>
      <c r="E78" s="42"/>
      <c r="F78" s="29" t="str">
        <f>F12</f>
        <v>Třebechovice pod Orebem</v>
      </c>
      <c r="G78" s="42"/>
      <c r="H78" s="42"/>
      <c r="I78" s="143" t="s">
        <v>24</v>
      </c>
      <c r="J78" s="74" t="str">
        <f>IF(J12="","",J12)</f>
        <v>3. 12. 2019</v>
      </c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9"/>
      <c r="J79" s="42"/>
      <c r="K79" s="42"/>
      <c r="L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7.9" customHeight="1">
      <c r="A80" s="40"/>
      <c r="B80" s="41"/>
      <c r="C80" s="34" t="s">
        <v>26</v>
      </c>
      <c r="D80" s="42"/>
      <c r="E80" s="42"/>
      <c r="F80" s="29" t="str">
        <f>E15</f>
        <v>Královehradecký kraj</v>
      </c>
      <c r="G80" s="42"/>
      <c r="H80" s="42"/>
      <c r="I80" s="143" t="s">
        <v>33</v>
      </c>
      <c r="J80" s="38" t="str">
        <f>E21</f>
        <v>ERPLAN s.r.o., Havlíčkův Brod</v>
      </c>
      <c r="K80" s="42"/>
      <c r="L80" s="1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143" t="s">
        <v>36</v>
      </c>
      <c r="J81" s="38" t="str">
        <f>E24</f>
        <v xml:space="preserve"> </v>
      </c>
      <c r="K81" s="42"/>
      <c r="L81" s="1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9"/>
      <c r="J82" s="42"/>
      <c r="K82" s="42"/>
      <c r="L82" s="1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4"/>
      <c r="B83" s="195"/>
      <c r="C83" s="196" t="s">
        <v>282</v>
      </c>
      <c r="D83" s="197" t="s">
        <v>59</v>
      </c>
      <c r="E83" s="197" t="s">
        <v>55</v>
      </c>
      <c r="F83" s="197" t="s">
        <v>56</v>
      </c>
      <c r="G83" s="197" t="s">
        <v>283</v>
      </c>
      <c r="H83" s="197" t="s">
        <v>284</v>
      </c>
      <c r="I83" s="198" t="s">
        <v>285</v>
      </c>
      <c r="J83" s="197" t="s">
        <v>248</v>
      </c>
      <c r="K83" s="199" t="s">
        <v>286</v>
      </c>
      <c r="L83" s="200"/>
      <c r="M83" s="94" t="s">
        <v>28</v>
      </c>
      <c r="N83" s="95" t="s">
        <v>44</v>
      </c>
      <c r="O83" s="95" t="s">
        <v>287</v>
      </c>
      <c r="P83" s="95" t="s">
        <v>288</v>
      </c>
      <c r="Q83" s="95" t="s">
        <v>289</v>
      </c>
      <c r="R83" s="95" t="s">
        <v>290</v>
      </c>
      <c r="S83" s="95" t="s">
        <v>291</v>
      </c>
      <c r="T83" s="96" t="s">
        <v>292</v>
      </c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</row>
    <row r="84" spans="1:63" s="2" customFormat="1" ht="22.8" customHeight="1">
      <c r="A84" s="40"/>
      <c r="B84" s="41"/>
      <c r="C84" s="101" t="s">
        <v>293</v>
      </c>
      <c r="D84" s="42"/>
      <c r="E84" s="42"/>
      <c r="F84" s="42"/>
      <c r="G84" s="42"/>
      <c r="H84" s="42"/>
      <c r="I84" s="139"/>
      <c r="J84" s="201">
        <f>BK84</f>
        <v>0</v>
      </c>
      <c r="K84" s="42"/>
      <c r="L84" s="46"/>
      <c r="M84" s="97"/>
      <c r="N84" s="202"/>
      <c r="O84" s="98"/>
      <c r="P84" s="203">
        <f>P85</f>
        <v>0</v>
      </c>
      <c r="Q84" s="98"/>
      <c r="R84" s="203">
        <f>R85</f>
        <v>11.37723969</v>
      </c>
      <c r="S84" s="98"/>
      <c r="T84" s="204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73</v>
      </c>
      <c r="AU84" s="19" t="s">
        <v>253</v>
      </c>
      <c r="BK84" s="205">
        <f>BK85</f>
        <v>0</v>
      </c>
    </row>
    <row r="85" spans="1:63" s="12" customFormat="1" ht="25.9" customHeight="1">
      <c r="A85" s="12"/>
      <c r="B85" s="206"/>
      <c r="C85" s="207"/>
      <c r="D85" s="208" t="s">
        <v>73</v>
      </c>
      <c r="E85" s="209" t="s">
        <v>294</v>
      </c>
      <c r="F85" s="209" t="s">
        <v>295</v>
      </c>
      <c r="G85" s="207"/>
      <c r="H85" s="207"/>
      <c r="I85" s="210"/>
      <c r="J85" s="211">
        <f>BK85</f>
        <v>0</v>
      </c>
      <c r="K85" s="207"/>
      <c r="L85" s="212"/>
      <c r="M85" s="213"/>
      <c r="N85" s="214"/>
      <c r="O85" s="214"/>
      <c r="P85" s="215">
        <f>P86+P122+P127+P154</f>
        <v>0</v>
      </c>
      <c r="Q85" s="214"/>
      <c r="R85" s="215">
        <f>R86+R122+R127+R154</f>
        <v>11.37723969</v>
      </c>
      <c r="S85" s="214"/>
      <c r="T85" s="216">
        <f>T86+T122+T127+T154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7" t="s">
        <v>82</v>
      </c>
      <c r="AT85" s="218" t="s">
        <v>73</v>
      </c>
      <c r="AU85" s="218" t="s">
        <v>74</v>
      </c>
      <c r="AY85" s="217" t="s">
        <v>296</v>
      </c>
      <c r="BK85" s="219">
        <f>BK86+BK122+BK127+BK154</f>
        <v>0</v>
      </c>
    </row>
    <row r="86" spans="1:63" s="12" customFormat="1" ht="22.8" customHeight="1">
      <c r="A86" s="12"/>
      <c r="B86" s="206"/>
      <c r="C86" s="207"/>
      <c r="D86" s="208" t="s">
        <v>73</v>
      </c>
      <c r="E86" s="220" t="s">
        <v>82</v>
      </c>
      <c r="F86" s="220" t="s">
        <v>297</v>
      </c>
      <c r="G86" s="207"/>
      <c r="H86" s="207"/>
      <c r="I86" s="210"/>
      <c r="J86" s="221">
        <f>BK86</f>
        <v>0</v>
      </c>
      <c r="K86" s="207"/>
      <c r="L86" s="212"/>
      <c r="M86" s="213"/>
      <c r="N86" s="214"/>
      <c r="O86" s="214"/>
      <c r="P86" s="215">
        <f>SUM(P87:P121)</f>
        <v>0</v>
      </c>
      <c r="Q86" s="214"/>
      <c r="R86" s="215">
        <f>SUM(R87:R121)</f>
        <v>7.936990639999999</v>
      </c>
      <c r="S86" s="214"/>
      <c r="T86" s="216">
        <f>SUM(T87:T121)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7" t="s">
        <v>82</v>
      </c>
      <c r="AT86" s="218" t="s">
        <v>73</v>
      </c>
      <c r="AU86" s="218" t="s">
        <v>82</v>
      </c>
      <c r="AY86" s="217" t="s">
        <v>296</v>
      </c>
      <c r="BK86" s="219">
        <f>SUM(BK87:BK121)</f>
        <v>0</v>
      </c>
    </row>
    <row r="87" spans="1:65" s="2" customFormat="1" ht="24" customHeight="1">
      <c r="A87" s="40"/>
      <c r="B87" s="41"/>
      <c r="C87" s="222" t="s">
        <v>82</v>
      </c>
      <c r="D87" s="222" t="s">
        <v>298</v>
      </c>
      <c r="E87" s="223" t="s">
        <v>322</v>
      </c>
      <c r="F87" s="224" t="s">
        <v>323</v>
      </c>
      <c r="G87" s="225" t="s">
        <v>301</v>
      </c>
      <c r="H87" s="226">
        <v>5.354</v>
      </c>
      <c r="I87" s="227"/>
      <c r="J87" s="228">
        <f>ROUND(I87*H87,2)</f>
        <v>0</v>
      </c>
      <c r="K87" s="224" t="s">
        <v>302</v>
      </c>
      <c r="L87" s="46"/>
      <c r="M87" s="229" t="s">
        <v>28</v>
      </c>
      <c r="N87" s="230" t="s">
        <v>45</v>
      </c>
      <c r="O87" s="86"/>
      <c r="P87" s="231">
        <f>O87*H87</f>
        <v>0</v>
      </c>
      <c r="Q87" s="231">
        <v>0</v>
      </c>
      <c r="R87" s="231">
        <f>Q87*H87</f>
        <v>0</v>
      </c>
      <c r="S87" s="231">
        <v>0</v>
      </c>
      <c r="T87" s="232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3" t="s">
        <v>303</v>
      </c>
      <c r="AT87" s="233" t="s">
        <v>298</v>
      </c>
      <c r="AU87" s="233" t="s">
        <v>84</v>
      </c>
      <c r="AY87" s="19" t="s">
        <v>296</v>
      </c>
      <c r="BE87" s="234">
        <f>IF(N87="základní",J87,0)</f>
        <v>0</v>
      </c>
      <c r="BF87" s="234">
        <f>IF(N87="snížená",J87,0)</f>
        <v>0</v>
      </c>
      <c r="BG87" s="234">
        <f>IF(N87="zákl. přenesená",J87,0)</f>
        <v>0</v>
      </c>
      <c r="BH87" s="234">
        <f>IF(N87="sníž. přenesená",J87,0)</f>
        <v>0</v>
      </c>
      <c r="BI87" s="234">
        <f>IF(N87="nulová",J87,0)</f>
        <v>0</v>
      </c>
      <c r="BJ87" s="19" t="s">
        <v>82</v>
      </c>
      <c r="BK87" s="234">
        <f>ROUND(I87*H87,2)</f>
        <v>0</v>
      </c>
      <c r="BL87" s="19" t="s">
        <v>303</v>
      </c>
      <c r="BM87" s="233" t="s">
        <v>2566</v>
      </c>
    </row>
    <row r="88" spans="1:51" s="13" customFormat="1" ht="12">
      <c r="A88" s="13"/>
      <c r="B88" s="235"/>
      <c r="C88" s="236"/>
      <c r="D88" s="237" t="s">
        <v>305</v>
      </c>
      <c r="E88" s="238" t="s">
        <v>28</v>
      </c>
      <c r="F88" s="239" t="s">
        <v>2474</v>
      </c>
      <c r="G88" s="236"/>
      <c r="H88" s="238" t="s">
        <v>28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305</v>
      </c>
      <c r="AU88" s="245" t="s">
        <v>84</v>
      </c>
      <c r="AV88" s="13" t="s">
        <v>82</v>
      </c>
      <c r="AW88" s="13" t="s">
        <v>35</v>
      </c>
      <c r="AX88" s="13" t="s">
        <v>74</v>
      </c>
      <c r="AY88" s="245" t="s">
        <v>296</v>
      </c>
    </row>
    <row r="89" spans="1:51" s="13" customFormat="1" ht="12">
      <c r="A89" s="13"/>
      <c r="B89" s="235"/>
      <c r="C89" s="236"/>
      <c r="D89" s="237" t="s">
        <v>305</v>
      </c>
      <c r="E89" s="238" t="s">
        <v>28</v>
      </c>
      <c r="F89" s="239" t="s">
        <v>2567</v>
      </c>
      <c r="G89" s="236"/>
      <c r="H89" s="238" t="s">
        <v>28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5" t="s">
        <v>305</v>
      </c>
      <c r="AU89" s="245" t="s">
        <v>84</v>
      </c>
      <c r="AV89" s="13" t="s">
        <v>82</v>
      </c>
      <c r="AW89" s="13" t="s">
        <v>35</v>
      </c>
      <c r="AX89" s="13" t="s">
        <v>74</v>
      </c>
      <c r="AY89" s="245" t="s">
        <v>296</v>
      </c>
    </row>
    <row r="90" spans="1:51" s="14" customFormat="1" ht="12">
      <c r="A90" s="14"/>
      <c r="B90" s="246"/>
      <c r="C90" s="247"/>
      <c r="D90" s="237" t="s">
        <v>305</v>
      </c>
      <c r="E90" s="248" t="s">
        <v>212</v>
      </c>
      <c r="F90" s="249" t="s">
        <v>2568</v>
      </c>
      <c r="G90" s="247"/>
      <c r="H90" s="250">
        <v>5.354</v>
      </c>
      <c r="I90" s="251"/>
      <c r="J90" s="247"/>
      <c r="K90" s="247"/>
      <c r="L90" s="252"/>
      <c r="M90" s="253"/>
      <c r="N90" s="254"/>
      <c r="O90" s="254"/>
      <c r="P90" s="254"/>
      <c r="Q90" s="254"/>
      <c r="R90" s="254"/>
      <c r="S90" s="254"/>
      <c r="T90" s="25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6" t="s">
        <v>305</v>
      </c>
      <c r="AU90" s="256" t="s">
        <v>84</v>
      </c>
      <c r="AV90" s="14" t="s">
        <v>84</v>
      </c>
      <c r="AW90" s="14" t="s">
        <v>35</v>
      </c>
      <c r="AX90" s="14" t="s">
        <v>82</v>
      </c>
      <c r="AY90" s="256" t="s">
        <v>296</v>
      </c>
    </row>
    <row r="91" spans="1:65" s="2" customFormat="1" ht="24" customHeight="1">
      <c r="A91" s="40"/>
      <c r="B91" s="41"/>
      <c r="C91" s="222" t="s">
        <v>84</v>
      </c>
      <c r="D91" s="222" t="s">
        <v>298</v>
      </c>
      <c r="E91" s="223" t="s">
        <v>330</v>
      </c>
      <c r="F91" s="224" t="s">
        <v>331</v>
      </c>
      <c r="G91" s="225" t="s">
        <v>301</v>
      </c>
      <c r="H91" s="226">
        <v>5.354</v>
      </c>
      <c r="I91" s="227"/>
      <c r="J91" s="228">
        <f>ROUND(I91*H91,2)</f>
        <v>0</v>
      </c>
      <c r="K91" s="224" t="s">
        <v>302</v>
      </c>
      <c r="L91" s="46"/>
      <c r="M91" s="229" t="s">
        <v>28</v>
      </c>
      <c r="N91" s="230" t="s">
        <v>45</v>
      </c>
      <c r="O91" s="86"/>
      <c r="P91" s="231">
        <f>O91*H91</f>
        <v>0</v>
      </c>
      <c r="Q91" s="231">
        <v>0</v>
      </c>
      <c r="R91" s="231">
        <f>Q91*H91</f>
        <v>0</v>
      </c>
      <c r="S91" s="231">
        <v>0</v>
      </c>
      <c r="T91" s="232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3" t="s">
        <v>303</v>
      </c>
      <c r="AT91" s="233" t="s">
        <v>298</v>
      </c>
      <c r="AU91" s="233" t="s">
        <v>84</v>
      </c>
      <c r="AY91" s="19" t="s">
        <v>296</v>
      </c>
      <c r="BE91" s="234">
        <f>IF(N91="základní",J91,0)</f>
        <v>0</v>
      </c>
      <c r="BF91" s="234">
        <f>IF(N91="snížená",J91,0)</f>
        <v>0</v>
      </c>
      <c r="BG91" s="234">
        <f>IF(N91="zákl. přenesená",J91,0)</f>
        <v>0</v>
      </c>
      <c r="BH91" s="234">
        <f>IF(N91="sníž. přenesená",J91,0)</f>
        <v>0</v>
      </c>
      <c r="BI91" s="234">
        <f>IF(N91="nulová",J91,0)</f>
        <v>0</v>
      </c>
      <c r="BJ91" s="19" t="s">
        <v>82</v>
      </c>
      <c r="BK91" s="234">
        <f>ROUND(I91*H91,2)</f>
        <v>0</v>
      </c>
      <c r="BL91" s="19" t="s">
        <v>303</v>
      </c>
      <c r="BM91" s="233" t="s">
        <v>2569</v>
      </c>
    </row>
    <row r="92" spans="1:51" s="14" customFormat="1" ht="12">
      <c r="A92" s="14"/>
      <c r="B92" s="246"/>
      <c r="C92" s="247"/>
      <c r="D92" s="237" t="s">
        <v>305</v>
      </c>
      <c r="E92" s="248" t="s">
        <v>28</v>
      </c>
      <c r="F92" s="249" t="s">
        <v>212</v>
      </c>
      <c r="G92" s="247"/>
      <c r="H92" s="250">
        <v>5.354</v>
      </c>
      <c r="I92" s="251"/>
      <c r="J92" s="247"/>
      <c r="K92" s="247"/>
      <c r="L92" s="252"/>
      <c r="M92" s="253"/>
      <c r="N92" s="254"/>
      <c r="O92" s="254"/>
      <c r="P92" s="254"/>
      <c r="Q92" s="254"/>
      <c r="R92" s="254"/>
      <c r="S92" s="254"/>
      <c r="T92" s="25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6" t="s">
        <v>305</v>
      </c>
      <c r="AU92" s="256" t="s">
        <v>84</v>
      </c>
      <c r="AV92" s="14" t="s">
        <v>84</v>
      </c>
      <c r="AW92" s="14" t="s">
        <v>35</v>
      </c>
      <c r="AX92" s="14" t="s">
        <v>82</v>
      </c>
      <c r="AY92" s="256" t="s">
        <v>296</v>
      </c>
    </row>
    <row r="93" spans="1:65" s="2" customFormat="1" ht="24" customHeight="1">
      <c r="A93" s="40"/>
      <c r="B93" s="41"/>
      <c r="C93" s="222" t="s">
        <v>314</v>
      </c>
      <c r="D93" s="222" t="s">
        <v>298</v>
      </c>
      <c r="E93" s="223" t="s">
        <v>334</v>
      </c>
      <c r="F93" s="224" t="s">
        <v>335</v>
      </c>
      <c r="G93" s="225" t="s">
        <v>301</v>
      </c>
      <c r="H93" s="226">
        <v>5.354</v>
      </c>
      <c r="I93" s="227"/>
      <c r="J93" s="228">
        <f>ROUND(I93*H93,2)</f>
        <v>0</v>
      </c>
      <c r="K93" s="224" t="s">
        <v>302</v>
      </c>
      <c r="L93" s="46"/>
      <c r="M93" s="229" t="s">
        <v>28</v>
      </c>
      <c r="N93" s="230" t="s">
        <v>45</v>
      </c>
      <c r="O93" s="86"/>
      <c r="P93" s="231">
        <f>O93*H93</f>
        <v>0</v>
      </c>
      <c r="Q93" s="231">
        <v>0</v>
      </c>
      <c r="R93" s="231">
        <f>Q93*H93</f>
        <v>0</v>
      </c>
      <c r="S93" s="231">
        <v>0</v>
      </c>
      <c r="T93" s="232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3" t="s">
        <v>303</v>
      </c>
      <c r="AT93" s="233" t="s">
        <v>298</v>
      </c>
      <c r="AU93" s="233" t="s">
        <v>84</v>
      </c>
      <c r="AY93" s="19" t="s">
        <v>296</v>
      </c>
      <c r="BE93" s="234">
        <f>IF(N93="základní",J93,0)</f>
        <v>0</v>
      </c>
      <c r="BF93" s="234">
        <f>IF(N93="snížená",J93,0)</f>
        <v>0</v>
      </c>
      <c r="BG93" s="234">
        <f>IF(N93="zákl. přenesená",J93,0)</f>
        <v>0</v>
      </c>
      <c r="BH93" s="234">
        <f>IF(N93="sníž. přenesená",J93,0)</f>
        <v>0</v>
      </c>
      <c r="BI93" s="234">
        <f>IF(N93="nulová",J93,0)</f>
        <v>0</v>
      </c>
      <c r="BJ93" s="19" t="s">
        <v>82</v>
      </c>
      <c r="BK93" s="234">
        <f>ROUND(I93*H93,2)</f>
        <v>0</v>
      </c>
      <c r="BL93" s="19" t="s">
        <v>303</v>
      </c>
      <c r="BM93" s="233" t="s">
        <v>2570</v>
      </c>
    </row>
    <row r="94" spans="1:51" s="14" customFormat="1" ht="12">
      <c r="A94" s="14"/>
      <c r="B94" s="246"/>
      <c r="C94" s="247"/>
      <c r="D94" s="237" t="s">
        <v>305</v>
      </c>
      <c r="E94" s="248" t="s">
        <v>28</v>
      </c>
      <c r="F94" s="249" t="s">
        <v>212</v>
      </c>
      <c r="G94" s="247"/>
      <c r="H94" s="250">
        <v>5.354</v>
      </c>
      <c r="I94" s="251"/>
      <c r="J94" s="247"/>
      <c r="K94" s="247"/>
      <c r="L94" s="252"/>
      <c r="M94" s="253"/>
      <c r="N94" s="254"/>
      <c r="O94" s="254"/>
      <c r="P94" s="254"/>
      <c r="Q94" s="254"/>
      <c r="R94" s="254"/>
      <c r="S94" s="254"/>
      <c r="T94" s="25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6" t="s">
        <v>305</v>
      </c>
      <c r="AU94" s="256" t="s">
        <v>84</v>
      </c>
      <c r="AV94" s="14" t="s">
        <v>84</v>
      </c>
      <c r="AW94" s="14" t="s">
        <v>35</v>
      </c>
      <c r="AX94" s="14" t="s">
        <v>82</v>
      </c>
      <c r="AY94" s="256" t="s">
        <v>296</v>
      </c>
    </row>
    <row r="95" spans="1:65" s="2" customFormat="1" ht="24" customHeight="1">
      <c r="A95" s="40"/>
      <c r="B95" s="41"/>
      <c r="C95" s="222" t="s">
        <v>303</v>
      </c>
      <c r="D95" s="222" t="s">
        <v>298</v>
      </c>
      <c r="E95" s="223" t="s">
        <v>338</v>
      </c>
      <c r="F95" s="224" t="s">
        <v>339</v>
      </c>
      <c r="G95" s="225" t="s">
        <v>301</v>
      </c>
      <c r="H95" s="226">
        <v>5.354</v>
      </c>
      <c r="I95" s="227"/>
      <c r="J95" s="228">
        <f>ROUND(I95*H95,2)</f>
        <v>0</v>
      </c>
      <c r="K95" s="224" t="s">
        <v>302</v>
      </c>
      <c r="L95" s="46"/>
      <c r="M95" s="229" t="s">
        <v>28</v>
      </c>
      <c r="N95" s="230" t="s">
        <v>45</v>
      </c>
      <c r="O95" s="86"/>
      <c r="P95" s="231">
        <f>O95*H95</f>
        <v>0</v>
      </c>
      <c r="Q95" s="231">
        <v>0</v>
      </c>
      <c r="R95" s="231">
        <f>Q95*H95</f>
        <v>0</v>
      </c>
      <c r="S95" s="231">
        <v>0</v>
      </c>
      <c r="T95" s="232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3" t="s">
        <v>303</v>
      </c>
      <c r="AT95" s="233" t="s">
        <v>298</v>
      </c>
      <c r="AU95" s="233" t="s">
        <v>84</v>
      </c>
      <c r="AY95" s="19" t="s">
        <v>296</v>
      </c>
      <c r="BE95" s="234">
        <f>IF(N95="základní",J95,0)</f>
        <v>0</v>
      </c>
      <c r="BF95" s="234">
        <f>IF(N95="snížená",J95,0)</f>
        <v>0</v>
      </c>
      <c r="BG95" s="234">
        <f>IF(N95="zákl. přenesená",J95,0)</f>
        <v>0</v>
      </c>
      <c r="BH95" s="234">
        <f>IF(N95="sníž. přenesená",J95,0)</f>
        <v>0</v>
      </c>
      <c r="BI95" s="234">
        <f>IF(N95="nulová",J95,0)</f>
        <v>0</v>
      </c>
      <c r="BJ95" s="19" t="s">
        <v>82</v>
      </c>
      <c r="BK95" s="234">
        <f>ROUND(I95*H95,2)</f>
        <v>0</v>
      </c>
      <c r="BL95" s="19" t="s">
        <v>303</v>
      </c>
      <c r="BM95" s="233" t="s">
        <v>2571</v>
      </c>
    </row>
    <row r="96" spans="1:51" s="14" customFormat="1" ht="12">
      <c r="A96" s="14"/>
      <c r="B96" s="246"/>
      <c r="C96" s="247"/>
      <c r="D96" s="237" t="s">
        <v>305</v>
      </c>
      <c r="E96" s="248" t="s">
        <v>28</v>
      </c>
      <c r="F96" s="249" t="s">
        <v>212</v>
      </c>
      <c r="G96" s="247"/>
      <c r="H96" s="250">
        <v>5.354</v>
      </c>
      <c r="I96" s="251"/>
      <c r="J96" s="247"/>
      <c r="K96" s="247"/>
      <c r="L96" s="252"/>
      <c r="M96" s="253"/>
      <c r="N96" s="254"/>
      <c r="O96" s="254"/>
      <c r="P96" s="254"/>
      <c r="Q96" s="254"/>
      <c r="R96" s="254"/>
      <c r="S96" s="254"/>
      <c r="T96" s="25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6" t="s">
        <v>305</v>
      </c>
      <c r="AU96" s="256" t="s">
        <v>84</v>
      </c>
      <c r="AV96" s="14" t="s">
        <v>84</v>
      </c>
      <c r="AW96" s="14" t="s">
        <v>35</v>
      </c>
      <c r="AX96" s="14" t="s">
        <v>82</v>
      </c>
      <c r="AY96" s="256" t="s">
        <v>296</v>
      </c>
    </row>
    <row r="97" spans="1:65" s="2" customFormat="1" ht="24" customHeight="1">
      <c r="A97" s="40"/>
      <c r="B97" s="41"/>
      <c r="C97" s="222" t="s">
        <v>321</v>
      </c>
      <c r="D97" s="222" t="s">
        <v>298</v>
      </c>
      <c r="E97" s="223" t="s">
        <v>2572</v>
      </c>
      <c r="F97" s="224" t="s">
        <v>2573</v>
      </c>
      <c r="G97" s="225" t="s">
        <v>362</v>
      </c>
      <c r="H97" s="226">
        <v>17.846</v>
      </c>
      <c r="I97" s="227"/>
      <c r="J97" s="228">
        <f>ROUND(I97*H97,2)</f>
        <v>0</v>
      </c>
      <c r="K97" s="224" t="s">
        <v>302</v>
      </c>
      <c r="L97" s="46"/>
      <c r="M97" s="229" t="s">
        <v>28</v>
      </c>
      <c r="N97" s="230" t="s">
        <v>45</v>
      </c>
      <c r="O97" s="86"/>
      <c r="P97" s="231">
        <f>O97*H97</f>
        <v>0</v>
      </c>
      <c r="Q97" s="231">
        <v>0.00084</v>
      </c>
      <c r="R97" s="231">
        <f>Q97*H97</f>
        <v>0.014990640000000001</v>
      </c>
      <c r="S97" s="231">
        <v>0</v>
      </c>
      <c r="T97" s="232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3" t="s">
        <v>303</v>
      </c>
      <c r="AT97" s="233" t="s">
        <v>298</v>
      </c>
      <c r="AU97" s="233" t="s">
        <v>84</v>
      </c>
      <c r="AY97" s="19" t="s">
        <v>296</v>
      </c>
      <c r="BE97" s="234">
        <f>IF(N97="základní",J97,0)</f>
        <v>0</v>
      </c>
      <c r="BF97" s="234">
        <f>IF(N97="snížená",J97,0)</f>
        <v>0</v>
      </c>
      <c r="BG97" s="234">
        <f>IF(N97="zákl. přenesená",J97,0)</f>
        <v>0</v>
      </c>
      <c r="BH97" s="234">
        <f>IF(N97="sníž. přenesená",J97,0)</f>
        <v>0</v>
      </c>
      <c r="BI97" s="234">
        <f>IF(N97="nulová",J97,0)</f>
        <v>0</v>
      </c>
      <c r="BJ97" s="19" t="s">
        <v>82</v>
      </c>
      <c r="BK97" s="234">
        <f>ROUND(I97*H97,2)</f>
        <v>0</v>
      </c>
      <c r="BL97" s="19" t="s">
        <v>303</v>
      </c>
      <c r="BM97" s="233" t="s">
        <v>2574</v>
      </c>
    </row>
    <row r="98" spans="1:51" s="13" customFormat="1" ht="12">
      <c r="A98" s="13"/>
      <c r="B98" s="235"/>
      <c r="C98" s="236"/>
      <c r="D98" s="237" t="s">
        <v>305</v>
      </c>
      <c r="E98" s="238" t="s">
        <v>28</v>
      </c>
      <c r="F98" s="239" t="s">
        <v>2474</v>
      </c>
      <c r="G98" s="236"/>
      <c r="H98" s="238" t="s">
        <v>28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305</v>
      </c>
      <c r="AU98" s="245" t="s">
        <v>84</v>
      </c>
      <c r="AV98" s="13" t="s">
        <v>82</v>
      </c>
      <c r="AW98" s="13" t="s">
        <v>35</v>
      </c>
      <c r="AX98" s="13" t="s">
        <v>74</v>
      </c>
      <c r="AY98" s="245" t="s">
        <v>296</v>
      </c>
    </row>
    <row r="99" spans="1:51" s="13" customFormat="1" ht="12">
      <c r="A99" s="13"/>
      <c r="B99" s="235"/>
      <c r="C99" s="236"/>
      <c r="D99" s="237" t="s">
        <v>305</v>
      </c>
      <c r="E99" s="238" t="s">
        <v>28</v>
      </c>
      <c r="F99" s="239" t="s">
        <v>2567</v>
      </c>
      <c r="G99" s="236"/>
      <c r="H99" s="238" t="s">
        <v>28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305</v>
      </c>
      <c r="AU99" s="245" t="s">
        <v>84</v>
      </c>
      <c r="AV99" s="13" t="s">
        <v>82</v>
      </c>
      <c r="AW99" s="13" t="s">
        <v>35</v>
      </c>
      <c r="AX99" s="13" t="s">
        <v>74</v>
      </c>
      <c r="AY99" s="245" t="s">
        <v>296</v>
      </c>
    </row>
    <row r="100" spans="1:51" s="14" customFormat="1" ht="12">
      <c r="A100" s="14"/>
      <c r="B100" s="246"/>
      <c r="C100" s="247"/>
      <c r="D100" s="237" t="s">
        <v>305</v>
      </c>
      <c r="E100" s="248" t="s">
        <v>196</v>
      </c>
      <c r="F100" s="249" t="s">
        <v>2575</v>
      </c>
      <c r="G100" s="247"/>
      <c r="H100" s="250">
        <v>17.846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6" t="s">
        <v>305</v>
      </c>
      <c r="AU100" s="256" t="s">
        <v>84</v>
      </c>
      <c r="AV100" s="14" t="s">
        <v>84</v>
      </c>
      <c r="AW100" s="14" t="s">
        <v>35</v>
      </c>
      <c r="AX100" s="14" t="s">
        <v>82</v>
      </c>
      <c r="AY100" s="256" t="s">
        <v>296</v>
      </c>
    </row>
    <row r="101" spans="1:65" s="2" customFormat="1" ht="24" customHeight="1">
      <c r="A101" s="40"/>
      <c r="B101" s="41"/>
      <c r="C101" s="222" t="s">
        <v>329</v>
      </c>
      <c r="D101" s="222" t="s">
        <v>298</v>
      </c>
      <c r="E101" s="223" t="s">
        <v>2576</v>
      </c>
      <c r="F101" s="224" t="s">
        <v>2577</v>
      </c>
      <c r="G101" s="225" t="s">
        <v>362</v>
      </c>
      <c r="H101" s="226">
        <v>17.846</v>
      </c>
      <c r="I101" s="227"/>
      <c r="J101" s="228">
        <f>ROUND(I101*H101,2)</f>
        <v>0</v>
      </c>
      <c r="K101" s="224" t="s">
        <v>302</v>
      </c>
      <c r="L101" s="46"/>
      <c r="M101" s="229" t="s">
        <v>28</v>
      </c>
      <c r="N101" s="230" t="s">
        <v>45</v>
      </c>
      <c r="O101" s="86"/>
      <c r="P101" s="231">
        <f>O101*H101</f>
        <v>0</v>
      </c>
      <c r="Q101" s="231">
        <v>0</v>
      </c>
      <c r="R101" s="231">
        <f>Q101*H101</f>
        <v>0</v>
      </c>
      <c r="S101" s="231">
        <v>0</v>
      </c>
      <c r="T101" s="232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3" t="s">
        <v>303</v>
      </c>
      <c r="AT101" s="233" t="s">
        <v>298</v>
      </c>
      <c r="AU101" s="233" t="s">
        <v>84</v>
      </c>
      <c r="AY101" s="19" t="s">
        <v>296</v>
      </c>
      <c r="BE101" s="234">
        <f>IF(N101="základní",J101,0)</f>
        <v>0</v>
      </c>
      <c r="BF101" s="234">
        <f>IF(N101="snížená",J101,0)</f>
        <v>0</v>
      </c>
      <c r="BG101" s="234">
        <f>IF(N101="zákl. přenesená",J101,0)</f>
        <v>0</v>
      </c>
      <c r="BH101" s="234">
        <f>IF(N101="sníž. přenesená",J101,0)</f>
        <v>0</v>
      </c>
      <c r="BI101" s="234">
        <f>IF(N101="nulová",J101,0)</f>
        <v>0</v>
      </c>
      <c r="BJ101" s="19" t="s">
        <v>82</v>
      </c>
      <c r="BK101" s="234">
        <f>ROUND(I101*H101,2)</f>
        <v>0</v>
      </c>
      <c r="BL101" s="19" t="s">
        <v>303</v>
      </c>
      <c r="BM101" s="233" t="s">
        <v>2578</v>
      </c>
    </row>
    <row r="102" spans="1:51" s="14" customFormat="1" ht="12">
      <c r="A102" s="14"/>
      <c r="B102" s="246"/>
      <c r="C102" s="247"/>
      <c r="D102" s="237" t="s">
        <v>305</v>
      </c>
      <c r="E102" s="248" t="s">
        <v>28</v>
      </c>
      <c r="F102" s="249" t="s">
        <v>196</v>
      </c>
      <c r="G102" s="247"/>
      <c r="H102" s="250">
        <v>17.846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305</v>
      </c>
      <c r="AU102" s="256" t="s">
        <v>84</v>
      </c>
      <c r="AV102" s="14" t="s">
        <v>84</v>
      </c>
      <c r="AW102" s="14" t="s">
        <v>35</v>
      </c>
      <c r="AX102" s="14" t="s">
        <v>82</v>
      </c>
      <c r="AY102" s="256" t="s">
        <v>296</v>
      </c>
    </row>
    <row r="103" spans="1:65" s="2" customFormat="1" ht="24" customHeight="1">
      <c r="A103" s="40"/>
      <c r="B103" s="41"/>
      <c r="C103" s="222" t="s">
        <v>333</v>
      </c>
      <c r="D103" s="222" t="s">
        <v>298</v>
      </c>
      <c r="E103" s="223" t="s">
        <v>383</v>
      </c>
      <c r="F103" s="224" t="s">
        <v>384</v>
      </c>
      <c r="G103" s="225" t="s">
        <v>301</v>
      </c>
      <c r="H103" s="226">
        <v>10.708</v>
      </c>
      <c r="I103" s="227"/>
      <c r="J103" s="228">
        <f>ROUND(I103*H103,2)</f>
        <v>0</v>
      </c>
      <c r="K103" s="224" t="s">
        <v>302</v>
      </c>
      <c r="L103" s="46"/>
      <c r="M103" s="229" t="s">
        <v>28</v>
      </c>
      <c r="N103" s="230" t="s">
        <v>45</v>
      </c>
      <c r="O103" s="86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3" t="s">
        <v>303</v>
      </c>
      <c r="AT103" s="233" t="s">
        <v>298</v>
      </c>
      <c r="AU103" s="233" t="s">
        <v>84</v>
      </c>
      <c r="AY103" s="19" t="s">
        <v>296</v>
      </c>
      <c r="BE103" s="234">
        <f>IF(N103="základní",J103,0)</f>
        <v>0</v>
      </c>
      <c r="BF103" s="234">
        <f>IF(N103="snížená",J103,0)</f>
        <v>0</v>
      </c>
      <c r="BG103" s="234">
        <f>IF(N103="zákl. přenesená",J103,0)</f>
        <v>0</v>
      </c>
      <c r="BH103" s="234">
        <f>IF(N103="sníž. přenesená",J103,0)</f>
        <v>0</v>
      </c>
      <c r="BI103" s="234">
        <f>IF(N103="nulová",J103,0)</f>
        <v>0</v>
      </c>
      <c r="BJ103" s="19" t="s">
        <v>82</v>
      </c>
      <c r="BK103" s="234">
        <f>ROUND(I103*H103,2)</f>
        <v>0</v>
      </c>
      <c r="BL103" s="19" t="s">
        <v>303</v>
      </c>
      <c r="BM103" s="233" t="s">
        <v>2579</v>
      </c>
    </row>
    <row r="104" spans="1:51" s="14" customFormat="1" ht="12">
      <c r="A104" s="14"/>
      <c r="B104" s="246"/>
      <c r="C104" s="247"/>
      <c r="D104" s="237" t="s">
        <v>305</v>
      </c>
      <c r="E104" s="248" t="s">
        <v>233</v>
      </c>
      <c r="F104" s="249" t="s">
        <v>387</v>
      </c>
      <c r="G104" s="247"/>
      <c r="H104" s="250">
        <v>10.708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6" t="s">
        <v>305</v>
      </c>
      <c r="AU104" s="256" t="s">
        <v>84</v>
      </c>
      <c r="AV104" s="14" t="s">
        <v>84</v>
      </c>
      <c r="AW104" s="14" t="s">
        <v>35</v>
      </c>
      <c r="AX104" s="14" t="s">
        <v>82</v>
      </c>
      <c r="AY104" s="256" t="s">
        <v>296</v>
      </c>
    </row>
    <row r="105" spans="1:65" s="2" customFormat="1" ht="24" customHeight="1">
      <c r="A105" s="40"/>
      <c r="B105" s="41"/>
      <c r="C105" s="222" t="s">
        <v>337</v>
      </c>
      <c r="D105" s="222" t="s">
        <v>298</v>
      </c>
      <c r="E105" s="223" t="s">
        <v>390</v>
      </c>
      <c r="F105" s="224" t="s">
        <v>391</v>
      </c>
      <c r="G105" s="225" t="s">
        <v>301</v>
      </c>
      <c r="H105" s="226">
        <v>5.281</v>
      </c>
      <c r="I105" s="227"/>
      <c r="J105" s="228">
        <f>ROUND(I105*H105,2)</f>
        <v>0</v>
      </c>
      <c r="K105" s="224" t="s">
        <v>302</v>
      </c>
      <c r="L105" s="46"/>
      <c r="M105" s="229" t="s">
        <v>28</v>
      </c>
      <c r="N105" s="230" t="s">
        <v>45</v>
      </c>
      <c r="O105" s="86"/>
      <c r="P105" s="231">
        <f>O105*H105</f>
        <v>0</v>
      </c>
      <c r="Q105" s="231">
        <v>0</v>
      </c>
      <c r="R105" s="231">
        <f>Q105*H105</f>
        <v>0</v>
      </c>
      <c r="S105" s="231">
        <v>0</v>
      </c>
      <c r="T105" s="232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3" t="s">
        <v>303</v>
      </c>
      <c r="AT105" s="233" t="s">
        <v>298</v>
      </c>
      <c r="AU105" s="233" t="s">
        <v>84</v>
      </c>
      <c r="AY105" s="19" t="s">
        <v>296</v>
      </c>
      <c r="BE105" s="234">
        <f>IF(N105="základní",J105,0)</f>
        <v>0</v>
      </c>
      <c r="BF105" s="234">
        <f>IF(N105="snížená",J105,0)</f>
        <v>0</v>
      </c>
      <c r="BG105" s="234">
        <f>IF(N105="zákl. přenesená",J105,0)</f>
        <v>0</v>
      </c>
      <c r="BH105" s="234">
        <f>IF(N105="sníž. přenesená",J105,0)</f>
        <v>0</v>
      </c>
      <c r="BI105" s="234">
        <f>IF(N105="nulová",J105,0)</f>
        <v>0</v>
      </c>
      <c r="BJ105" s="19" t="s">
        <v>82</v>
      </c>
      <c r="BK105" s="234">
        <f>ROUND(I105*H105,2)</f>
        <v>0</v>
      </c>
      <c r="BL105" s="19" t="s">
        <v>303</v>
      </c>
      <c r="BM105" s="233" t="s">
        <v>2580</v>
      </c>
    </row>
    <row r="106" spans="1:51" s="14" customFormat="1" ht="12">
      <c r="A106" s="14"/>
      <c r="B106" s="246"/>
      <c r="C106" s="247"/>
      <c r="D106" s="237" t="s">
        <v>305</v>
      </c>
      <c r="E106" s="248" t="s">
        <v>28</v>
      </c>
      <c r="F106" s="249" t="s">
        <v>233</v>
      </c>
      <c r="G106" s="247"/>
      <c r="H106" s="250">
        <v>10.708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305</v>
      </c>
      <c r="AU106" s="256" t="s">
        <v>84</v>
      </c>
      <c r="AV106" s="14" t="s">
        <v>84</v>
      </c>
      <c r="AW106" s="14" t="s">
        <v>35</v>
      </c>
      <c r="AX106" s="14" t="s">
        <v>74</v>
      </c>
      <c r="AY106" s="256" t="s">
        <v>296</v>
      </c>
    </row>
    <row r="107" spans="1:51" s="14" customFormat="1" ht="12">
      <c r="A107" s="14"/>
      <c r="B107" s="246"/>
      <c r="C107" s="247"/>
      <c r="D107" s="237" t="s">
        <v>305</v>
      </c>
      <c r="E107" s="248" t="s">
        <v>28</v>
      </c>
      <c r="F107" s="249" t="s">
        <v>2481</v>
      </c>
      <c r="G107" s="247"/>
      <c r="H107" s="250">
        <v>-5.427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305</v>
      </c>
      <c r="AU107" s="256" t="s">
        <v>84</v>
      </c>
      <c r="AV107" s="14" t="s">
        <v>84</v>
      </c>
      <c r="AW107" s="14" t="s">
        <v>35</v>
      </c>
      <c r="AX107" s="14" t="s">
        <v>74</v>
      </c>
      <c r="AY107" s="256" t="s">
        <v>296</v>
      </c>
    </row>
    <row r="108" spans="1:51" s="15" customFormat="1" ht="12">
      <c r="A108" s="15"/>
      <c r="B108" s="257"/>
      <c r="C108" s="258"/>
      <c r="D108" s="237" t="s">
        <v>305</v>
      </c>
      <c r="E108" s="259" t="s">
        <v>2045</v>
      </c>
      <c r="F108" s="260" t="s">
        <v>310</v>
      </c>
      <c r="G108" s="258"/>
      <c r="H108" s="261">
        <v>5.281</v>
      </c>
      <c r="I108" s="262"/>
      <c r="J108" s="258"/>
      <c r="K108" s="258"/>
      <c r="L108" s="263"/>
      <c r="M108" s="264"/>
      <c r="N108" s="265"/>
      <c r="O108" s="265"/>
      <c r="P108" s="265"/>
      <c r="Q108" s="265"/>
      <c r="R108" s="265"/>
      <c r="S108" s="265"/>
      <c r="T108" s="26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7" t="s">
        <v>305</v>
      </c>
      <c r="AU108" s="267" t="s">
        <v>84</v>
      </c>
      <c r="AV108" s="15" t="s">
        <v>303</v>
      </c>
      <c r="AW108" s="15" t="s">
        <v>35</v>
      </c>
      <c r="AX108" s="15" t="s">
        <v>82</v>
      </c>
      <c r="AY108" s="267" t="s">
        <v>296</v>
      </c>
    </row>
    <row r="109" spans="1:65" s="2" customFormat="1" ht="16.5" customHeight="1">
      <c r="A109" s="40"/>
      <c r="B109" s="41"/>
      <c r="C109" s="222" t="s">
        <v>341</v>
      </c>
      <c r="D109" s="222" t="s">
        <v>298</v>
      </c>
      <c r="E109" s="223" t="s">
        <v>394</v>
      </c>
      <c r="F109" s="224" t="s">
        <v>395</v>
      </c>
      <c r="G109" s="225" t="s">
        <v>301</v>
      </c>
      <c r="H109" s="226">
        <v>5.281</v>
      </c>
      <c r="I109" s="227"/>
      <c r="J109" s="228">
        <f>ROUND(I109*H109,2)</f>
        <v>0</v>
      </c>
      <c r="K109" s="224" t="s">
        <v>302</v>
      </c>
      <c r="L109" s="46"/>
      <c r="M109" s="229" t="s">
        <v>28</v>
      </c>
      <c r="N109" s="230" t="s">
        <v>45</v>
      </c>
      <c r="O109" s="86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3" t="s">
        <v>303</v>
      </c>
      <c r="AT109" s="233" t="s">
        <v>298</v>
      </c>
      <c r="AU109" s="233" t="s">
        <v>84</v>
      </c>
      <c r="AY109" s="19" t="s">
        <v>296</v>
      </c>
      <c r="BE109" s="234">
        <f>IF(N109="základní",J109,0)</f>
        <v>0</v>
      </c>
      <c r="BF109" s="234">
        <f>IF(N109="snížená",J109,0)</f>
        <v>0</v>
      </c>
      <c r="BG109" s="234">
        <f>IF(N109="zákl. přenesená",J109,0)</f>
        <v>0</v>
      </c>
      <c r="BH109" s="234">
        <f>IF(N109="sníž. přenesená",J109,0)</f>
        <v>0</v>
      </c>
      <c r="BI109" s="234">
        <f>IF(N109="nulová",J109,0)</f>
        <v>0</v>
      </c>
      <c r="BJ109" s="19" t="s">
        <v>82</v>
      </c>
      <c r="BK109" s="234">
        <f>ROUND(I109*H109,2)</f>
        <v>0</v>
      </c>
      <c r="BL109" s="19" t="s">
        <v>303</v>
      </c>
      <c r="BM109" s="233" t="s">
        <v>2581</v>
      </c>
    </row>
    <row r="110" spans="1:51" s="14" customFormat="1" ht="12">
      <c r="A110" s="14"/>
      <c r="B110" s="246"/>
      <c r="C110" s="247"/>
      <c r="D110" s="237" t="s">
        <v>305</v>
      </c>
      <c r="E110" s="248" t="s">
        <v>28</v>
      </c>
      <c r="F110" s="249" t="s">
        <v>2045</v>
      </c>
      <c r="G110" s="247"/>
      <c r="H110" s="250">
        <v>5.281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305</v>
      </c>
      <c r="AU110" s="256" t="s">
        <v>84</v>
      </c>
      <c r="AV110" s="14" t="s">
        <v>84</v>
      </c>
      <c r="AW110" s="14" t="s">
        <v>35</v>
      </c>
      <c r="AX110" s="14" t="s">
        <v>82</v>
      </c>
      <c r="AY110" s="256" t="s">
        <v>296</v>
      </c>
    </row>
    <row r="111" spans="1:65" s="2" customFormat="1" ht="24" customHeight="1">
      <c r="A111" s="40"/>
      <c r="B111" s="41"/>
      <c r="C111" s="222" t="s">
        <v>347</v>
      </c>
      <c r="D111" s="222" t="s">
        <v>298</v>
      </c>
      <c r="E111" s="223" t="s">
        <v>397</v>
      </c>
      <c r="F111" s="224" t="s">
        <v>398</v>
      </c>
      <c r="G111" s="225" t="s">
        <v>301</v>
      </c>
      <c r="H111" s="226">
        <v>5.427</v>
      </c>
      <c r="I111" s="227"/>
      <c r="J111" s="228">
        <f>ROUND(I111*H111,2)</f>
        <v>0</v>
      </c>
      <c r="K111" s="224" t="s">
        <v>302</v>
      </c>
      <c r="L111" s="46"/>
      <c r="M111" s="229" t="s">
        <v>28</v>
      </c>
      <c r="N111" s="230" t="s">
        <v>45</v>
      </c>
      <c r="O111" s="86"/>
      <c r="P111" s="231">
        <f>O111*H111</f>
        <v>0</v>
      </c>
      <c r="Q111" s="231">
        <v>0</v>
      </c>
      <c r="R111" s="231">
        <f>Q111*H111</f>
        <v>0</v>
      </c>
      <c r="S111" s="231">
        <v>0</v>
      </c>
      <c r="T111" s="232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3" t="s">
        <v>303</v>
      </c>
      <c r="AT111" s="233" t="s">
        <v>298</v>
      </c>
      <c r="AU111" s="233" t="s">
        <v>84</v>
      </c>
      <c r="AY111" s="19" t="s">
        <v>296</v>
      </c>
      <c r="BE111" s="234">
        <f>IF(N111="základní",J111,0)</f>
        <v>0</v>
      </c>
      <c r="BF111" s="234">
        <f>IF(N111="snížená",J111,0)</f>
        <v>0</v>
      </c>
      <c r="BG111" s="234">
        <f>IF(N111="zákl. přenesená",J111,0)</f>
        <v>0</v>
      </c>
      <c r="BH111" s="234">
        <f>IF(N111="sníž. přenesená",J111,0)</f>
        <v>0</v>
      </c>
      <c r="BI111" s="234">
        <f>IF(N111="nulová",J111,0)</f>
        <v>0</v>
      </c>
      <c r="BJ111" s="19" t="s">
        <v>82</v>
      </c>
      <c r="BK111" s="234">
        <f>ROUND(I111*H111,2)</f>
        <v>0</v>
      </c>
      <c r="BL111" s="19" t="s">
        <v>303</v>
      </c>
      <c r="BM111" s="233" t="s">
        <v>2582</v>
      </c>
    </row>
    <row r="112" spans="1:51" s="14" customFormat="1" ht="12">
      <c r="A112" s="14"/>
      <c r="B112" s="246"/>
      <c r="C112" s="247"/>
      <c r="D112" s="237" t="s">
        <v>305</v>
      </c>
      <c r="E112" s="248" t="s">
        <v>28</v>
      </c>
      <c r="F112" s="249" t="s">
        <v>233</v>
      </c>
      <c r="G112" s="247"/>
      <c r="H112" s="250">
        <v>10.708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6" t="s">
        <v>305</v>
      </c>
      <c r="AU112" s="256" t="s">
        <v>84</v>
      </c>
      <c r="AV112" s="14" t="s">
        <v>84</v>
      </c>
      <c r="AW112" s="14" t="s">
        <v>35</v>
      </c>
      <c r="AX112" s="14" t="s">
        <v>74</v>
      </c>
      <c r="AY112" s="256" t="s">
        <v>296</v>
      </c>
    </row>
    <row r="113" spans="1:51" s="14" customFormat="1" ht="12">
      <c r="A113" s="14"/>
      <c r="B113" s="246"/>
      <c r="C113" s="247"/>
      <c r="D113" s="237" t="s">
        <v>305</v>
      </c>
      <c r="E113" s="248" t="s">
        <v>28</v>
      </c>
      <c r="F113" s="249" t="s">
        <v>2484</v>
      </c>
      <c r="G113" s="247"/>
      <c r="H113" s="250">
        <v>-3.961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6" t="s">
        <v>305</v>
      </c>
      <c r="AU113" s="256" t="s">
        <v>84</v>
      </c>
      <c r="AV113" s="14" t="s">
        <v>84</v>
      </c>
      <c r="AW113" s="14" t="s">
        <v>35</v>
      </c>
      <c r="AX113" s="14" t="s">
        <v>74</v>
      </c>
      <c r="AY113" s="256" t="s">
        <v>296</v>
      </c>
    </row>
    <row r="114" spans="1:51" s="14" customFormat="1" ht="12">
      <c r="A114" s="14"/>
      <c r="B114" s="246"/>
      <c r="C114" s="247"/>
      <c r="D114" s="237" t="s">
        <v>305</v>
      </c>
      <c r="E114" s="248" t="s">
        <v>28</v>
      </c>
      <c r="F114" s="249" t="s">
        <v>2485</v>
      </c>
      <c r="G114" s="247"/>
      <c r="H114" s="250">
        <v>-1.32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305</v>
      </c>
      <c r="AU114" s="256" t="s">
        <v>84</v>
      </c>
      <c r="AV114" s="14" t="s">
        <v>84</v>
      </c>
      <c r="AW114" s="14" t="s">
        <v>35</v>
      </c>
      <c r="AX114" s="14" t="s">
        <v>74</v>
      </c>
      <c r="AY114" s="256" t="s">
        <v>296</v>
      </c>
    </row>
    <row r="115" spans="1:51" s="15" customFormat="1" ht="12">
      <c r="A115" s="15"/>
      <c r="B115" s="257"/>
      <c r="C115" s="258"/>
      <c r="D115" s="237" t="s">
        <v>305</v>
      </c>
      <c r="E115" s="259" t="s">
        <v>249</v>
      </c>
      <c r="F115" s="260" t="s">
        <v>310</v>
      </c>
      <c r="G115" s="258"/>
      <c r="H115" s="261">
        <v>5.427</v>
      </c>
      <c r="I115" s="262"/>
      <c r="J115" s="258"/>
      <c r="K115" s="258"/>
      <c r="L115" s="263"/>
      <c r="M115" s="264"/>
      <c r="N115" s="265"/>
      <c r="O115" s="265"/>
      <c r="P115" s="265"/>
      <c r="Q115" s="265"/>
      <c r="R115" s="265"/>
      <c r="S115" s="265"/>
      <c r="T115" s="266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7" t="s">
        <v>305</v>
      </c>
      <c r="AU115" s="267" t="s">
        <v>84</v>
      </c>
      <c r="AV115" s="15" t="s">
        <v>303</v>
      </c>
      <c r="AW115" s="15" t="s">
        <v>35</v>
      </c>
      <c r="AX115" s="15" t="s">
        <v>82</v>
      </c>
      <c r="AY115" s="267" t="s">
        <v>296</v>
      </c>
    </row>
    <row r="116" spans="1:65" s="2" customFormat="1" ht="24" customHeight="1">
      <c r="A116" s="40"/>
      <c r="B116" s="41"/>
      <c r="C116" s="222" t="s">
        <v>351</v>
      </c>
      <c r="D116" s="222" t="s">
        <v>298</v>
      </c>
      <c r="E116" s="223" t="s">
        <v>2486</v>
      </c>
      <c r="F116" s="224" t="s">
        <v>2487</v>
      </c>
      <c r="G116" s="225" t="s">
        <v>301</v>
      </c>
      <c r="H116" s="226">
        <v>3.961</v>
      </c>
      <c r="I116" s="227"/>
      <c r="J116" s="228">
        <f>ROUND(I116*H116,2)</f>
        <v>0</v>
      </c>
      <c r="K116" s="224" t="s">
        <v>302</v>
      </c>
      <c r="L116" s="46"/>
      <c r="M116" s="229" t="s">
        <v>28</v>
      </c>
      <c r="N116" s="230" t="s">
        <v>45</v>
      </c>
      <c r="O116" s="86"/>
      <c r="P116" s="231">
        <f>O116*H116</f>
        <v>0</v>
      </c>
      <c r="Q116" s="231">
        <v>0</v>
      </c>
      <c r="R116" s="231">
        <f>Q116*H116</f>
        <v>0</v>
      </c>
      <c r="S116" s="231">
        <v>0</v>
      </c>
      <c r="T116" s="232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3" t="s">
        <v>303</v>
      </c>
      <c r="AT116" s="233" t="s">
        <v>298</v>
      </c>
      <c r="AU116" s="233" t="s">
        <v>84</v>
      </c>
      <c r="AY116" s="19" t="s">
        <v>296</v>
      </c>
      <c r="BE116" s="234">
        <f>IF(N116="základní",J116,0)</f>
        <v>0</v>
      </c>
      <c r="BF116" s="234">
        <f>IF(N116="snížená",J116,0)</f>
        <v>0</v>
      </c>
      <c r="BG116" s="234">
        <f>IF(N116="zákl. přenesená",J116,0)</f>
        <v>0</v>
      </c>
      <c r="BH116" s="234">
        <f>IF(N116="sníž. přenesená",J116,0)</f>
        <v>0</v>
      </c>
      <c r="BI116" s="234">
        <f>IF(N116="nulová",J116,0)</f>
        <v>0</v>
      </c>
      <c r="BJ116" s="19" t="s">
        <v>82</v>
      </c>
      <c r="BK116" s="234">
        <f>ROUND(I116*H116,2)</f>
        <v>0</v>
      </c>
      <c r="BL116" s="19" t="s">
        <v>303</v>
      </c>
      <c r="BM116" s="233" t="s">
        <v>2583</v>
      </c>
    </row>
    <row r="117" spans="1:51" s="13" customFormat="1" ht="12">
      <c r="A117" s="13"/>
      <c r="B117" s="235"/>
      <c r="C117" s="236"/>
      <c r="D117" s="237" t="s">
        <v>305</v>
      </c>
      <c r="E117" s="238" t="s">
        <v>28</v>
      </c>
      <c r="F117" s="239" t="s">
        <v>2474</v>
      </c>
      <c r="G117" s="236"/>
      <c r="H117" s="238" t="s">
        <v>28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305</v>
      </c>
      <c r="AU117" s="245" t="s">
        <v>84</v>
      </c>
      <c r="AV117" s="13" t="s">
        <v>82</v>
      </c>
      <c r="AW117" s="13" t="s">
        <v>35</v>
      </c>
      <c r="AX117" s="13" t="s">
        <v>74</v>
      </c>
      <c r="AY117" s="245" t="s">
        <v>296</v>
      </c>
    </row>
    <row r="118" spans="1:51" s="13" customFormat="1" ht="12">
      <c r="A118" s="13"/>
      <c r="B118" s="235"/>
      <c r="C118" s="236"/>
      <c r="D118" s="237" t="s">
        <v>305</v>
      </c>
      <c r="E118" s="238" t="s">
        <v>28</v>
      </c>
      <c r="F118" s="239" t="s">
        <v>2567</v>
      </c>
      <c r="G118" s="236"/>
      <c r="H118" s="238" t="s">
        <v>28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305</v>
      </c>
      <c r="AU118" s="245" t="s">
        <v>84</v>
      </c>
      <c r="AV118" s="13" t="s">
        <v>82</v>
      </c>
      <c r="AW118" s="13" t="s">
        <v>35</v>
      </c>
      <c r="AX118" s="13" t="s">
        <v>74</v>
      </c>
      <c r="AY118" s="245" t="s">
        <v>296</v>
      </c>
    </row>
    <row r="119" spans="1:51" s="14" customFormat="1" ht="12">
      <c r="A119" s="14"/>
      <c r="B119" s="246"/>
      <c r="C119" s="247"/>
      <c r="D119" s="237" t="s">
        <v>305</v>
      </c>
      <c r="E119" s="248" t="s">
        <v>2465</v>
      </c>
      <c r="F119" s="249" t="s">
        <v>2584</v>
      </c>
      <c r="G119" s="247"/>
      <c r="H119" s="250">
        <v>3.961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6" t="s">
        <v>305</v>
      </c>
      <c r="AU119" s="256" t="s">
        <v>84</v>
      </c>
      <c r="AV119" s="14" t="s">
        <v>84</v>
      </c>
      <c r="AW119" s="14" t="s">
        <v>35</v>
      </c>
      <c r="AX119" s="14" t="s">
        <v>82</v>
      </c>
      <c r="AY119" s="256" t="s">
        <v>296</v>
      </c>
    </row>
    <row r="120" spans="1:65" s="2" customFormat="1" ht="16.5" customHeight="1">
      <c r="A120" s="40"/>
      <c r="B120" s="41"/>
      <c r="C120" s="279" t="s">
        <v>355</v>
      </c>
      <c r="D120" s="279" t="s">
        <v>405</v>
      </c>
      <c r="E120" s="280" t="s">
        <v>2490</v>
      </c>
      <c r="F120" s="281" t="s">
        <v>2491</v>
      </c>
      <c r="G120" s="282" t="s">
        <v>408</v>
      </c>
      <c r="H120" s="283">
        <v>7.922</v>
      </c>
      <c r="I120" s="284"/>
      <c r="J120" s="285">
        <f>ROUND(I120*H120,2)</f>
        <v>0</v>
      </c>
      <c r="K120" s="281" t="s">
        <v>302</v>
      </c>
      <c r="L120" s="286"/>
      <c r="M120" s="287" t="s">
        <v>28</v>
      </c>
      <c r="N120" s="288" t="s">
        <v>45</v>
      </c>
      <c r="O120" s="86"/>
      <c r="P120" s="231">
        <f>O120*H120</f>
        <v>0</v>
      </c>
      <c r="Q120" s="231">
        <v>1</v>
      </c>
      <c r="R120" s="231">
        <f>Q120*H120</f>
        <v>7.922</v>
      </c>
      <c r="S120" s="231">
        <v>0</v>
      </c>
      <c r="T120" s="232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3" t="s">
        <v>337</v>
      </c>
      <c r="AT120" s="233" t="s">
        <v>405</v>
      </c>
      <c r="AU120" s="233" t="s">
        <v>84</v>
      </c>
      <c r="AY120" s="19" t="s">
        <v>296</v>
      </c>
      <c r="BE120" s="234">
        <f>IF(N120="základní",J120,0)</f>
        <v>0</v>
      </c>
      <c r="BF120" s="234">
        <f>IF(N120="snížená",J120,0)</f>
        <v>0</v>
      </c>
      <c r="BG120" s="234">
        <f>IF(N120="zákl. přenesená",J120,0)</f>
        <v>0</v>
      </c>
      <c r="BH120" s="234">
        <f>IF(N120="sníž. přenesená",J120,0)</f>
        <v>0</v>
      </c>
      <c r="BI120" s="234">
        <f>IF(N120="nulová",J120,0)</f>
        <v>0</v>
      </c>
      <c r="BJ120" s="19" t="s">
        <v>82</v>
      </c>
      <c r="BK120" s="234">
        <f>ROUND(I120*H120,2)</f>
        <v>0</v>
      </c>
      <c r="BL120" s="19" t="s">
        <v>303</v>
      </c>
      <c r="BM120" s="233" t="s">
        <v>2585</v>
      </c>
    </row>
    <row r="121" spans="1:51" s="14" customFormat="1" ht="12">
      <c r="A121" s="14"/>
      <c r="B121" s="246"/>
      <c r="C121" s="247"/>
      <c r="D121" s="237" t="s">
        <v>305</v>
      </c>
      <c r="E121" s="248" t="s">
        <v>28</v>
      </c>
      <c r="F121" s="249" t="s">
        <v>2493</v>
      </c>
      <c r="G121" s="247"/>
      <c r="H121" s="250">
        <v>7.922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6" t="s">
        <v>305</v>
      </c>
      <c r="AU121" s="256" t="s">
        <v>84</v>
      </c>
      <c r="AV121" s="14" t="s">
        <v>84</v>
      </c>
      <c r="AW121" s="14" t="s">
        <v>35</v>
      </c>
      <c r="AX121" s="14" t="s">
        <v>82</v>
      </c>
      <c r="AY121" s="256" t="s">
        <v>296</v>
      </c>
    </row>
    <row r="122" spans="1:63" s="12" customFormat="1" ht="22.8" customHeight="1">
      <c r="A122" s="12"/>
      <c r="B122" s="206"/>
      <c r="C122" s="207"/>
      <c r="D122" s="208" t="s">
        <v>73</v>
      </c>
      <c r="E122" s="220" t="s">
        <v>303</v>
      </c>
      <c r="F122" s="220" t="s">
        <v>652</v>
      </c>
      <c r="G122" s="207"/>
      <c r="H122" s="207"/>
      <c r="I122" s="210"/>
      <c r="J122" s="221">
        <f>BK122</f>
        <v>0</v>
      </c>
      <c r="K122" s="207"/>
      <c r="L122" s="212"/>
      <c r="M122" s="213"/>
      <c r="N122" s="214"/>
      <c r="O122" s="214"/>
      <c r="P122" s="215">
        <f>SUM(P123:P126)</f>
        <v>0</v>
      </c>
      <c r="Q122" s="214"/>
      <c r="R122" s="215">
        <f>SUM(R123:R126)</f>
        <v>2.4958164000000003</v>
      </c>
      <c r="S122" s="214"/>
      <c r="T122" s="216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7" t="s">
        <v>82</v>
      </c>
      <c r="AT122" s="218" t="s">
        <v>73</v>
      </c>
      <c r="AU122" s="218" t="s">
        <v>82</v>
      </c>
      <c r="AY122" s="217" t="s">
        <v>296</v>
      </c>
      <c r="BK122" s="219">
        <f>SUM(BK123:BK126)</f>
        <v>0</v>
      </c>
    </row>
    <row r="123" spans="1:65" s="2" customFormat="1" ht="16.5" customHeight="1">
      <c r="A123" s="40"/>
      <c r="B123" s="41"/>
      <c r="C123" s="222" t="s">
        <v>359</v>
      </c>
      <c r="D123" s="222" t="s">
        <v>298</v>
      </c>
      <c r="E123" s="223" t="s">
        <v>2494</v>
      </c>
      <c r="F123" s="224" t="s">
        <v>2495</v>
      </c>
      <c r="G123" s="225" t="s">
        <v>301</v>
      </c>
      <c r="H123" s="226">
        <v>1.32</v>
      </c>
      <c r="I123" s="227"/>
      <c r="J123" s="228">
        <f>ROUND(I123*H123,2)</f>
        <v>0</v>
      </c>
      <c r="K123" s="224" t="s">
        <v>302</v>
      </c>
      <c r="L123" s="46"/>
      <c r="M123" s="229" t="s">
        <v>28</v>
      </c>
      <c r="N123" s="230" t="s">
        <v>45</v>
      </c>
      <c r="O123" s="86"/>
      <c r="P123" s="231">
        <f>O123*H123</f>
        <v>0</v>
      </c>
      <c r="Q123" s="231">
        <v>1.89077</v>
      </c>
      <c r="R123" s="231">
        <f>Q123*H123</f>
        <v>2.4958164000000003</v>
      </c>
      <c r="S123" s="231">
        <v>0</v>
      </c>
      <c r="T123" s="232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3" t="s">
        <v>303</v>
      </c>
      <c r="AT123" s="233" t="s">
        <v>298</v>
      </c>
      <c r="AU123" s="233" t="s">
        <v>84</v>
      </c>
      <c r="AY123" s="19" t="s">
        <v>296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9" t="s">
        <v>82</v>
      </c>
      <c r="BK123" s="234">
        <f>ROUND(I123*H123,2)</f>
        <v>0</v>
      </c>
      <c r="BL123" s="19" t="s">
        <v>303</v>
      </c>
      <c r="BM123" s="233" t="s">
        <v>2586</v>
      </c>
    </row>
    <row r="124" spans="1:51" s="13" customFormat="1" ht="12">
      <c r="A124" s="13"/>
      <c r="B124" s="235"/>
      <c r="C124" s="236"/>
      <c r="D124" s="237" t="s">
        <v>305</v>
      </c>
      <c r="E124" s="238" t="s">
        <v>28</v>
      </c>
      <c r="F124" s="239" t="s">
        <v>2474</v>
      </c>
      <c r="G124" s="236"/>
      <c r="H124" s="238" t="s">
        <v>28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305</v>
      </c>
      <c r="AU124" s="245" t="s">
        <v>84</v>
      </c>
      <c r="AV124" s="13" t="s">
        <v>82</v>
      </c>
      <c r="AW124" s="13" t="s">
        <v>35</v>
      </c>
      <c r="AX124" s="13" t="s">
        <v>74</v>
      </c>
      <c r="AY124" s="245" t="s">
        <v>296</v>
      </c>
    </row>
    <row r="125" spans="1:51" s="13" customFormat="1" ht="12">
      <c r="A125" s="13"/>
      <c r="B125" s="235"/>
      <c r="C125" s="236"/>
      <c r="D125" s="237" t="s">
        <v>305</v>
      </c>
      <c r="E125" s="238" t="s">
        <v>28</v>
      </c>
      <c r="F125" s="239" t="s">
        <v>2567</v>
      </c>
      <c r="G125" s="236"/>
      <c r="H125" s="238" t="s">
        <v>28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305</v>
      </c>
      <c r="AU125" s="245" t="s">
        <v>84</v>
      </c>
      <c r="AV125" s="13" t="s">
        <v>82</v>
      </c>
      <c r="AW125" s="13" t="s">
        <v>35</v>
      </c>
      <c r="AX125" s="13" t="s">
        <v>74</v>
      </c>
      <c r="AY125" s="245" t="s">
        <v>296</v>
      </c>
    </row>
    <row r="126" spans="1:51" s="14" customFormat="1" ht="12">
      <c r="A126" s="14"/>
      <c r="B126" s="246"/>
      <c r="C126" s="247"/>
      <c r="D126" s="237" t="s">
        <v>305</v>
      </c>
      <c r="E126" s="248" t="s">
        <v>2463</v>
      </c>
      <c r="F126" s="249" t="s">
        <v>2587</v>
      </c>
      <c r="G126" s="247"/>
      <c r="H126" s="250">
        <v>1.32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305</v>
      </c>
      <c r="AU126" s="256" t="s">
        <v>84</v>
      </c>
      <c r="AV126" s="14" t="s">
        <v>84</v>
      </c>
      <c r="AW126" s="14" t="s">
        <v>35</v>
      </c>
      <c r="AX126" s="14" t="s">
        <v>82</v>
      </c>
      <c r="AY126" s="256" t="s">
        <v>296</v>
      </c>
    </row>
    <row r="127" spans="1:63" s="12" customFormat="1" ht="22.8" customHeight="1">
      <c r="A127" s="12"/>
      <c r="B127" s="206"/>
      <c r="C127" s="207"/>
      <c r="D127" s="208" t="s">
        <v>73</v>
      </c>
      <c r="E127" s="220" t="s">
        <v>337</v>
      </c>
      <c r="F127" s="220" t="s">
        <v>987</v>
      </c>
      <c r="G127" s="207"/>
      <c r="H127" s="207"/>
      <c r="I127" s="210"/>
      <c r="J127" s="221">
        <f>BK127</f>
        <v>0</v>
      </c>
      <c r="K127" s="207"/>
      <c r="L127" s="212"/>
      <c r="M127" s="213"/>
      <c r="N127" s="214"/>
      <c r="O127" s="214"/>
      <c r="P127" s="215">
        <f>SUM(P128:P153)</f>
        <v>0</v>
      </c>
      <c r="Q127" s="214"/>
      <c r="R127" s="215">
        <f>SUM(R128:R153)</f>
        <v>0.94443265</v>
      </c>
      <c r="S127" s="214"/>
      <c r="T127" s="216">
        <f>SUM(T128:T153)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7" t="s">
        <v>82</v>
      </c>
      <c r="AT127" s="218" t="s">
        <v>73</v>
      </c>
      <c r="AU127" s="218" t="s">
        <v>82</v>
      </c>
      <c r="AY127" s="217" t="s">
        <v>296</v>
      </c>
      <c r="BK127" s="219">
        <f>SUM(BK128:BK153)</f>
        <v>0</v>
      </c>
    </row>
    <row r="128" spans="1:65" s="2" customFormat="1" ht="16.5" customHeight="1">
      <c r="A128" s="40"/>
      <c r="B128" s="41"/>
      <c r="C128" s="222" t="s">
        <v>366</v>
      </c>
      <c r="D128" s="222" t="s">
        <v>298</v>
      </c>
      <c r="E128" s="223" t="s">
        <v>2588</v>
      </c>
      <c r="F128" s="224" t="s">
        <v>2589</v>
      </c>
      <c r="G128" s="225" t="s">
        <v>424</v>
      </c>
      <c r="H128" s="226">
        <v>7.335</v>
      </c>
      <c r="I128" s="227"/>
      <c r="J128" s="228">
        <f>ROUND(I128*H128,2)</f>
        <v>0</v>
      </c>
      <c r="K128" s="224" t="s">
        <v>302</v>
      </c>
      <c r="L128" s="46"/>
      <c r="M128" s="229" t="s">
        <v>28</v>
      </c>
      <c r="N128" s="230" t="s">
        <v>45</v>
      </c>
      <c r="O128" s="86"/>
      <c r="P128" s="231">
        <f>O128*H128</f>
        <v>0</v>
      </c>
      <c r="Q128" s="231">
        <v>1E-05</v>
      </c>
      <c r="R128" s="231">
        <f>Q128*H128</f>
        <v>7.335000000000001E-05</v>
      </c>
      <c r="S128" s="231">
        <v>0</v>
      </c>
      <c r="T128" s="232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3" t="s">
        <v>303</v>
      </c>
      <c r="AT128" s="233" t="s">
        <v>298</v>
      </c>
      <c r="AU128" s="233" t="s">
        <v>84</v>
      </c>
      <c r="AY128" s="19" t="s">
        <v>296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9" t="s">
        <v>82</v>
      </c>
      <c r="BK128" s="234">
        <f>ROUND(I128*H128,2)</f>
        <v>0</v>
      </c>
      <c r="BL128" s="19" t="s">
        <v>303</v>
      </c>
      <c r="BM128" s="233" t="s">
        <v>2590</v>
      </c>
    </row>
    <row r="129" spans="1:51" s="13" customFormat="1" ht="12">
      <c r="A129" s="13"/>
      <c r="B129" s="235"/>
      <c r="C129" s="236"/>
      <c r="D129" s="237" t="s">
        <v>305</v>
      </c>
      <c r="E129" s="238" t="s">
        <v>28</v>
      </c>
      <c r="F129" s="239" t="s">
        <v>2474</v>
      </c>
      <c r="G129" s="236"/>
      <c r="H129" s="238" t="s">
        <v>28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305</v>
      </c>
      <c r="AU129" s="245" t="s">
        <v>84</v>
      </c>
      <c r="AV129" s="13" t="s">
        <v>82</v>
      </c>
      <c r="AW129" s="13" t="s">
        <v>35</v>
      </c>
      <c r="AX129" s="13" t="s">
        <v>74</v>
      </c>
      <c r="AY129" s="245" t="s">
        <v>296</v>
      </c>
    </row>
    <row r="130" spans="1:51" s="13" customFormat="1" ht="12">
      <c r="A130" s="13"/>
      <c r="B130" s="235"/>
      <c r="C130" s="236"/>
      <c r="D130" s="237" t="s">
        <v>305</v>
      </c>
      <c r="E130" s="238" t="s">
        <v>28</v>
      </c>
      <c r="F130" s="239" t="s">
        <v>2567</v>
      </c>
      <c r="G130" s="236"/>
      <c r="H130" s="238" t="s">
        <v>28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305</v>
      </c>
      <c r="AU130" s="245" t="s">
        <v>84</v>
      </c>
      <c r="AV130" s="13" t="s">
        <v>82</v>
      </c>
      <c r="AW130" s="13" t="s">
        <v>35</v>
      </c>
      <c r="AX130" s="13" t="s">
        <v>74</v>
      </c>
      <c r="AY130" s="245" t="s">
        <v>296</v>
      </c>
    </row>
    <row r="131" spans="1:51" s="14" customFormat="1" ht="12">
      <c r="A131" s="14"/>
      <c r="B131" s="246"/>
      <c r="C131" s="247"/>
      <c r="D131" s="237" t="s">
        <v>305</v>
      </c>
      <c r="E131" s="248" t="s">
        <v>2467</v>
      </c>
      <c r="F131" s="249" t="s">
        <v>2591</v>
      </c>
      <c r="G131" s="247"/>
      <c r="H131" s="250">
        <v>7.335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305</v>
      </c>
      <c r="AU131" s="256" t="s">
        <v>84</v>
      </c>
      <c r="AV131" s="14" t="s">
        <v>84</v>
      </c>
      <c r="AW131" s="14" t="s">
        <v>35</v>
      </c>
      <c r="AX131" s="14" t="s">
        <v>82</v>
      </c>
      <c r="AY131" s="256" t="s">
        <v>296</v>
      </c>
    </row>
    <row r="132" spans="1:65" s="2" customFormat="1" ht="16.5" customHeight="1">
      <c r="A132" s="40"/>
      <c r="B132" s="41"/>
      <c r="C132" s="279" t="s">
        <v>8</v>
      </c>
      <c r="D132" s="279" t="s">
        <v>405</v>
      </c>
      <c r="E132" s="280" t="s">
        <v>2592</v>
      </c>
      <c r="F132" s="281" t="s">
        <v>2593</v>
      </c>
      <c r="G132" s="282" t="s">
        <v>424</v>
      </c>
      <c r="H132" s="283">
        <v>8.017</v>
      </c>
      <c r="I132" s="284"/>
      <c r="J132" s="285">
        <f>ROUND(I132*H132,2)</f>
        <v>0</v>
      </c>
      <c r="K132" s="281" t="s">
        <v>302</v>
      </c>
      <c r="L132" s="286"/>
      <c r="M132" s="287" t="s">
        <v>28</v>
      </c>
      <c r="N132" s="288" t="s">
        <v>45</v>
      </c>
      <c r="O132" s="86"/>
      <c r="P132" s="231">
        <f>O132*H132</f>
        <v>0</v>
      </c>
      <c r="Q132" s="231">
        <v>0.0029</v>
      </c>
      <c r="R132" s="231">
        <f>Q132*H132</f>
        <v>0.023249299999999997</v>
      </c>
      <c r="S132" s="231">
        <v>0</v>
      </c>
      <c r="T132" s="232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3" t="s">
        <v>337</v>
      </c>
      <c r="AT132" s="233" t="s">
        <v>405</v>
      </c>
      <c r="AU132" s="233" t="s">
        <v>84</v>
      </c>
      <c r="AY132" s="19" t="s">
        <v>296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9" t="s">
        <v>82</v>
      </c>
      <c r="BK132" s="234">
        <f>ROUND(I132*H132,2)</f>
        <v>0</v>
      </c>
      <c r="BL132" s="19" t="s">
        <v>303</v>
      </c>
      <c r="BM132" s="233" t="s">
        <v>2594</v>
      </c>
    </row>
    <row r="133" spans="1:51" s="14" customFormat="1" ht="12">
      <c r="A133" s="14"/>
      <c r="B133" s="246"/>
      <c r="C133" s="247"/>
      <c r="D133" s="237" t="s">
        <v>305</v>
      </c>
      <c r="E133" s="248" t="s">
        <v>28</v>
      </c>
      <c r="F133" s="249" t="s">
        <v>2504</v>
      </c>
      <c r="G133" s="247"/>
      <c r="H133" s="250">
        <v>8.017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305</v>
      </c>
      <c r="AU133" s="256" t="s">
        <v>84</v>
      </c>
      <c r="AV133" s="14" t="s">
        <v>84</v>
      </c>
      <c r="AW133" s="14" t="s">
        <v>35</v>
      </c>
      <c r="AX133" s="14" t="s">
        <v>82</v>
      </c>
      <c r="AY133" s="256" t="s">
        <v>296</v>
      </c>
    </row>
    <row r="134" spans="1:65" s="2" customFormat="1" ht="16.5" customHeight="1">
      <c r="A134" s="40"/>
      <c r="B134" s="41"/>
      <c r="C134" s="222" t="s">
        <v>374</v>
      </c>
      <c r="D134" s="222" t="s">
        <v>298</v>
      </c>
      <c r="E134" s="223" t="s">
        <v>2595</v>
      </c>
      <c r="F134" s="224" t="s">
        <v>2596</v>
      </c>
      <c r="G134" s="225" t="s">
        <v>491</v>
      </c>
      <c r="H134" s="226">
        <v>1</v>
      </c>
      <c r="I134" s="227"/>
      <c r="J134" s="228">
        <f>ROUND(I134*H134,2)</f>
        <v>0</v>
      </c>
      <c r="K134" s="224" t="s">
        <v>302</v>
      </c>
      <c r="L134" s="46"/>
      <c r="M134" s="229" t="s">
        <v>28</v>
      </c>
      <c r="N134" s="230" t="s">
        <v>45</v>
      </c>
      <c r="O134" s="86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3" t="s">
        <v>303</v>
      </c>
      <c r="AT134" s="233" t="s">
        <v>298</v>
      </c>
      <c r="AU134" s="233" t="s">
        <v>84</v>
      </c>
      <c r="AY134" s="19" t="s">
        <v>296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9" t="s">
        <v>82</v>
      </c>
      <c r="BK134" s="234">
        <f>ROUND(I134*H134,2)</f>
        <v>0</v>
      </c>
      <c r="BL134" s="19" t="s">
        <v>303</v>
      </c>
      <c r="BM134" s="233" t="s">
        <v>2597</v>
      </c>
    </row>
    <row r="135" spans="1:51" s="13" customFormat="1" ht="12">
      <c r="A135" s="13"/>
      <c r="B135" s="235"/>
      <c r="C135" s="236"/>
      <c r="D135" s="237" t="s">
        <v>305</v>
      </c>
      <c r="E135" s="238" t="s">
        <v>28</v>
      </c>
      <c r="F135" s="239" t="s">
        <v>2474</v>
      </c>
      <c r="G135" s="236"/>
      <c r="H135" s="238" t="s">
        <v>28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305</v>
      </c>
      <c r="AU135" s="245" t="s">
        <v>84</v>
      </c>
      <c r="AV135" s="13" t="s">
        <v>82</v>
      </c>
      <c r="AW135" s="13" t="s">
        <v>35</v>
      </c>
      <c r="AX135" s="13" t="s">
        <v>74</v>
      </c>
      <c r="AY135" s="245" t="s">
        <v>296</v>
      </c>
    </row>
    <row r="136" spans="1:51" s="13" customFormat="1" ht="12">
      <c r="A136" s="13"/>
      <c r="B136" s="235"/>
      <c r="C136" s="236"/>
      <c r="D136" s="237" t="s">
        <v>305</v>
      </c>
      <c r="E136" s="238" t="s">
        <v>28</v>
      </c>
      <c r="F136" s="239" t="s">
        <v>2567</v>
      </c>
      <c r="G136" s="236"/>
      <c r="H136" s="238" t="s">
        <v>28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305</v>
      </c>
      <c r="AU136" s="245" t="s">
        <v>84</v>
      </c>
      <c r="AV136" s="13" t="s">
        <v>82</v>
      </c>
      <c r="AW136" s="13" t="s">
        <v>35</v>
      </c>
      <c r="AX136" s="13" t="s">
        <v>74</v>
      </c>
      <c r="AY136" s="245" t="s">
        <v>296</v>
      </c>
    </row>
    <row r="137" spans="1:51" s="14" customFormat="1" ht="12">
      <c r="A137" s="14"/>
      <c r="B137" s="246"/>
      <c r="C137" s="247"/>
      <c r="D137" s="237" t="s">
        <v>305</v>
      </c>
      <c r="E137" s="248" t="s">
        <v>28</v>
      </c>
      <c r="F137" s="249" t="s">
        <v>82</v>
      </c>
      <c r="G137" s="247"/>
      <c r="H137" s="250">
        <v>1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305</v>
      </c>
      <c r="AU137" s="256" t="s">
        <v>84</v>
      </c>
      <c r="AV137" s="14" t="s">
        <v>84</v>
      </c>
      <c r="AW137" s="14" t="s">
        <v>35</v>
      </c>
      <c r="AX137" s="14" t="s">
        <v>82</v>
      </c>
      <c r="AY137" s="256" t="s">
        <v>296</v>
      </c>
    </row>
    <row r="138" spans="1:65" s="2" customFormat="1" ht="16.5" customHeight="1">
      <c r="A138" s="40"/>
      <c r="B138" s="41"/>
      <c r="C138" s="279" t="s">
        <v>378</v>
      </c>
      <c r="D138" s="279" t="s">
        <v>405</v>
      </c>
      <c r="E138" s="280" t="s">
        <v>2598</v>
      </c>
      <c r="F138" s="281" t="s">
        <v>2599</v>
      </c>
      <c r="G138" s="282" t="s">
        <v>491</v>
      </c>
      <c r="H138" s="283">
        <v>1</v>
      </c>
      <c r="I138" s="284"/>
      <c r="J138" s="285">
        <f>ROUND(I138*H138,2)</f>
        <v>0</v>
      </c>
      <c r="K138" s="281" t="s">
        <v>302</v>
      </c>
      <c r="L138" s="286"/>
      <c r="M138" s="287" t="s">
        <v>28</v>
      </c>
      <c r="N138" s="288" t="s">
        <v>45</v>
      </c>
      <c r="O138" s="86"/>
      <c r="P138" s="231">
        <f>O138*H138</f>
        <v>0</v>
      </c>
      <c r="Q138" s="231">
        <v>0.00093</v>
      </c>
      <c r="R138" s="231">
        <f>Q138*H138</f>
        <v>0.00093</v>
      </c>
      <c r="S138" s="231">
        <v>0</v>
      </c>
      <c r="T138" s="232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3" t="s">
        <v>337</v>
      </c>
      <c r="AT138" s="233" t="s">
        <v>405</v>
      </c>
      <c r="AU138" s="233" t="s">
        <v>84</v>
      </c>
      <c r="AY138" s="19" t="s">
        <v>296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9" t="s">
        <v>82</v>
      </c>
      <c r="BK138" s="234">
        <f>ROUND(I138*H138,2)</f>
        <v>0</v>
      </c>
      <c r="BL138" s="19" t="s">
        <v>303</v>
      </c>
      <c r="BM138" s="233" t="s">
        <v>2600</v>
      </c>
    </row>
    <row r="139" spans="1:51" s="13" customFormat="1" ht="12">
      <c r="A139" s="13"/>
      <c r="B139" s="235"/>
      <c r="C139" s="236"/>
      <c r="D139" s="237" t="s">
        <v>305</v>
      </c>
      <c r="E139" s="238" t="s">
        <v>28</v>
      </c>
      <c r="F139" s="239" t="s">
        <v>2474</v>
      </c>
      <c r="G139" s="236"/>
      <c r="H139" s="238" t="s">
        <v>28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305</v>
      </c>
      <c r="AU139" s="245" t="s">
        <v>84</v>
      </c>
      <c r="AV139" s="13" t="s">
        <v>82</v>
      </c>
      <c r="AW139" s="13" t="s">
        <v>35</v>
      </c>
      <c r="AX139" s="13" t="s">
        <v>74</v>
      </c>
      <c r="AY139" s="245" t="s">
        <v>296</v>
      </c>
    </row>
    <row r="140" spans="1:51" s="13" customFormat="1" ht="12">
      <c r="A140" s="13"/>
      <c r="B140" s="235"/>
      <c r="C140" s="236"/>
      <c r="D140" s="237" t="s">
        <v>305</v>
      </c>
      <c r="E140" s="238" t="s">
        <v>28</v>
      </c>
      <c r="F140" s="239" t="s">
        <v>2567</v>
      </c>
      <c r="G140" s="236"/>
      <c r="H140" s="238" t="s">
        <v>28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305</v>
      </c>
      <c r="AU140" s="245" t="s">
        <v>84</v>
      </c>
      <c r="AV140" s="13" t="s">
        <v>82</v>
      </c>
      <c r="AW140" s="13" t="s">
        <v>35</v>
      </c>
      <c r="AX140" s="13" t="s">
        <v>74</v>
      </c>
      <c r="AY140" s="245" t="s">
        <v>296</v>
      </c>
    </row>
    <row r="141" spans="1:51" s="14" customFormat="1" ht="12">
      <c r="A141" s="14"/>
      <c r="B141" s="246"/>
      <c r="C141" s="247"/>
      <c r="D141" s="237" t="s">
        <v>305</v>
      </c>
      <c r="E141" s="248" t="s">
        <v>28</v>
      </c>
      <c r="F141" s="249" t="s">
        <v>82</v>
      </c>
      <c r="G141" s="247"/>
      <c r="H141" s="250">
        <v>1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305</v>
      </c>
      <c r="AU141" s="256" t="s">
        <v>84</v>
      </c>
      <c r="AV141" s="14" t="s">
        <v>84</v>
      </c>
      <c r="AW141" s="14" t="s">
        <v>35</v>
      </c>
      <c r="AX141" s="14" t="s">
        <v>82</v>
      </c>
      <c r="AY141" s="256" t="s">
        <v>296</v>
      </c>
    </row>
    <row r="142" spans="1:65" s="2" customFormat="1" ht="16.5" customHeight="1">
      <c r="A142" s="40"/>
      <c r="B142" s="41"/>
      <c r="C142" s="222" t="s">
        <v>382</v>
      </c>
      <c r="D142" s="222" t="s">
        <v>298</v>
      </c>
      <c r="E142" s="223" t="s">
        <v>2601</v>
      </c>
      <c r="F142" s="224" t="s">
        <v>2602</v>
      </c>
      <c r="G142" s="225" t="s">
        <v>424</v>
      </c>
      <c r="H142" s="226">
        <v>7.335</v>
      </c>
      <c r="I142" s="227"/>
      <c r="J142" s="228">
        <f>ROUND(I142*H142,2)</f>
        <v>0</v>
      </c>
      <c r="K142" s="224" t="s">
        <v>302</v>
      </c>
      <c r="L142" s="46"/>
      <c r="M142" s="229" t="s">
        <v>28</v>
      </c>
      <c r="N142" s="230" t="s">
        <v>45</v>
      </c>
      <c r="O142" s="86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3" t="s">
        <v>303</v>
      </c>
      <c r="AT142" s="233" t="s">
        <v>298</v>
      </c>
      <c r="AU142" s="233" t="s">
        <v>84</v>
      </c>
      <c r="AY142" s="19" t="s">
        <v>296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9" t="s">
        <v>82</v>
      </c>
      <c r="BK142" s="234">
        <f>ROUND(I142*H142,2)</f>
        <v>0</v>
      </c>
      <c r="BL142" s="19" t="s">
        <v>303</v>
      </c>
      <c r="BM142" s="233" t="s">
        <v>2603</v>
      </c>
    </row>
    <row r="143" spans="1:51" s="14" customFormat="1" ht="12">
      <c r="A143" s="14"/>
      <c r="B143" s="246"/>
      <c r="C143" s="247"/>
      <c r="D143" s="237" t="s">
        <v>305</v>
      </c>
      <c r="E143" s="248" t="s">
        <v>28</v>
      </c>
      <c r="F143" s="249" t="s">
        <v>2467</v>
      </c>
      <c r="G143" s="247"/>
      <c r="H143" s="250">
        <v>7.335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305</v>
      </c>
      <c r="AU143" s="256" t="s">
        <v>84</v>
      </c>
      <c r="AV143" s="14" t="s">
        <v>84</v>
      </c>
      <c r="AW143" s="14" t="s">
        <v>35</v>
      </c>
      <c r="AX143" s="14" t="s">
        <v>82</v>
      </c>
      <c r="AY143" s="256" t="s">
        <v>296</v>
      </c>
    </row>
    <row r="144" spans="1:65" s="2" customFormat="1" ht="16.5" customHeight="1">
      <c r="A144" s="40"/>
      <c r="B144" s="41"/>
      <c r="C144" s="222" t="s">
        <v>389</v>
      </c>
      <c r="D144" s="222" t="s">
        <v>298</v>
      </c>
      <c r="E144" s="223" t="s">
        <v>2604</v>
      </c>
      <c r="F144" s="224" t="s">
        <v>2605</v>
      </c>
      <c r="G144" s="225" t="s">
        <v>491</v>
      </c>
      <c r="H144" s="226">
        <v>2</v>
      </c>
      <c r="I144" s="227"/>
      <c r="J144" s="228">
        <f>ROUND(I144*H144,2)</f>
        <v>0</v>
      </c>
      <c r="K144" s="224" t="s">
        <v>302</v>
      </c>
      <c r="L144" s="46"/>
      <c r="M144" s="229" t="s">
        <v>28</v>
      </c>
      <c r="N144" s="230" t="s">
        <v>45</v>
      </c>
      <c r="O144" s="86"/>
      <c r="P144" s="231">
        <f>O144*H144</f>
        <v>0</v>
      </c>
      <c r="Q144" s="231">
        <v>0.46009</v>
      </c>
      <c r="R144" s="231">
        <f>Q144*H144</f>
        <v>0.92018</v>
      </c>
      <c r="S144" s="231">
        <v>0</v>
      </c>
      <c r="T144" s="232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3" t="s">
        <v>303</v>
      </c>
      <c r="AT144" s="233" t="s">
        <v>298</v>
      </c>
      <c r="AU144" s="233" t="s">
        <v>84</v>
      </c>
      <c r="AY144" s="19" t="s">
        <v>296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9" t="s">
        <v>82</v>
      </c>
      <c r="BK144" s="234">
        <f>ROUND(I144*H144,2)</f>
        <v>0</v>
      </c>
      <c r="BL144" s="19" t="s">
        <v>303</v>
      </c>
      <c r="BM144" s="233" t="s">
        <v>2606</v>
      </c>
    </row>
    <row r="145" spans="1:51" s="13" customFormat="1" ht="12">
      <c r="A145" s="13"/>
      <c r="B145" s="235"/>
      <c r="C145" s="236"/>
      <c r="D145" s="237" t="s">
        <v>305</v>
      </c>
      <c r="E145" s="238" t="s">
        <v>28</v>
      </c>
      <c r="F145" s="239" t="s">
        <v>2474</v>
      </c>
      <c r="G145" s="236"/>
      <c r="H145" s="238" t="s">
        <v>28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305</v>
      </c>
      <c r="AU145" s="245" t="s">
        <v>84</v>
      </c>
      <c r="AV145" s="13" t="s">
        <v>82</v>
      </c>
      <c r="AW145" s="13" t="s">
        <v>35</v>
      </c>
      <c r="AX145" s="13" t="s">
        <v>74</v>
      </c>
      <c r="AY145" s="245" t="s">
        <v>296</v>
      </c>
    </row>
    <row r="146" spans="1:51" s="13" customFormat="1" ht="12">
      <c r="A146" s="13"/>
      <c r="B146" s="235"/>
      <c r="C146" s="236"/>
      <c r="D146" s="237" t="s">
        <v>305</v>
      </c>
      <c r="E146" s="238" t="s">
        <v>28</v>
      </c>
      <c r="F146" s="239" t="s">
        <v>2567</v>
      </c>
      <c r="G146" s="236"/>
      <c r="H146" s="238" t="s">
        <v>28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305</v>
      </c>
      <c r="AU146" s="245" t="s">
        <v>84</v>
      </c>
      <c r="AV146" s="13" t="s">
        <v>82</v>
      </c>
      <c r="AW146" s="13" t="s">
        <v>35</v>
      </c>
      <c r="AX146" s="13" t="s">
        <v>74</v>
      </c>
      <c r="AY146" s="245" t="s">
        <v>296</v>
      </c>
    </row>
    <row r="147" spans="1:51" s="14" customFormat="1" ht="12">
      <c r="A147" s="14"/>
      <c r="B147" s="246"/>
      <c r="C147" s="247"/>
      <c r="D147" s="237" t="s">
        <v>305</v>
      </c>
      <c r="E147" s="248" t="s">
        <v>28</v>
      </c>
      <c r="F147" s="249" t="s">
        <v>84</v>
      </c>
      <c r="G147" s="247"/>
      <c r="H147" s="250">
        <v>2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305</v>
      </c>
      <c r="AU147" s="256" t="s">
        <v>84</v>
      </c>
      <c r="AV147" s="14" t="s">
        <v>84</v>
      </c>
      <c r="AW147" s="14" t="s">
        <v>35</v>
      </c>
      <c r="AX147" s="14" t="s">
        <v>82</v>
      </c>
      <c r="AY147" s="256" t="s">
        <v>296</v>
      </c>
    </row>
    <row r="148" spans="1:65" s="2" customFormat="1" ht="16.5" customHeight="1">
      <c r="A148" s="40"/>
      <c r="B148" s="41"/>
      <c r="C148" s="222" t="s">
        <v>393</v>
      </c>
      <c r="D148" s="222" t="s">
        <v>298</v>
      </c>
      <c r="E148" s="223" t="s">
        <v>2607</v>
      </c>
      <c r="F148" s="224" t="s">
        <v>2608</v>
      </c>
      <c r="G148" s="225" t="s">
        <v>424</v>
      </c>
      <c r="H148" s="226">
        <v>7.335</v>
      </c>
      <c r="I148" s="227"/>
      <c r="J148" s="228">
        <f>ROUND(I148*H148,2)</f>
        <v>0</v>
      </c>
      <c r="K148" s="224" t="s">
        <v>28</v>
      </c>
      <c r="L148" s="46"/>
      <c r="M148" s="229" t="s">
        <v>28</v>
      </c>
      <c r="N148" s="230" t="s">
        <v>45</v>
      </c>
      <c r="O148" s="86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3" t="s">
        <v>303</v>
      </c>
      <c r="AT148" s="233" t="s">
        <v>298</v>
      </c>
      <c r="AU148" s="233" t="s">
        <v>84</v>
      </c>
      <c r="AY148" s="19" t="s">
        <v>296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9" t="s">
        <v>82</v>
      </c>
      <c r="BK148" s="234">
        <f>ROUND(I148*H148,2)</f>
        <v>0</v>
      </c>
      <c r="BL148" s="19" t="s">
        <v>303</v>
      </c>
      <c r="BM148" s="233" t="s">
        <v>2609</v>
      </c>
    </row>
    <row r="149" spans="1:51" s="14" customFormat="1" ht="12">
      <c r="A149" s="14"/>
      <c r="B149" s="246"/>
      <c r="C149" s="247"/>
      <c r="D149" s="237" t="s">
        <v>305</v>
      </c>
      <c r="E149" s="248" t="s">
        <v>28</v>
      </c>
      <c r="F149" s="249" t="s">
        <v>2467</v>
      </c>
      <c r="G149" s="247"/>
      <c r="H149" s="250">
        <v>7.335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305</v>
      </c>
      <c r="AU149" s="256" t="s">
        <v>84</v>
      </c>
      <c r="AV149" s="14" t="s">
        <v>84</v>
      </c>
      <c r="AW149" s="14" t="s">
        <v>35</v>
      </c>
      <c r="AX149" s="14" t="s">
        <v>82</v>
      </c>
      <c r="AY149" s="256" t="s">
        <v>296</v>
      </c>
    </row>
    <row r="150" spans="1:65" s="2" customFormat="1" ht="16.5" customHeight="1">
      <c r="A150" s="40"/>
      <c r="B150" s="41"/>
      <c r="C150" s="222" t="s">
        <v>7</v>
      </c>
      <c r="D150" s="222" t="s">
        <v>298</v>
      </c>
      <c r="E150" s="223" t="s">
        <v>2610</v>
      </c>
      <c r="F150" s="224" t="s">
        <v>2611</v>
      </c>
      <c r="G150" s="225" t="s">
        <v>980</v>
      </c>
      <c r="H150" s="226">
        <v>1</v>
      </c>
      <c r="I150" s="227"/>
      <c r="J150" s="228">
        <f>ROUND(I150*H150,2)</f>
        <v>0</v>
      </c>
      <c r="K150" s="224" t="s">
        <v>28</v>
      </c>
      <c r="L150" s="46"/>
      <c r="M150" s="229" t="s">
        <v>28</v>
      </c>
      <c r="N150" s="230" t="s">
        <v>45</v>
      </c>
      <c r="O150" s="86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3" t="s">
        <v>303</v>
      </c>
      <c r="AT150" s="233" t="s">
        <v>298</v>
      </c>
      <c r="AU150" s="233" t="s">
        <v>84</v>
      </c>
      <c r="AY150" s="19" t="s">
        <v>296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9" t="s">
        <v>82</v>
      </c>
      <c r="BK150" s="234">
        <f>ROUND(I150*H150,2)</f>
        <v>0</v>
      </c>
      <c r="BL150" s="19" t="s">
        <v>303</v>
      </c>
      <c r="BM150" s="233" t="s">
        <v>2612</v>
      </c>
    </row>
    <row r="151" spans="1:51" s="13" customFormat="1" ht="12">
      <c r="A151" s="13"/>
      <c r="B151" s="235"/>
      <c r="C151" s="236"/>
      <c r="D151" s="237" t="s">
        <v>305</v>
      </c>
      <c r="E151" s="238" t="s">
        <v>28</v>
      </c>
      <c r="F151" s="239" t="s">
        <v>2474</v>
      </c>
      <c r="G151" s="236"/>
      <c r="H151" s="238" t="s">
        <v>28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305</v>
      </c>
      <c r="AU151" s="245" t="s">
        <v>84</v>
      </c>
      <c r="AV151" s="13" t="s">
        <v>82</v>
      </c>
      <c r="AW151" s="13" t="s">
        <v>35</v>
      </c>
      <c r="AX151" s="13" t="s">
        <v>74</v>
      </c>
      <c r="AY151" s="245" t="s">
        <v>296</v>
      </c>
    </row>
    <row r="152" spans="1:51" s="13" customFormat="1" ht="12">
      <c r="A152" s="13"/>
      <c r="B152" s="235"/>
      <c r="C152" s="236"/>
      <c r="D152" s="237" t="s">
        <v>305</v>
      </c>
      <c r="E152" s="238" t="s">
        <v>28</v>
      </c>
      <c r="F152" s="239" t="s">
        <v>2567</v>
      </c>
      <c r="G152" s="236"/>
      <c r="H152" s="238" t="s">
        <v>28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305</v>
      </c>
      <c r="AU152" s="245" t="s">
        <v>84</v>
      </c>
      <c r="AV152" s="13" t="s">
        <v>82</v>
      </c>
      <c r="AW152" s="13" t="s">
        <v>35</v>
      </c>
      <c r="AX152" s="13" t="s">
        <v>74</v>
      </c>
      <c r="AY152" s="245" t="s">
        <v>296</v>
      </c>
    </row>
    <row r="153" spans="1:51" s="14" customFormat="1" ht="12">
      <c r="A153" s="14"/>
      <c r="B153" s="246"/>
      <c r="C153" s="247"/>
      <c r="D153" s="237" t="s">
        <v>305</v>
      </c>
      <c r="E153" s="248" t="s">
        <v>28</v>
      </c>
      <c r="F153" s="249" t="s">
        <v>82</v>
      </c>
      <c r="G153" s="247"/>
      <c r="H153" s="250">
        <v>1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305</v>
      </c>
      <c r="AU153" s="256" t="s">
        <v>84</v>
      </c>
      <c r="AV153" s="14" t="s">
        <v>84</v>
      </c>
      <c r="AW153" s="14" t="s">
        <v>35</v>
      </c>
      <c r="AX153" s="14" t="s">
        <v>82</v>
      </c>
      <c r="AY153" s="256" t="s">
        <v>296</v>
      </c>
    </row>
    <row r="154" spans="1:63" s="12" customFormat="1" ht="22.8" customHeight="1">
      <c r="A154" s="12"/>
      <c r="B154" s="206"/>
      <c r="C154" s="207"/>
      <c r="D154" s="208" t="s">
        <v>73</v>
      </c>
      <c r="E154" s="220" t="s">
        <v>1115</v>
      </c>
      <c r="F154" s="220" t="s">
        <v>1116</v>
      </c>
      <c r="G154" s="207"/>
      <c r="H154" s="207"/>
      <c r="I154" s="210"/>
      <c r="J154" s="221">
        <f>BK154</f>
        <v>0</v>
      </c>
      <c r="K154" s="207"/>
      <c r="L154" s="212"/>
      <c r="M154" s="213"/>
      <c r="N154" s="214"/>
      <c r="O154" s="214"/>
      <c r="P154" s="215">
        <f>P155</f>
        <v>0</v>
      </c>
      <c r="Q154" s="214"/>
      <c r="R154" s="215">
        <f>R155</f>
        <v>0</v>
      </c>
      <c r="S154" s="214"/>
      <c r="T154" s="216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7" t="s">
        <v>82</v>
      </c>
      <c r="AT154" s="218" t="s">
        <v>73</v>
      </c>
      <c r="AU154" s="218" t="s">
        <v>82</v>
      </c>
      <c r="AY154" s="217" t="s">
        <v>296</v>
      </c>
      <c r="BK154" s="219">
        <f>BK155</f>
        <v>0</v>
      </c>
    </row>
    <row r="155" spans="1:65" s="2" customFormat="1" ht="24" customHeight="1">
      <c r="A155" s="40"/>
      <c r="B155" s="41"/>
      <c r="C155" s="222" t="s">
        <v>404</v>
      </c>
      <c r="D155" s="222" t="s">
        <v>298</v>
      </c>
      <c r="E155" s="223" t="s">
        <v>2522</v>
      </c>
      <c r="F155" s="224" t="s">
        <v>2523</v>
      </c>
      <c r="G155" s="225" t="s">
        <v>408</v>
      </c>
      <c r="H155" s="226">
        <v>11.377</v>
      </c>
      <c r="I155" s="227"/>
      <c r="J155" s="228">
        <f>ROUND(I155*H155,2)</f>
        <v>0</v>
      </c>
      <c r="K155" s="224" t="s">
        <v>302</v>
      </c>
      <c r="L155" s="46"/>
      <c r="M155" s="293" t="s">
        <v>28</v>
      </c>
      <c r="N155" s="294" t="s">
        <v>45</v>
      </c>
      <c r="O155" s="295"/>
      <c r="P155" s="296">
        <f>O155*H155</f>
        <v>0</v>
      </c>
      <c r="Q155" s="296">
        <v>0</v>
      </c>
      <c r="R155" s="296">
        <f>Q155*H155</f>
        <v>0</v>
      </c>
      <c r="S155" s="296">
        <v>0</v>
      </c>
      <c r="T155" s="29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3" t="s">
        <v>303</v>
      </c>
      <c r="AT155" s="233" t="s">
        <v>298</v>
      </c>
      <c r="AU155" s="233" t="s">
        <v>84</v>
      </c>
      <c r="AY155" s="19" t="s">
        <v>296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9" t="s">
        <v>82</v>
      </c>
      <c r="BK155" s="234">
        <f>ROUND(I155*H155,2)</f>
        <v>0</v>
      </c>
      <c r="BL155" s="19" t="s">
        <v>303</v>
      </c>
      <c r="BM155" s="233" t="s">
        <v>2613</v>
      </c>
    </row>
    <row r="156" spans="1:31" s="2" customFormat="1" ht="6.95" customHeight="1">
      <c r="A156" s="40"/>
      <c r="B156" s="61"/>
      <c r="C156" s="62"/>
      <c r="D156" s="62"/>
      <c r="E156" s="62"/>
      <c r="F156" s="62"/>
      <c r="G156" s="62"/>
      <c r="H156" s="62"/>
      <c r="I156" s="170"/>
      <c r="J156" s="62"/>
      <c r="K156" s="62"/>
      <c r="L156" s="46"/>
      <c r="M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</sheetData>
  <sheetProtection password="CC35" sheet="1" objects="1" scenarios="1" formatColumns="0" formatRows="0" autoFilter="0"/>
  <autoFilter ref="C83:K15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  <c r="AZ2" s="131" t="s">
        <v>2463</v>
      </c>
      <c r="BA2" s="131" t="s">
        <v>28</v>
      </c>
      <c r="BB2" s="131" t="s">
        <v>28</v>
      </c>
      <c r="BC2" s="131" t="s">
        <v>2614</v>
      </c>
      <c r="BD2" s="131" t="s">
        <v>84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84</v>
      </c>
      <c r="AZ3" s="131" t="s">
        <v>2465</v>
      </c>
      <c r="BA3" s="131" t="s">
        <v>28</v>
      </c>
      <c r="BB3" s="131" t="s">
        <v>28</v>
      </c>
      <c r="BC3" s="131" t="s">
        <v>2615</v>
      </c>
      <c r="BD3" s="131" t="s">
        <v>84</v>
      </c>
    </row>
    <row r="4" spans="2:56" s="1" customFormat="1" ht="24.95" customHeight="1">
      <c r="B4" s="22"/>
      <c r="D4" s="135" t="s">
        <v>139</v>
      </c>
      <c r="I4" s="130"/>
      <c r="L4" s="22"/>
      <c r="M4" s="136" t="s">
        <v>10</v>
      </c>
      <c r="AT4" s="19" t="s">
        <v>4</v>
      </c>
      <c r="AZ4" s="131" t="s">
        <v>196</v>
      </c>
      <c r="BA4" s="131" t="s">
        <v>196</v>
      </c>
      <c r="BB4" s="131" t="s">
        <v>28</v>
      </c>
      <c r="BC4" s="131" t="s">
        <v>2616</v>
      </c>
      <c r="BD4" s="131" t="s">
        <v>84</v>
      </c>
    </row>
    <row r="5" spans="2:56" s="1" customFormat="1" ht="6.95" customHeight="1">
      <c r="B5" s="22"/>
      <c r="I5" s="130"/>
      <c r="L5" s="22"/>
      <c r="AZ5" s="131" t="s">
        <v>2467</v>
      </c>
      <c r="BA5" s="131" t="s">
        <v>28</v>
      </c>
      <c r="BB5" s="131" t="s">
        <v>28</v>
      </c>
      <c r="BC5" s="131" t="s">
        <v>2617</v>
      </c>
      <c r="BD5" s="131" t="s">
        <v>84</v>
      </c>
    </row>
    <row r="6" spans="2:56" s="1" customFormat="1" ht="12" customHeight="1">
      <c r="B6" s="22"/>
      <c r="D6" s="137" t="s">
        <v>16</v>
      </c>
      <c r="I6" s="130"/>
      <c r="L6" s="22"/>
      <c r="AZ6" s="131" t="s">
        <v>212</v>
      </c>
      <c r="BA6" s="131" t="s">
        <v>212</v>
      </c>
      <c r="BB6" s="131" t="s">
        <v>28</v>
      </c>
      <c r="BC6" s="131" t="s">
        <v>2618</v>
      </c>
      <c r="BD6" s="131" t="s">
        <v>84</v>
      </c>
    </row>
    <row r="7" spans="2:56" s="1" customFormat="1" ht="16.5" customHeight="1">
      <c r="B7" s="22"/>
      <c r="E7" s="138" t="str">
        <f>'Rekapitulace stavby'!K6</f>
        <v>Záměr výstavby zařízení pro zdravotně postižené v Třebechovicích p. Orebem</v>
      </c>
      <c r="F7" s="137"/>
      <c r="G7" s="137"/>
      <c r="H7" s="137"/>
      <c r="I7" s="130"/>
      <c r="L7" s="22"/>
      <c r="AZ7" s="131" t="s">
        <v>233</v>
      </c>
      <c r="BA7" s="131" t="s">
        <v>28</v>
      </c>
      <c r="BB7" s="131" t="s">
        <v>28</v>
      </c>
      <c r="BC7" s="131" t="s">
        <v>2619</v>
      </c>
      <c r="BD7" s="131" t="s">
        <v>84</v>
      </c>
    </row>
    <row r="8" spans="1:56" s="2" customFormat="1" ht="12" customHeight="1">
      <c r="A8" s="40"/>
      <c r="B8" s="46"/>
      <c r="C8" s="40"/>
      <c r="D8" s="137" t="s">
        <v>148</v>
      </c>
      <c r="E8" s="40"/>
      <c r="F8" s="40"/>
      <c r="G8" s="40"/>
      <c r="H8" s="40"/>
      <c r="I8" s="139"/>
      <c r="J8" s="40"/>
      <c r="K8" s="40"/>
      <c r="L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1" t="s">
        <v>2045</v>
      </c>
      <c r="BA8" s="131" t="s">
        <v>2045</v>
      </c>
      <c r="BB8" s="131" t="s">
        <v>28</v>
      </c>
      <c r="BC8" s="131" t="s">
        <v>2620</v>
      </c>
      <c r="BD8" s="131" t="s">
        <v>84</v>
      </c>
    </row>
    <row r="9" spans="1:56" s="2" customFormat="1" ht="16.5" customHeight="1">
      <c r="A9" s="40"/>
      <c r="B9" s="46"/>
      <c r="C9" s="40"/>
      <c r="D9" s="40"/>
      <c r="E9" s="141" t="s">
        <v>2621</v>
      </c>
      <c r="F9" s="40"/>
      <c r="G9" s="40"/>
      <c r="H9" s="40"/>
      <c r="I9" s="139"/>
      <c r="J9" s="40"/>
      <c r="K9" s="40"/>
      <c r="L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1" t="s">
        <v>249</v>
      </c>
      <c r="BA9" s="131" t="s">
        <v>28</v>
      </c>
      <c r="BB9" s="131" t="s">
        <v>28</v>
      </c>
      <c r="BC9" s="131" t="s">
        <v>2622</v>
      </c>
      <c r="BD9" s="131" t="s">
        <v>84</v>
      </c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40"/>
      <c r="K10" s="40"/>
      <c r="L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18</v>
      </c>
      <c r="E11" s="40"/>
      <c r="F11" s="142" t="s">
        <v>19</v>
      </c>
      <c r="G11" s="40"/>
      <c r="H11" s="40"/>
      <c r="I11" s="143" t="s">
        <v>20</v>
      </c>
      <c r="J11" s="142" t="s">
        <v>28</v>
      </c>
      <c r="K11" s="40"/>
      <c r="L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4" t="str">
        <f>'Rekapitulace stavby'!AN8</f>
        <v>3. 12. 2019</v>
      </c>
      <c r="K12" s="40"/>
      <c r="L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40"/>
      <c r="K13" s="40"/>
      <c r="L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2" t="s">
        <v>28</v>
      </c>
      <c r="K14" s="40"/>
      <c r="L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2" t="s">
        <v>28</v>
      </c>
      <c r="K15" s="40"/>
      <c r="L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40"/>
      <c r="K16" s="40"/>
      <c r="L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31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40"/>
      <c r="K19" s="40"/>
      <c r="L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33</v>
      </c>
      <c r="E20" s="40"/>
      <c r="F20" s="40"/>
      <c r="G20" s="40"/>
      <c r="H20" s="40"/>
      <c r="I20" s="143" t="s">
        <v>27</v>
      </c>
      <c r="J20" s="142" t="s">
        <v>28</v>
      </c>
      <c r="K20" s="40"/>
      <c r="L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34</v>
      </c>
      <c r="F21" s="40"/>
      <c r="G21" s="40"/>
      <c r="H21" s="40"/>
      <c r="I21" s="143" t="s">
        <v>30</v>
      </c>
      <c r="J21" s="142" t="s">
        <v>28</v>
      </c>
      <c r="K21" s="40"/>
      <c r="L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40"/>
      <c r="K22" s="40"/>
      <c r="L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36</v>
      </c>
      <c r="E23" s="40"/>
      <c r="F23" s="40"/>
      <c r="G23" s="40"/>
      <c r="H23" s="40"/>
      <c r="I23" s="143" t="s">
        <v>27</v>
      </c>
      <c r="J23" s="142" t="str">
        <f>IF('Rekapitulace stavby'!AN19="","",'Rekapitulace stavby'!AN19)</f>
        <v/>
      </c>
      <c r="K23" s="40"/>
      <c r="L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2" t="str">
        <f>IF('Rekapitulace stavby'!AN20="","",'Rekapitulace stavby'!AN20)</f>
        <v/>
      </c>
      <c r="K24" s="40"/>
      <c r="L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40"/>
      <c r="K25" s="40"/>
      <c r="L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38</v>
      </c>
      <c r="E26" s="40"/>
      <c r="F26" s="40"/>
      <c r="G26" s="40"/>
      <c r="H26" s="40"/>
      <c r="I26" s="139"/>
      <c r="J26" s="40"/>
      <c r="K26" s="40"/>
      <c r="L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91.25" customHeight="1">
      <c r="A27" s="145"/>
      <c r="B27" s="146"/>
      <c r="C27" s="145"/>
      <c r="D27" s="145"/>
      <c r="E27" s="147" t="s">
        <v>187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40"/>
      <c r="K28" s="40"/>
      <c r="L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1"/>
      <c r="K29" s="151"/>
      <c r="L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40</v>
      </c>
      <c r="E30" s="40"/>
      <c r="F30" s="40"/>
      <c r="G30" s="40"/>
      <c r="H30" s="40"/>
      <c r="I30" s="139"/>
      <c r="J30" s="154">
        <f>ROUND(J84,2)</f>
        <v>0</v>
      </c>
      <c r="K30" s="40"/>
      <c r="L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2"/>
      <c r="J31" s="151"/>
      <c r="K31" s="151"/>
      <c r="L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42</v>
      </c>
      <c r="G32" s="40"/>
      <c r="H32" s="40"/>
      <c r="I32" s="156" t="s">
        <v>41</v>
      </c>
      <c r="J32" s="155" t="s">
        <v>43</v>
      </c>
      <c r="K32" s="40"/>
      <c r="L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37" t="s">
        <v>45</v>
      </c>
      <c r="F33" s="158">
        <f>ROUND((SUM(BE84:BE155)),2)</f>
        <v>0</v>
      </c>
      <c r="G33" s="40"/>
      <c r="H33" s="40"/>
      <c r="I33" s="159">
        <v>0.21</v>
      </c>
      <c r="J33" s="158">
        <f>ROUND(((SUM(BE84:BE155))*I33),2)</f>
        <v>0</v>
      </c>
      <c r="K33" s="40"/>
      <c r="L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7" t="s">
        <v>46</v>
      </c>
      <c r="F34" s="158">
        <f>ROUND((SUM(BF84:BF155)),2)</f>
        <v>0</v>
      </c>
      <c r="G34" s="40"/>
      <c r="H34" s="40"/>
      <c r="I34" s="159">
        <v>0.15</v>
      </c>
      <c r="J34" s="158">
        <f>ROUND(((SUM(BF84:BF155))*I34),2)</f>
        <v>0</v>
      </c>
      <c r="K34" s="40"/>
      <c r="L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7" t="s">
        <v>47</v>
      </c>
      <c r="F35" s="158">
        <f>ROUND((SUM(BG84:BG155)),2)</f>
        <v>0</v>
      </c>
      <c r="G35" s="40"/>
      <c r="H35" s="40"/>
      <c r="I35" s="159">
        <v>0.21</v>
      </c>
      <c r="J35" s="158">
        <f>0</f>
        <v>0</v>
      </c>
      <c r="K35" s="40"/>
      <c r="L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7" t="s">
        <v>48</v>
      </c>
      <c r="F36" s="158">
        <f>ROUND((SUM(BH84:BH155)),2)</f>
        <v>0</v>
      </c>
      <c r="G36" s="40"/>
      <c r="H36" s="40"/>
      <c r="I36" s="159">
        <v>0.15</v>
      </c>
      <c r="J36" s="158">
        <f>0</f>
        <v>0</v>
      </c>
      <c r="K36" s="40"/>
      <c r="L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8">
        <f>ROUND((SUM(BI84:BI155)),2)</f>
        <v>0</v>
      </c>
      <c r="G37" s="40"/>
      <c r="H37" s="40"/>
      <c r="I37" s="159">
        <v>0</v>
      </c>
      <c r="J37" s="158">
        <f>0</f>
        <v>0</v>
      </c>
      <c r="K37" s="40"/>
      <c r="L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9"/>
      <c r="J38" s="40"/>
      <c r="K38" s="40"/>
      <c r="L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224</v>
      </c>
      <c r="D45" s="42"/>
      <c r="E45" s="42"/>
      <c r="F45" s="42"/>
      <c r="G45" s="42"/>
      <c r="H45" s="42"/>
      <c r="I45" s="139"/>
      <c r="J45" s="42"/>
      <c r="K45" s="42"/>
      <c r="L45" s="1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9"/>
      <c r="J46" s="42"/>
      <c r="K46" s="42"/>
      <c r="L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9"/>
      <c r="J47" s="42"/>
      <c r="K47" s="42"/>
      <c r="L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4" t="str">
        <f>E7</f>
        <v>Záměr výstavby zařízení pro zdravotně postižené v Třebechovicích p. Orebem</v>
      </c>
      <c r="F48" s="34"/>
      <c r="G48" s="34"/>
      <c r="H48" s="34"/>
      <c r="I48" s="139"/>
      <c r="J48" s="42"/>
      <c r="K48" s="42"/>
      <c r="L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39"/>
      <c r="J49" s="42"/>
      <c r="K49" s="42"/>
      <c r="L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ERPLAN-0111 - D.1.4. a) - SO03 - DOZP B - venk. vedení splaš. kanalizace - hlavní výdaj</v>
      </c>
      <c r="F50" s="42"/>
      <c r="G50" s="42"/>
      <c r="H50" s="42"/>
      <c r="I50" s="139"/>
      <c r="J50" s="42"/>
      <c r="K50" s="42"/>
      <c r="L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9"/>
      <c r="J51" s="42"/>
      <c r="K51" s="42"/>
      <c r="L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Třebechovice pod Orebem</v>
      </c>
      <c r="G52" s="42"/>
      <c r="H52" s="42"/>
      <c r="I52" s="143" t="s">
        <v>24</v>
      </c>
      <c r="J52" s="74" t="str">
        <f>IF(J12="","",J12)</f>
        <v>3. 12. 2019</v>
      </c>
      <c r="K52" s="42"/>
      <c r="L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42"/>
      <c r="K53" s="42"/>
      <c r="L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Královehradecký kraj</v>
      </c>
      <c r="G54" s="42"/>
      <c r="H54" s="42"/>
      <c r="I54" s="143" t="s">
        <v>33</v>
      </c>
      <c r="J54" s="38" t="str">
        <f>E21</f>
        <v>ERPLAN s.r.o., Havlíčkův Brod</v>
      </c>
      <c r="K54" s="42"/>
      <c r="L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3" t="s">
        <v>36</v>
      </c>
      <c r="J55" s="38" t="str">
        <f>E24</f>
        <v xml:space="preserve"> </v>
      </c>
      <c r="K55" s="42"/>
      <c r="L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9"/>
      <c r="J56" s="42"/>
      <c r="K56" s="42"/>
      <c r="L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247</v>
      </c>
      <c r="D57" s="176"/>
      <c r="E57" s="176"/>
      <c r="F57" s="176"/>
      <c r="G57" s="176"/>
      <c r="H57" s="176"/>
      <c r="I57" s="177"/>
      <c r="J57" s="178" t="s">
        <v>248</v>
      </c>
      <c r="K57" s="176"/>
      <c r="L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42"/>
      <c r="K58" s="42"/>
      <c r="L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9" t="s">
        <v>72</v>
      </c>
      <c r="D59" s="42"/>
      <c r="E59" s="42"/>
      <c r="F59" s="42"/>
      <c r="G59" s="42"/>
      <c r="H59" s="42"/>
      <c r="I59" s="139"/>
      <c r="J59" s="104">
        <f>J84</f>
        <v>0</v>
      </c>
      <c r="K59" s="42"/>
      <c r="L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253</v>
      </c>
    </row>
    <row r="60" spans="1:31" s="9" customFormat="1" ht="24.95" customHeight="1">
      <c r="A60" s="9"/>
      <c r="B60" s="180"/>
      <c r="C60" s="181"/>
      <c r="D60" s="182" t="s">
        <v>254</v>
      </c>
      <c r="E60" s="183"/>
      <c r="F60" s="183"/>
      <c r="G60" s="183"/>
      <c r="H60" s="183"/>
      <c r="I60" s="184"/>
      <c r="J60" s="185">
        <f>J85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7"/>
      <c r="C61" s="188"/>
      <c r="D61" s="189" t="s">
        <v>255</v>
      </c>
      <c r="E61" s="190"/>
      <c r="F61" s="190"/>
      <c r="G61" s="190"/>
      <c r="H61" s="190"/>
      <c r="I61" s="191"/>
      <c r="J61" s="192">
        <f>J86</f>
        <v>0</v>
      </c>
      <c r="K61" s="188"/>
      <c r="L61" s="19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7"/>
      <c r="C62" s="188"/>
      <c r="D62" s="189" t="s">
        <v>258</v>
      </c>
      <c r="E62" s="190"/>
      <c r="F62" s="190"/>
      <c r="G62" s="190"/>
      <c r="H62" s="190"/>
      <c r="I62" s="191"/>
      <c r="J62" s="192">
        <f>J122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7"/>
      <c r="C63" s="188"/>
      <c r="D63" s="189" t="s">
        <v>261</v>
      </c>
      <c r="E63" s="190"/>
      <c r="F63" s="190"/>
      <c r="G63" s="190"/>
      <c r="H63" s="190"/>
      <c r="I63" s="191"/>
      <c r="J63" s="192">
        <f>J127</f>
        <v>0</v>
      </c>
      <c r="K63" s="188"/>
      <c r="L63" s="19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7"/>
      <c r="C64" s="188"/>
      <c r="D64" s="189" t="s">
        <v>265</v>
      </c>
      <c r="E64" s="190"/>
      <c r="F64" s="190"/>
      <c r="G64" s="190"/>
      <c r="H64" s="190"/>
      <c r="I64" s="191"/>
      <c r="J64" s="192">
        <f>J154</f>
        <v>0</v>
      </c>
      <c r="K64" s="188"/>
      <c r="L64" s="19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9"/>
      <c r="J65" s="42"/>
      <c r="K65" s="42"/>
      <c r="L65" s="1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70"/>
      <c r="J66" s="62"/>
      <c r="K66" s="62"/>
      <c r="L66" s="1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3"/>
      <c r="J70" s="64"/>
      <c r="K70" s="64"/>
      <c r="L70" s="1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281</v>
      </c>
      <c r="D71" s="42"/>
      <c r="E71" s="42"/>
      <c r="F71" s="42"/>
      <c r="G71" s="42"/>
      <c r="H71" s="42"/>
      <c r="I71" s="139"/>
      <c r="J71" s="42"/>
      <c r="K71" s="42"/>
      <c r="L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9"/>
      <c r="J72" s="42"/>
      <c r="K72" s="42"/>
      <c r="L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9"/>
      <c r="J73" s="42"/>
      <c r="K73" s="42"/>
      <c r="L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4" t="str">
        <f>E7</f>
        <v>Záměr výstavby zařízení pro zdravotně postižené v Třebechovicích p. Orebem</v>
      </c>
      <c r="F74" s="34"/>
      <c r="G74" s="34"/>
      <c r="H74" s="34"/>
      <c r="I74" s="139"/>
      <c r="J74" s="42"/>
      <c r="K74" s="42"/>
      <c r="L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148</v>
      </c>
      <c r="D75" s="42"/>
      <c r="E75" s="42"/>
      <c r="F75" s="42"/>
      <c r="G75" s="42"/>
      <c r="H75" s="42"/>
      <c r="I75" s="139"/>
      <c r="J75" s="42"/>
      <c r="K75" s="42"/>
      <c r="L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ERPLAN-0111 - D.1.4. a) - SO03 - DOZP B - venk. vedení splaš. kanalizace - hlavní výdaj</v>
      </c>
      <c r="F76" s="42"/>
      <c r="G76" s="42"/>
      <c r="H76" s="42"/>
      <c r="I76" s="139"/>
      <c r="J76" s="42"/>
      <c r="K76" s="42"/>
      <c r="L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9"/>
      <c r="J77" s="42"/>
      <c r="K77" s="42"/>
      <c r="L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22</v>
      </c>
      <c r="D78" s="42"/>
      <c r="E78" s="42"/>
      <c r="F78" s="29" t="str">
        <f>F12</f>
        <v>Třebechovice pod Orebem</v>
      </c>
      <c r="G78" s="42"/>
      <c r="H78" s="42"/>
      <c r="I78" s="143" t="s">
        <v>24</v>
      </c>
      <c r="J78" s="74" t="str">
        <f>IF(J12="","",J12)</f>
        <v>3. 12. 2019</v>
      </c>
      <c r="K78" s="42"/>
      <c r="L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9"/>
      <c r="J79" s="42"/>
      <c r="K79" s="42"/>
      <c r="L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7.9" customHeight="1">
      <c r="A80" s="40"/>
      <c r="B80" s="41"/>
      <c r="C80" s="34" t="s">
        <v>26</v>
      </c>
      <c r="D80" s="42"/>
      <c r="E80" s="42"/>
      <c r="F80" s="29" t="str">
        <f>E15</f>
        <v>Královehradecký kraj</v>
      </c>
      <c r="G80" s="42"/>
      <c r="H80" s="42"/>
      <c r="I80" s="143" t="s">
        <v>33</v>
      </c>
      <c r="J80" s="38" t="str">
        <f>E21</f>
        <v>ERPLAN s.r.o., Havlíčkův Brod</v>
      </c>
      <c r="K80" s="42"/>
      <c r="L80" s="1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143" t="s">
        <v>36</v>
      </c>
      <c r="J81" s="38" t="str">
        <f>E24</f>
        <v xml:space="preserve"> </v>
      </c>
      <c r="K81" s="42"/>
      <c r="L81" s="1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9"/>
      <c r="J82" s="42"/>
      <c r="K82" s="42"/>
      <c r="L82" s="1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4"/>
      <c r="B83" s="195"/>
      <c r="C83" s="196" t="s">
        <v>282</v>
      </c>
      <c r="D83" s="197" t="s">
        <v>59</v>
      </c>
      <c r="E83" s="197" t="s">
        <v>55</v>
      </c>
      <c r="F83" s="197" t="s">
        <v>56</v>
      </c>
      <c r="G83" s="197" t="s">
        <v>283</v>
      </c>
      <c r="H83" s="197" t="s">
        <v>284</v>
      </c>
      <c r="I83" s="198" t="s">
        <v>285</v>
      </c>
      <c r="J83" s="197" t="s">
        <v>248</v>
      </c>
      <c r="K83" s="199" t="s">
        <v>286</v>
      </c>
      <c r="L83" s="200"/>
      <c r="M83" s="94" t="s">
        <v>28</v>
      </c>
      <c r="N83" s="95" t="s">
        <v>44</v>
      </c>
      <c r="O83" s="95" t="s">
        <v>287</v>
      </c>
      <c r="P83" s="95" t="s">
        <v>288</v>
      </c>
      <c r="Q83" s="95" t="s">
        <v>289</v>
      </c>
      <c r="R83" s="95" t="s">
        <v>290</v>
      </c>
      <c r="S83" s="95" t="s">
        <v>291</v>
      </c>
      <c r="T83" s="96" t="s">
        <v>292</v>
      </c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</row>
    <row r="84" spans="1:63" s="2" customFormat="1" ht="22.8" customHeight="1">
      <c r="A84" s="40"/>
      <c r="B84" s="41"/>
      <c r="C84" s="101" t="s">
        <v>293</v>
      </c>
      <c r="D84" s="42"/>
      <c r="E84" s="42"/>
      <c r="F84" s="42"/>
      <c r="G84" s="42"/>
      <c r="H84" s="42"/>
      <c r="I84" s="139"/>
      <c r="J84" s="201">
        <f>BK84</f>
        <v>0</v>
      </c>
      <c r="K84" s="42"/>
      <c r="L84" s="46"/>
      <c r="M84" s="97"/>
      <c r="N84" s="202"/>
      <c r="O84" s="98"/>
      <c r="P84" s="203">
        <f>P85</f>
        <v>0</v>
      </c>
      <c r="Q84" s="98"/>
      <c r="R84" s="203">
        <f>R85</f>
        <v>13.63011524</v>
      </c>
      <c r="S84" s="98"/>
      <c r="T84" s="204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73</v>
      </c>
      <c r="AU84" s="19" t="s">
        <v>253</v>
      </c>
      <c r="BK84" s="205">
        <f>BK85</f>
        <v>0</v>
      </c>
    </row>
    <row r="85" spans="1:63" s="12" customFormat="1" ht="25.9" customHeight="1">
      <c r="A85" s="12"/>
      <c r="B85" s="206"/>
      <c r="C85" s="207"/>
      <c r="D85" s="208" t="s">
        <v>73</v>
      </c>
      <c r="E85" s="209" t="s">
        <v>294</v>
      </c>
      <c r="F85" s="209" t="s">
        <v>295</v>
      </c>
      <c r="G85" s="207"/>
      <c r="H85" s="207"/>
      <c r="I85" s="210"/>
      <c r="J85" s="211">
        <f>BK85</f>
        <v>0</v>
      </c>
      <c r="K85" s="207"/>
      <c r="L85" s="212"/>
      <c r="M85" s="213"/>
      <c r="N85" s="214"/>
      <c r="O85" s="214"/>
      <c r="P85" s="215">
        <f>P86+P122+P127+P154</f>
        <v>0</v>
      </c>
      <c r="Q85" s="214"/>
      <c r="R85" s="215">
        <f>R86+R122+R127+R154</f>
        <v>13.63011524</v>
      </c>
      <c r="S85" s="214"/>
      <c r="T85" s="216">
        <f>T86+T122+T127+T154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7" t="s">
        <v>82</v>
      </c>
      <c r="AT85" s="218" t="s">
        <v>73</v>
      </c>
      <c r="AU85" s="218" t="s">
        <v>74</v>
      </c>
      <c r="AY85" s="217" t="s">
        <v>296</v>
      </c>
      <c r="BK85" s="219">
        <f>BK86+BK122+BK127+BK154</f>
        <v>0</v>
      </c>
    </row>
    <row r="86" spans="1:63" s="12" customFormat="1" ht="22.8" customHeight="1">
      <c r="A86" s="12"/>
      <c r="B86" s="206"/>
      <c r="C86" s="207"/>
      <c r="D86" s="208" t="s">
        <v>73</v>
      </c>
      <c r="E86" s="220" t="s">
        <v>82</v>
      </c>
      <c r="F86" s="220" t="s">
        <v>297</v>
      </c>
      <c r="G86" s="207"/>
      <c r="H86" s="207"/>
      <c r="I86" s="210"/>
      <c r="J86" s="221">
        <f>BK86</f>
        <v>0</v>
      </c>
      <c r="K86" s="207"/>
      <c r="L86" s="212"/>
      <c r="M86" s="213"/>
      <c r="N86" s="214"/>
      <c r="O86" s="214"/>
      <c r="P86" s="215">
        <f>SUM(P87:P121)</f>
        <v>0</v>
      </c>
      <c r="Q86" s="214"/>
      <c r="R86" s="215">
        <f>SUM(R87:R121)</f>
        <v>9.64597264</v>
      </c>
      <c r="S86" s="214"/>
      <c r="T86" s="216">
        <f>SUM(T87:T121)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7" t="s">
        <v>82</v>
      </c>
      <c r="AT86" s="218" t="s">
        <v>73</v>
      </c>
      <c r="AU86" s="218" t="s">
        <v>82</v>
      </c>
      <c r="AY86" s="217" t="s">
        <v>296</v>
      </c>
      <c r="BK86" s="219">
        <f>SUM(BK87:BK121)</f>
        <v>0</v>
      </c>
    </row>
    <row r="87" spans="1:65" s="2" customFormat="1" ht="24" customHeight="1">
      <c r="A87" s="40"/>
      <c r="B87" s="41"/>
      <c r="C87" s="222" t="s">
        <v>82</v>
      </c>
      <c r="D87" s="222" t="s">
        <v>298</v>
      </c>
      <c r="E87" s="223" t="s">
        <v>322</v>
      </c>
      <c r="F87" s="224" t="s">
        <v>323</v>
      </c>
      <c r="G87" s="225" t="s">
        <v>301</v>
      </c>
      <c r="H87" s="226">
        <v>7.756</v>
      </c>
      <c r="I87" s="227"/>
      <c r="J87" s="228">
        <f>ROUND(I87*H87,2)</f>
        <v>0</v>
      </c>
      <c r="K87" s="224" t="s">
        <v>302</v>
      </c>
      <c r="L87" s="46"/>
      <c r="M87" s="229" t="s">
        <v>28</v>
      </c>
      <c r="N87" s="230" t="s">
        <v>45</v>
      </c>
      <c r="O87" s="86"/>
      <c r="P87" s="231">
        <f>O87*H87</f>
        <v>0</v>
      </c>
      <c r="Q87" s="231">
        <v>0</v>
      </c>
      <c r="R87" s="231">
        <f>Q87*H87</f>
        <v>0</v>
      </c>
      <c r="S87" s="231">
        <v>0</v>
      </c>
      <c r="T87" s="232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3" t="s">
        <v>303</v>
      </c>
      <c r="AT87" s="233" t="s">
        <v>298</v>
      </c>
      <c r="AU87" s="233" t="s">
        <v>84</v>
      </c>
      <c r="AY87" s="19" t="s">
        <v>296</v>
      </c>
      <c r="BE87" s="234">
        <f>IF(N87="základní",J87,0)</f>
        <v>0</v>
      </c>
      <c r="BF87" s="234">
        <f>IF(N87="snížená",J87,0)</f>
        <v>0</v>
      </c>
      <c r="BG87" s="234">
        <f>IF(N87="zákl. přenesená",J87,0)</f>
        <v>0</v>
      </c>
      <c r="BH87" s="234">
        <f>IF(N87="sníž. přenesená",J87,0)</f>
        <v>0</v>
      </c>
      <c r="BI87" s="234">
        <f>IF(N87="nulová",J87,0)</f>
        <v>0</v>
      </c>
      <c r="BJ87" s="19" t="s">
        <v>82</v>
      </c>
      <c r="BK87" s="234">
        <f>ROUND(I87*H87,2)</f>
        <v>0</v>
      </c>
      <c r="BL87" s="19" t="s">
        <v>303</v>
      </c>
      <c r="BM87" s="233" t="s">
        <v>2623</v>
      </c>
    </row>
    <row r="88" spans="1:51" s="13" customFormat="1" ht="12">
      <c r="A88" s="13"/>
      <c r="B88" s="235"/>
      <c r="C88" s="236"/>
      <c r="D88" s="237" t="s">
        <v>305</v>
      </c>
      <c r="E88" s="238" t="s">
        <v>28</v>
      </c>
      <c r="F88" s="239" t="s">
        <v>2534</v>
      </c>
      <c r="G88" s="236"/>
      <c r="H88" s="238" t="s">
        <v>28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305</v>
      </c>
      <c r="AU88" s="245" t="s">
        <v>84</v>
      </c>
      <c r="AV88" s="13" t="s">
        <v>82</v>
      </c>
      <c r="AW88" s="13" t="s">
        <v>35</v>
      </c>
      <c r="AX88" s="13" t="s">
        <v>74</v>
      </c>
      <c r="AY88" s="245" t="s">
        <v>296</v>
      </c>
    </row>
    <row r="89" spans="1:51" s="13" customFormat="1" ht="12">
      <c r="A89" s="13"/>
      <c r="B89" s="235"/>
      <c r="C89" s="236"/>
      <c r="D89" s="237" t="s">
        <v>305</v>
      </c>
      <c r="E89" s="238" t="s">
        <v>28</v>
      </c>
      <c r="F89" s="239" t="s">
        <v>2567</v>
      </c>
      <c r="G89" s="236"/>
      <c r="H89" s="238" t="s">
        <v>28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5" t="s">
        <v>305</v>
      </c>
      <c r="AU89" s="245" t="s">
        <v>84</v>
      </c>
      <c r="AV89" s="13" t="s">
        <v>82</v>
      </c>
      <c r="AW89" s="13" t="s">
        <v>35</v>
      </c>
      <c r="AX89" s="13" t="s">
        <v>74</v>
      </c>
      <c r="AY89" s="245" t="s">
        <v>296</v>
      </c>
    </row>
    <row r="90" spans="1:51" s="14" customFormat="1" ht="12">
      <c r="A90" s="14"/>
      <c r="B90" s="246"/>
      <c r="C90" s="247"/>
      <c r="D90" s="237" t="s">
        <v>305</v>
      </c>
      <c r="E90" s="248" t="s">
        <v>212</v>
      </c>
      <c r="F90" s="249" t="s">
        <v>2624</v>
      </c>
      <c r="G90" s="247"/>
      <c r="H90" s="250">
        <v>7.756</v>
      </c>
      <c r="I90" s="251"/>
      <c r="J90" s="247"/>
      <c r="K90" s="247"/>
      <c r="L90" s="252"/>
      <c r="M90" s="253"/>
      <c r="N90" s="254"/>
      <c r="O90" s="254"/>
      <c r="P90" s="254"/>
      <c r="Q90" s="254"/>
      <c r="R90" s="254"/>
      <c r="S90" s="254"/>
      <c r="T90" s="25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6" t="s">
        <v>305</v>
      </c>
      <c r="AU90" s="256" t="s">
        <v>84</v>
      </c>
      <c r="AV90" s="14" t="s">
        <v>84</v>
      </c>
      <c r="AW90" s="14" t="s">
        <v>35</v>
      </c>
      <c r="AX90" s="14" t="s">
        <v>82</v>
      </c>
      <c r="AY90" s="256" t="s">
        <v>296</v>
      </c>
    </row>
    <row r="91" spans="1:65" s="2" customFormat="1" ht="24" customHeight="1">
      <c r="A91" s="40"/>
      <c r="B91" s="41"/>
      <c r="C91" s="222" t="s">
        <v>84</v>
      </c>
      <c r="D91" s="222" t="s">
        <v>298</v>
      </c>
      <c r="E91" s="223" t="s">
        <v>330</v>
      </c>
      <c r="F91" s="224" t="s">
        <v>331</v>
      </c>
      <c r="G91" s="225" t="s">
        <v>301</v>
      </c>
      <c r="H91" s="226">
        <v>7.756</v>
      </c>
      <c r="I91" s="227"/>
      <c r="J91" s="228">
        <f>ROUND(I91*H91,2)</f>
        <v>0</v>
      </c>
      <c r="K91" s="224" t="s">
        <v>302</v>
      </c>
      <c r="L91" s="46"/>
      <c r="M91" s="229" t="s">
        <v>28</v>
      </c>
      <c r="N91" s="230" t="s">
        <v>45</v>
      </c>
      <c r="O91" s="86"/>
      <c r="P91" s="231">
        <f>O91*H91</f>
        <v>0</v>
      </c>
      <c r="Q91" s="231">
        <v>0</v>
      </c>
      <c r="R91" s="231">
        <f>Q91*H91</f>
        <v>0</v>
      </c>
      <c r="S91" s="231">
        <v>0</v>
      </c>
      <c r="T91" s="232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3" t="s">
        <v>303</v>
      </c>
      <c r="AT91" s="233" t="s">
        <v>298</v>
      </c>
      <c r="AU91" s="233" t="s">
        <v>84</v>
      </c>
      <c r="AY91" s="19" t="s">
        <v>296</v>
      </c>
      <c r="BE91" s="234">
        <f>IF(N91="základní",J91,0)</f>
        <v>0</v>
      </c>
      <c r="BF91" s="234">
        <f>IF(N91="snížená",J91,0)</f>
        <v>0</v>
      </c>
      <c r="BG91" s="234">
        <f>IF(N91="zákl. přenesená",J91,0)</f>
        <v>0</v>
      </c>
      <c r="BH91" s="234">
        <f>IF(N91="sníž. přenesená",J91,0)</f>
        <v>0</v>
      </c>
      <c r="BI91" s="234">
        <f>IF(N91="nulová",J91,0)</f>
        <v>0</v>
      </c>
      <c r="BJ91" s="19" t="s">
        <v>82</v>
      </c>
      <c r="BK91" s="234">
        <f>ROUND(I91*H91,2)</f>
        <v>0</v>
      </c>
      <c r="BL91" s="19" t="s">
        <v>303</v>
      </c>
      <c r="BM91" s="233" t="s">
        <v>2625</v>
      </c>
    </row>
    <row r="92" spans="1:51" s="14" customFormat="1" ht="12">
      <c r="A92" s="14"/>
      <c r="B92" s="246"/>
      <c r="C92" s="247"/>
      <c r="D92" s="237" t="s">
        <v>305</v>
      </c>
      <c r="E92" s="248" t="s">
        <v>28</v>
      </c>
      <c r="F92" s="249" t="s">
        <v>212</v>
      </c>
      <c r="G92" s="247"/>
      <c r="H92" s="250">
        <v>7.756</v>
      </c>
      <c r="I92" s="251"/>
      <c r="J92" s="247"/>
      <c r="K92" s="247"/>
      <c r="L92" s="252"/>
      <c r="M92" s="253"/>
      <c r="N92" s="254"/>
      <c r="O92" s="254"/>
      <c r="P92" s="254"/>
      <c r="Q92" s="254"/>
      <c r="R92" s="254"/>
      <c r="S92" s="254"/>
      <c r="T92" s="25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6" t="s">
        <v>305</v>
      </c>
      <c r="AU92" s="256" t="s">
        <v>84</v>
      </c>
      <c r="AV92" s="14" t="s">
        <v>84</v>
      </c>
      <c r="AW92" s="14" t="s">
        <v>35</v>
      </c>
      <c r="AX92" s="14" t="s">
        <v>82</v>
      </c>
      <c r="AY92" s="256" t="s">
        <v>296</v>
      </c>
    </row>
    <row r="93" spans="1:65" s="2" customFormat="1" ht="24" customHeight="1">
      <c r="A93" s="40"/>
      <c r="B93" s="41"/>
      <c r="C93" s="222" t="s">
        <v>314</v>
      </c>
      <c r="D93" s="222" t="s">
        <v>298</v>
      </c>
      <c r="E93" s="223" t="s">
        <v>334</v>
      </c>
      <c r="F93" s="224" t="s">
        <v>335</v>
      </c>
      <c r="G93" s="225" t="s">
        <v>301</v>
      </c>
      <c r="H93" s="226">
        <v>7.756</v>
      </c>
      <c r="I93" s="227"/>
      <c r="J93" s="228">
        <f>ROUND(I93*H93,2)</f>
        <v>0</v>
      </c>
      <c r="K93" s="224" t="s">
        <v>302</v>
      </c>
      <c r="L93" s="46"/>
      <c r="M93" s="229" t="s">
        <v>28</v>
      </c>
      <c r="N93" s="230" t="s">
        <v>45</v>
      </c>
      <c r="O93" s="86"/>
      <c r="P93" s="231">
        <f>O93*H93</f>
        <v>0</v>
      </c>
      <c r="Q93" s="231">
        <v>0</v>
      </c>
      <c r="R93" s="231">
        <f>Q93*H93</f>
        <v>0</v>
      </c>
      <c r="S93" s="231">
        <v>0</v>
      </c>
      <c r="T93" s="232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3" t="s">
        <v>303</v>
      </c>
      <c r="AT93" s="233" t="s">
        <v>298</v>
      </c>
      <c r="AU93" s="233" t="s">
        <v>84</v>
      </c>
      <c r="AY93" s="19" t="s">
        <v>296</v>
      </c>
      <c r="BE93" s="234">
        <f>IF(N93="základní",J93,0)</f>
        <v>0</v>
      </c>
      <c r="BF93" s="234">
        <f>IF(N93="snížená",J93,0)</f>
        <v>0</v>
      </c>
      <c r="BG93" s="234">
        <f>IF(N93="zákl. přenesená",J93,0)</f>
        <v>0</v>
      </c>
      <c r="BH93" s="234">
        <f>IF(N93="sníž. přenesená",J93,0)</f>
        <v>0</v>
      </c>
      <c r="BI93" s="234">
        <f>IF(N93="nulová",J93,0)</f>
        <v>0</v>
      </c>
      <c r="BJ93" s="19" t="s">
        <v>82</v>
      </c>
      <c r="BK93" s="234">
        <f>ROUND(I93*H93,2)</f>
        <v>0</v>
      </c>
      <c r="BL93" s="19" t="s">
        <v>303</v>
      </c>
      <c r="BM93" s="233" t="s">
        <v>2626</v>
      </c>
    </row>
    <row r="94" spans="1:51" s="14" customFormat="1" ht="12">
      <c r="A94" s="14"/>
      <c r="B94" s="246"/>
      <c r="C94" s="247"/>
      <c r="D94" s="237" t="s">
        <v>305</v>
      </c>
      <c r="E94" s="248" t="s">
        <v>28</v>
      </c>
      <c r="F94" s="249" t="s">
        <v>212</v>
      </c>
      <c r="G94" s="247"/>
      <c r="H94" s="250">
        <v>7.756</v>
      </c>
      <c r="I94" s="251"/>
      <c r="J94" s="247"/>
      <c r="K94" s="247"/>
      <c r="L94" s="252"/>
      <c r="M94" s="253"/>
      <c r="N94" s="254"/>
      <c r="O94" s="254"/>
      <c r="P94" s="254"/>
      <c r="Q94" s="254"/>
      <c r="R94" s="254"/>
      <c r="S94" s="254"/>
      <c r="T94" s="25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6" t="s">
        <v>305</v>
      </c>
      <c r="AU94" s="256" t="s">
        <v>84</v>
      </c>
      <c r="AV94" s="14" t="s">
        <v>84</v>
      </c>
      <c r="AW94" s="14" t="s">
        <v>35</v>
      </c>
      <c r="AX94" s="14" t="s">
        <v>82</v>
      </c>
      <c r="AY94" s="256" t="s">
        <v>296</v>
      </c>
    </row>
    <row r="95" spans="1:65" s="2" customFormat="1" ht="24" customHeight="1">
      <c r="A95" s="40"/>
      <c r="B95" s="41"/>
      <c r="C95" s="222" t="s">
        <v>303</v>
      </c>
      <c r="D95" s="222" t="s">
        <v>298</v>
      </c>
      <c r="E95" s="223" t="s">
        <v>338</v>
      </c>
      <c r="F95" s="224" t="s">
        <v>339</v>
      </c>
      <c r="G95" s="225" t="s">
        <v>301</v>
      </c>
      <c r="H95" s="226">
        <v>7.756</v>
      </c>
      <c r="I95" s="227"/>
      <c r="J95" s="228">
        <f>ROUND(I95*H95,2)</f>
        <v>0</v>
      </c>
      <c r="K95" s="224" t="s">
        <v>302</v>
      </c>
      <c r="L95" s="46"/>
      <c r="M95" s="229" t="s">
        <v>28</v>
      </c>
      <c r="N95" s="230" t="s">
        <v>45</v>
      </c>
      <c r="O95" s="86"/>
      <c r="P95" s="231">
        <f>O95*H95</f>
        <v>0</v>
      </c>
      <c r="Q95" s="231">
        <v>0</v>
      </c>
      <c r="R95" s="231">
        <f>Q95*H95</f>
        <v>0</v>
      </c>
      <c r="S95" s="231">
        <v>0</v>
      </c>
      <c r="T95" s="232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3" t="s">
        <v>303</v>
      </c>
      <c r="AT95" s="233" t="s">
        <v>298</v>
      </c>
      <c r="AU95" s="233" t="s">
        <v>84</v>
      </c>
      <c r="AY95" s="19" t="s">
        <v>296</v>
      </c>
      <c r="BE95" s="234">
        <f>IF(N95="základní",J95,0)</f>
        <v>0</v>
      </c>
      <c r="BF95" s="234">
        <f>IF(N95="snížená",J95,0)</f>
        <v>0</v>
      </c>
      <c r="BG95" s="234">
        <f>IF(N95="zákl. přenesená",J95,0)</f>
        <v>0</v>
      </c>
      <c r="BH95" s="234">
        <f>IF(N95="sníž. přenesená",J95,0)</f>
        <v>0</v>
      </c>
      <c r="BI95" s="234">
        <f>IF(N95="nulová",J95,0)</f>
        <v>0</v>
      </c>
      <c r="BJ95" s="19" t="s">
        <v>82</v>
      </c>
      <c r="BK95" s="234">
        <f>ROUND(I95*H95,2)</f>
        <v>0</v>
      </c>
      <c r="BL95" s="19" t="s">
        <v>303</v>
      </c>
      <c r="BM95" s="233" t="s">
        <v>2627</v>
      </c>
    </row>
    <row r="96" spans="1:51" s="14" customFormat="1" ht="12">
      <c r="A96" s="14"/>
      <c r="B96" s="246"/>
      <c r="C96" s="247"/>
      <c r="D96" s="237" t="s">
        <v>305</v>
      </c>
      <c r="E96" s="248" t="s">
        <v>28</v>
      </c>
      <c r="F96" s="249" t="s">
        <v>212</v>
      </c>
      <c r="G96" s="247"/>
      <c r="H96" s="250">
        <v>7.756</v>
      </c>
      <c r="I96" s="251"/>
      <c r="J96" s="247"/>
      <c r="K96" s="247"/>
      <c r="L96" s="252"/>
      <c r="M96" s="253"/>
      <c r="N96" s="254"/>
      <c r="O96" s="254"/>
      <c r="P96" s="254"/>
      <c r="Q96" s="254"/>
      <c r="R96" s="254"/>
      <c r="S96" s="254"/>
      <c r="T96" s="25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6" t="s">
        <v>305</v>
      </c>
      <c r="AU96" s="256" t="s">
        <v>84</v>
      </c>
      <c r="AV96" s="14" t="s">
        <v>84</v>
      </c>
      <c r="AW96" s="14" t="s">
        <v>35</v>
      </c>
      <c r="AX96" s="14" t="s">
        <v>82</v>
      </c>
      <c r="AY96" s="256" t="s">
        <v>296</v>
      </c>
    </row>
    <row r="97" spans="1:65" s="2" customFormat="1" ht="24" customHeight="1">
      <c r="A97" s="40"/>
      <c r="B97" s="41"/>
      <c r="C97" s="222" t="s">
        <v>321</v>
      </c>
      <c r="D97" s="222" t="s">
        <v>298</v>
      </c>
      <c r="E97" s="223" t="s">
        <v>2572</v>
      </c>
      <c r="F97" s="224" t="s">
        <v>2573</v>
      </c>
      <c r="G97" s="225" t="s">
        <v>362</v>
      </c>
      <c r="H97" s="226">
        <v>21.396</v>
      </c>
      <c r="I97" s="227"/>
      <c r="J97" s="228">
        <f>ROUND(I97*H97,2)</f>
        <v>0</v>
      </c>
      <c r="K97" s="224" t="s">
        <v>302</v>
      </c>
      <c r="L97" s="46"/>
      <c r="M97" s="229" t="s">
        <v>28</v>
      </c>
      <c r="N97" s="230" t="s">
        <v>45</v>
      </c>
      <c r="O97" s="86"/>
      <c r="P97" s="231">
        <f>O97*H97</f>
        <v>0</v>
      </c>
      <c r="Q97" s="231">
        <v>0.00084</v>
      </c>
      <c r="R97" s="231">
        <f>Q97*H97</f>
        <v>0.01797264</v>
      </c>
      <c r="S97" s="231">
        <v>0</v>
      </c>
      <c r="T97" s="232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3" t="s">
        <v>303</v>
      </c>
      <c r="AT97" s="233" t="s">
        <v>298</v>
      </c>
      <c r="AU97" s="233" t="s">
        <v>84</v>
      </c>
      <c r="AY97" s="19" t="s">
        <v>296</v>
      </c>
      <c r="BE97" s="234">
        <f>IF(N97="základní",J97,0)</f>
        <v>0</v>
      </c>
      <c r="BF97" s="234">
        <f>IF(N97="snížená",J97,0)</f>
        <v>0</v>
      </c>
      <c r="BG97" s="234">
        <f>IF(N97="zákl. přenesená",J97,0)</f>
        <v>0</v>
      </c>
      <c r="BH97" s="234">
        <f>IF(N97="sníž. přenesená",J97,0)</f>
        <v>0</v>
      </c>
      <c r="BI97" s="234">
        <f>IF(N97="nulová",J97,0)</f>
        <v>0</v>
      </c>
      <c r="BJ97" s="19" t="s">
        <v>82</v>
      </c>
      <c r="BK97" s="234">
        <f>ROUND(I97*H97,2)</f>
        <v>0</v>
      </c>
      <c r="BL97" s="19" t="s">
        <v>303</v>
      </c>
      <c r="BM97" s="233" t="s">
        <v>2628</v>
      </c>
    </row>
    <row r="98" spans="1:51" s="13" customFormat="1" ht="12">
      <c r="A98" s="13"/>
      <c r="B98" s="235"/>
      <c r="C98" s="236"/>
      <c r="D98" s="237" t="s">
        <v>305</v>
      </c>
      <c r="E98" s="238" t="s">
        <v>28</v>
      </c>
      <c r="F98" s="239" t="s">
        <v>2534</v>
      </c>
      <c r="G98" s="236"/>
      <c r="H98" s="238" t="s">
        <v>28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305</v>
      </c>
      <c r="AU98" s="245" t="s">
        <v>84</v>
      </c>
      <c r="AV98" s="13" t="s">
        <v>82</v>
      </c>
      <c r="AW98" s="13" t="s">
        <v>35</v>
      </c>
      <c r="AX98" s="13" t="s">
        <v>74</v>
      </c>
      <c r="AY98" s="245" t="s">
        <v>296</v>
      </c>
    </row>
    <row r="99" spans="1:51" s="13" customFormat="1" ht="12">
      <c r="A99" s="13"/>
      <c r="B99" s="235"/>
      <c r="C99" s="236"/>
      <c r="D99" s="237" t="s">
        <v>305</v>
      </c>
      <c r="E99" s="238" t="s">
        <v>28</v>
      </c>
      <c r="F99" s="239" t="s">
        <v>2567</v>
      </c>
      <c r="G99" s="236"/>
      <c r="H99" s="238" t="s">
        <v>28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305</v>
      </c>
      <c r="AU99" s="245" t="s">
        <v>84</v>
      </c>
      <c r="AV99" s="13" t="s">
        <v>82</v>
      </c>
      <c r="AW99" s="13" t="s">
        <v>35</v>
      </c>
      <c r="AX99" s="13" t="s">
        <v>74</v>
      </c>
      <c r="AY99" s="245" t="s">
        <v>296</v>
      </c>
    </row>
    <row r="100" spans="1:51" s="14" customFormat="1" ht="12">
      <c r="A100" s="14"/>
      <c r="B100" s="246"/>
      <c r="C100" s="247"/>
      <c r="D100" s="237" t="s">
        <v>305</v>
      </c>
      <c r="E100" s="248" t="s">
        <v>196</v>
      </c>
      <c r="F100" s="249" t="s">
        <v>2629</v>
      </c>
      <c r="G100" s="247"/>
      <c r="H100" s="250">
        <v>21.396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6" t="s">
        <v>305</v>
      </c>
      <c r="AU100" s="256" t="s">
        <v>84</v>
      </c>
      <c r="AV100" s="14" t="s">
        <v>84</v>
      </c>
      <c r="AW100" s="14" t="s">
        <v>35</v>
      </c>
      <c r="AX100" s="14" t="s">
        <v>82</v>
      </c>
      <c r="AY100" s="256" t="s">
        <v>296</v>
      </c>
    </row>
    <row r="101" spans="1:65" s="2" customFormat="1" ht="24" customHeight="1">
      <c r="A101" s="40"/>
      <c r="B101" s="41"/>
      <c r="C101" s="222" t="s">
        <v>329</v>
      </c>
      <c r="D101" s="222" t="s">
        <v>298</v>
      </c>
      <c r="E101" s="223" t="s">
        <v>2576</v>
      </c>
      <c r="F101" s="224" t="s">
        <v>2577</v>
      </c>
      <c r="G101" s="225" t="s">
        <v>362</v>
      </c>
      <c r="H101" s="226">
        <v>21.396</v>
      </c>
      <c r="I101" s="227"/>
      <c r="J101" s="228">
        <f>ROUND(I101*H101,2)</f>
        <v>0</v>
      </c>
      <c r="K101" s="224" t="s">
        <v>302</v>
      </c>
      <c r="L101" s="46"/>
      <c r="M101" s="229" t="s">
        <v>28</v>
      </c>
      <c r="N101" s="230" t="s">
        <v>45</v>
      </c>
      <c r="O101" s="86"/>
      <c r="P101" s="231">
        <f>O101*H101</f>
        <v>0</v>
      </c>
      <c r="Q101" s="231">
        <v>0</v>
      </c>
      <c r="R101" s="231">
        <f>Q101*H101</f>
        <v>0</v>
      </c>
      <c r="S101" s="231">
        <v>0</v>
      </c>
      <c r="T101" s="232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3" t="s">
        <v>303</v>
      </c>
      <c r="AT101" s="233" t="s">
        <v>298</v>
      </c>
      <c r="AU101" s="233" t="s">
        <v>84</v>
      </c>
      <c r="AY101" s="19" t="s">
        <v>296</v>
      </c>
      <c r="BE101" s="234">
        <f>IF(N101="základní",J101,0)</f>
        <v>0</v>
      </c>
      <c r="BF101" s="234">
        <f>IF(N101="snížená",J101,0)</f>
        <v>0</v>
      </c>
      <c r="BG101" s="234">
        <f>IF(N101="zákl. přenesená",J101,0)</f>
        <v>0</v>
      </c>
      <c r="BH101" s="234">
        <f>IF(N101="sníž. přenesená",J101,0)</f>
        <v>0</v>
      </c>
      <c r="BI101" s="234">
        <f>IF(N101="nulová",J101,0)</f>
        <v>0</v>
      </c>
      <c r="BJ101" s="19" t="s">
        <v>82</v>
      </c>
      <c r="BK101" s="234">
        <f>ROUND(I101*H101,2)</f>
        <v>0</v>
      </c>
      <c r="BL101" s="19" t="s">
        <v>303</v>
      </c>
      <c r="BM101" s="233" t="s">
        <v>2630</v>
      </c>
    </row>
    <row r="102" spans="1:51" s="14" customFormat="1" ht="12">
      <c r="A102" s="14"/>
      <c r="B102" s="246"/>
      <c r="C102" s="247"/>
      <c r="D102" s="237" t="s">
        <v>305</v>
      </c>
      <c r="E102" s="248" t="s">
        <v>28</v>
      </c>
      <c r="F102" s="249" t="s">
        <v>196</v>
      </c>
      <c r="G102" s="247"/>
      <c r="H102" s="250">
        <v>21.396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305</v>
      </c>
      <c r="AU102" s="256" t="s">
        <v>84</v>
      </c>
      <c r="AV102" s="14" t="s">
        <v>84</v>
      </c>
      <c r="AW102" s="14" t="s">
        <v>35</v>
      </c>
      <c r="AX102" s="14" t="s">
        <v>82</v>
      </c>
      <c r="AY102" s="256" t="s">
        <v>296</v>
      </c>
    </row>
    <row r="103" spans="1:65" s="2" customFormat="1" ht="24" customHeight="1">
      <c r="A103" s="40"/>
      <c r="B103" s="41"/>
      <c r="C103" s="222" t="s">
        <v>333</v>
      </c>
      <c r="D103" s="222" t="s">
        <v>298</v>
      </c>
      <c r="E103" s="223" t="s">
        <v>383</v>
      </c>
      <c r="F103" s="224" t="s">
        <v>384</v>
      </c>
      <c r="G103" s="225" t="s">
        <v>301</v>
      </c>
      <c r="H103" s="226">
        <v>15.512</v>
      </c>
      <c r="I103" s="227"/>
      <c r="J103" s="228">
        <f>ROUND(I103*H103,2)</f>
        <v>0</v>
      </c>
      <c r="K103" s="224" t="s">
        <v>302</v>
      </c>
      <c r="L103" s="46"/>
      <c r="M103" s="229" t="s">
        <v>28</v>
      </c>
      <c r="N103" s="230" t="s">
        <v>45</v>
      </c>
      <c r="O103" s="86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3" t="s">
        <v>303</v>
      </c>
      <c r="AT103" s="233" t="s">
        <v>298</v>
      </c>
      <c r="AU103" s="233" t="s">
        <v>84</v>
      </c>
      <c r="AY103" s="19" t="s">
        <v>296</v>
      </c>
      <c r="BE103" s="234">
        <f>IF(N103="základní",J103,0)</f>
        <v>0</v>
      </c>
      <c r="BF103" s="234">
        <f>IF(N103="snížená",J103,0)</f>
        <v>0</v>
      </c>
      <c r="BG103" s="234">
        <f>IF(N103="zákl. přenesená",J103,0)</f>
        <v>0</v>
      </c>
      <c r="BH103" s="234">
        <f>IF(N103="sníž. přenesená",J103,0)</f>
        <v>0</v>
      </c>
      <c r="BI103" s="234">
        <f>IF(N103="nulová",J103,0)</f>
        <v>0</v>
      </c>
      <c r="BJ103" s="19" t="s">
        <v>82</v>
      </c>
      <c r="BK103" s="234">
        <f>ROUND(I103*H103,2)</f>
        <v>0</v>
      </c>
      <c r="BL103" s="19" t="s">
        <v>303</v>
      </c>
      <c r="BM103" s="233" t="s">
        <v>2631</v>
      </c>
    </row>
    <row r="104" spans="1:51" s="14" customFormat="1" ht="12">
      <c r="A104" s="14"/>
      <c r="B104" s="246"/>
      <c r="C104" s="247"/>
      <c r="D104" s="237" t="s">
        <v>305</v>
      </c>
      <c r="E104" s="248" t="s">
        <v>233</v>
      </c>
      <c r="F104" s="249" t="s">
        <v>387</v>
      </c>
      <c r="G104" s="247"/>
      <c r="H104" s="250">
        <v>15.512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6" t="s">
        <v>305</v>
      </c>
      <c r="AU104" s="256" t="s">
        <v>84</v>
      </c>
      <c r="AV104" s="14" t="s">
        <v>84</v>
      </c>
      <c r="AW104" s="14" t="s">
        <v>35</v>
      </c>
      <c r="AX104" s="14" t="s">
        <v>82</v>
      </c>
      <c r="AY104" s="256" t="s">
        <v>296</v>
      </c>
    </row>
    <row r="105" spans="1:65" s="2" customFormat="1" ht="24" customHeight="1">
      <c r="A105" s="40"/>
      <c r="B105" s="41"/>
      <c r="C105" s="222" t="s">
        <v>337</v>
      </c>
      <c r="D105" s="222" t="s">
        <v>298</v>
      </c>
      <c r="E105" s="223" t="s">
        <v>390</v>
      </c>
      <c r="F105" s="224" t="s">
        <v>391</v>
      </c>
      <c r="G105" s="225" t="s">
        <v>301</v>
      </c>
      <c r="H105" s="226">
        <v>6.419</v>
      </c>
      <c r="I105" s="227"/>
      <c r="J105" s="228">
        <f>ROUND(I105*H105,2)</f>
        <v>0</v>
      </c>
      <c r="K105" s="224" t="s">
        <v>302</v>
      </c>
      <c r="L105" s="46"/>
      <c r="M105" s="229" t="s">
        <v>28</v>
      </c>
      <c r="N105" s="230" t="s">
        <v>45</v>
      </c>
      <c r="O105" s="86"/>
      <c r="P105" s="231">
        <f>O105*H105</f>
        <v>0</v>
      </c>
      <c r="Q105" s="231">
        <v>0</v>
      </c>
      <c r="R105" s="231">
        <f>Q105*H105</f>
        <v>0</v>
      </c>
      <c r="S105" s="231">
        <v>0</v>
      </c>
      <c r="T105" s="232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3" t="s">
        <v>303</v>
      </c>
      <c r="AT105" s="233" t="s">
        <v>298</v>
      </c>
      <c r="AU105" s="233" t="s">
        <v>84</v>
      </c>
      <c r="AY105" s="19" t="s">
        <v>296</v>
      </c>
      <c r="BE105" s="234">
        <f>IF(N105="základní",J105,0)</f>
        <v>0</v>
      </c>
      <c r="BF105" s="234">
        <f>IF(N105="snížená",J105,0)</f>
        <v>0</v>
      </c>
      <c r="BG105" s="234">
        <f>IF(N105="zákl. přenesená",J105,0)</f>
        <v>0</v>
      </c>
      <c r="BH105" s="234">
        <f>IF(N105="sníž. přenesená",J105,0)</f>
        <v>0</v>
      </c>
      <c r="BI105" s="234">
        <f>IF(N105="nulová",J105,0)</f>
        <v>0</v>
      </c>
      <c r="BJ105" s="19" t="s">
        <v>82</v>
      </c>
      <c r="BK105" s="234">
        <f>ROUND(I105*H105,2)</f>
        <v>0</v>
      </c>
      <c r="BL105" s="19" t="s">
        <v>303</v>
      </c>
      <c r="BM105" s="233" t="s">
        <v>2632</v>
      </c>
    </row>
    <row r="106" spans="1:51" s="14" customFormat="1" ht="12">
      <c r="A106" s="14"/>
      <c r="B106" s="246"/>
      <c r="C106" s="247"/>
      <c r="D106" s="237" t="s">
        <v>305</v>
      </c>
      <c r="E106" s="248" t="s">
        <v>28</v>
      </c>
      <c r="F106" s="249" t="s">
        <v>233</v>
      </c>
      <c r="G106" s="247"/>
      <c r="H106" s="250">
        <v>15.512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305</v>
      </c>
      <c r="AU106" s="256" t="s">
        <v>84</v>
      </c>
      <c r="AV106" s="14" t="s">
        <v>84</v>
      </c>
      <c r="AW106" s="14" t="s">
        <v>35</v>
      </c>
      <c r="AX106" s="14" t="s">
        <v>74</v>
      </c>
      <c r="AY106" s="256" t="s">
        <v>296</v>
      </c>
    </row>
    <row r="107" spans="1:51" s="14" customFormat="1" ht="12">
      <c r="A107" s="14"/>
      <c r="B107" s="246"/>
      <c r="C107" s="247"/>
      <c r="D107" s="237" t="s">
        <v>305</v>
      </c>
      <c r="E107" s="248" t="s">
        <v>28</v>
      </c>
      <c r="F107" s="249" t="s">
        <v>2481</v>
      </c>
      <c r="G107" s="247"/>
      <c r="H107" s="250">
        <v>-9.093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305</v>
      </c>
      <c r="AU107" s="256" t="s">
        <v>84</v>
      </c>
      <c r="AV107" s="14" t="s">
        <v>84</v>
      </c>
      <c r="AW107" s="14" t="s">
        <v>35</v>
      </c>
      <c r="AX107" s="14" t="s">
        <v>74</v>
      </c>
      <c r="AY107" s="256" t="s">
        <v>296</v>
      </c>
    </row>
    <row r="108" spans="1:51" s="15" customFormat="1" ht="12">
      <c r="A108" s="15"/>
      <c r="B108" s="257"/>
      <c r="C108" s="258"/>
      <c r="D108" s="237" t="s">
        <v>305</v>
      </c>
      <c r="E108" s="259" t="s">
        <v>2045</v>
      </c>
      <c r="F108" s="260" t="s">
        <v>310</v>
      </c>
      <c r="G108" s="258"/>
      <c r="H108" s="261">
        <v>6.419</v>
      </c>
      <c r="I108" s="262"/>
      <c r="J108" s="258"/>
      <c r="K108" s="258"/>
      <c r="L108" s="263"/>
      <c r="M108" s="264"/>
      <c r="N108" s="265"/>
      <c r="O108" s="265"/>
      <c r="P108" s="265"/>
      <c r="Q108" s="265"/>
      <c r="R108" s="265"/>
      <c r="S108" s="265"/>
      <c r="T108" s="26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7" t="s">
        <v>305</v>
      </c>
      <c r="AU108" s="267" t="s">
        <v>84</v>
      </c>
      <c r="AV108" s="15" t="s">
        <v>303</v>
      </c>
      <c r="AW108" s="15" t="s">
        <v>35</v>
      </c>
      <c r="AX108" s="15" t="s">
        <v>82</v>
      </c>
      <c r="AY108" s="267" t="s">
        <v>296</v>
      </c>
    </row>
    <row r="109" spans="1:65" s="2" customFormat="1" ht="16.5" customHeight="1">
      <c r="A109" s="40"/>
      <c r="B109" s="41"/>
      <c r="C109" s="222" t="s">
        <v>341</v>
      </c>
      <c r="D109" s="222" t="s">
        <v>298</v>
      </c>
      <c r="E109" s="223" t="s">
        <v>394</v>
      </c>
      <c r="F109" s="224" t="s">
        <v>395</v>
      </c>
      <c r="G109" s="225" t="s">
        <v>301</v>
      </c>
      <c r="H109" s="226">
        <v>6.419</v>
      </c>
      <c r="I109" s="227"/>
      <c r="J109" s="228">
        <f>ROUND(I109*H109,2)</f>
        <v>0</v>
      </c>
      <c r="K109" s="224" t="s">
        <v>302</v>
      </c>
      <c r="L109" s="46"/>
      <c r="M109" s="229" t="s">
        <v>28</v>
      </c>
      <c r="N109" s="230" t="s">
        <v>45</v>
      </c>
      <c r="O109" s="86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3" t="s">
        <v>303</v>
      </c>
      <c r="AT109" s="233" t="s">
        <v>298</v>
      </c>
      <c r="AU109" s="233" t="s">
        <v>84</v>
      </c>
      <c r="AY109" s="19" t="s">
        <v>296</v>
      </c>
      <c r="BE109" s="234">
        <f>IF(N109="základní",J109,0)</f>
        <v>0</v>
      </c>
      <c r="BF109" s="234">
        <f>IF(N109="snížená",J109,0)</f>
        <v>0</v>
      </c>
      <c r="BG109" s="234">
        <f>IF(N109="zákl. přenesená",J109,0)</f>
        <v>0</v>
      </c>
      <c r="BH109" s="234">
        <f>IF(N109="sníž. přenesená",J109,0)</f>
        <v>0</v>
      </c>
      <c r="BI109" s="234">
        <f>IF(N109="nulová",J109,0)</f>
        <v>0</v>
      </c>
      <c r="BJ109" s="19" t="s">
        <v>82</v>
      </c>
      <c r="BK109" s="234">
        <f>ROUND(I109*H109,2)</f>
        <v>0</v>
      </c>
      <c r="BL109" s="19" t="s">
        <v>303</v>
      </c>
      <c r="BM109" s="233" t="s">
        <v>2633</v>
      </c>
    </row>
    <row r="110" spans="1:51" s="14" customFormat="1" ht="12">
      <c r="A110" s="14"/>
      <c r="B110" s="246"/>
      <c r="C110" s="247"/>
      <c r="D110" s="237" t="s">
        <v>305</v>
      </c>
      <c r="E110" s="248" t="s">
        <v>28</v>
      </c>
      <c r="F110" s="249" t="s">
        <v>2045</v>
      </c>
      <c r="G110" s="247"/>
      <c r="H110" s="250">
        <v>6.419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305</v>
      </c>
      <c r="AU110" s="256" t="s">
        <v>84</v>
      </c>
      <c r="AV110" s="14" t="s">
        <v>84</v>
      </c>
      <c r="AW110" s="14" t="s">
        <v>35</v>
      </c>
      <c r="AX110" s="14" t="s">
        <v>82</v>
      </c>
      <c r="AY110" s="256" t="s">
        <v>296</v>
      </c>
    </row>
    <row r="111" spans="1:65" s="2" customFormat="1" ht="24" customHeight="1">
      <c r="A111" s="40"/>
      <c r="B111" s="41"/>
      <c r="C111" s="222" t="s">
        <v>347</v>
      </c>
      <c r="D111" s="222" t="s">
        <v>298</v>
      </c>
      <c r="E111" s="223" t="s">
        <v>397</v>
      </c>
      <c r="F111" s="224" t="s">
        <v>398</v>
      </c>
      <c r="G111" s="225" t="s">
        <v>301</v>
      </c>
      <c r="H111" s="226">
        <v>9.093</v>
      </c>
      <c r="I111" s="227"/>
      <c r="J111" s="228">
        <f>ROUND(I111*H111,2)</f>
        <v>0</v>
      </c>
      <c r="K111" s="224" t="s">
        <v>302</v>
      </c>
      <c r="L111" s="46"/>
      <c r="M111" s="229" t="s">
        <v>28</v>
      </c>
      <c r="N111" s="230" t="s">
        <v>45</v>
      </c>
      <c r="O111" s="86"/>
      <c r="P111" s="231">
        <f>O111*H111</f>
        <v>0</v>
      </c>
      <c r="Q111" s="231">
        <v>0</v>
      </c>
      <c r="R111" s="231">
        <f>Q111*H111</f>
        <v>0</v>
      </c>
      <c r="S111" s="231">
        <v>0</v>
      </c>
      <c r="T111" s="232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3" t="s">
        <v>303</v>
      </c>
      <c r="AT111" s="233" t="s">
        <v>298</v>
      </c>
      <c r="AU111" s="233" t="s">
        <v>84</v>
      </c>
      <c r="AY111" s="19" t="s">
        <v>296</v>
      </c>
      <c r="BE111" s="234">
        <f>IF(N111="základní",J111,0)</f>
        <v>0</v>
      </c>
      <c r="BF111" s="234">
        <f>IF(N111="snížená",J111,0)</f>
        <v>0</v>
      </c>
      <c r="BG111" s="234">
        <f>IF(N111="zákl. přenesená",J111,0)</f>
        <v>0</v>
      </c>
      <c r="BH111" s="234">
        <f>IF(N111="sníž. přenesená",J111,0)</f>
        <v>0</v>
      </c>
      <c r="BI111" s="234">
        <f>IF(N111="nulová",J111,0)</f>
        <v>0</v>
      </c>
      <c r="BJ111" s="19" t="s">
        <v>82</v>
      </c>
      <c r="BK111" s="234">
        <f>ROUND(I111*H111,2)</f>
        <v>0</v>
      </c>
      <c r="BL111" s="19" t="s">
        <v>303</v>
      </c>
      <c r="BM111" s="233" t="s">
        <v>2634</v>
      </c>
    </row>
    <row r="112" spans="1:51" s="14" customFormat="1" ht="12">
      <c r="A112" s="14"/>
      <c r="B112" s="246"/>
      <c r="C112" s="247"/>
      <c r="D112" s="237" t="s">
        <v>305</v>
      </c>
      <c r="E112" s="248" t="s">
        <v>28</v>
      </c>
      <c r="F112" s="249" t="s">
        <v>233</v>
      </c>
      <c r="G112" s="247"/>
      <c r="H112" s="250">
        <v>15.512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6" t="s">
        <v>305</v>
      </c>
      <c r="AU112" s="256" t="s">
        <v>84</v>
      </c>
      <c r="AV112" s="14" t="s">
        <v>84</v>
      </c>
      <c r="AW112" s="14" t="s">
        <v>35</v>
      </c>
      <c r="AX112" s="14" t="s">
        <v>74</v>
      </c>
      <c r="AY112" s="256" t="s">
        <v>296</v>
      </c>
    </row>
    <row r="113" spans="1:51" s="14" customFormat="1" ht="12">
      <c r="A113" s="14"/>
      <c r="B113" s="246"/>
      <c r="C113" s="247"/>
      <c r="D113" s="237" t="s">
        <v>305</v>
      </c>
      <c r="E113" s="248" t="s">
        <v>28</v>
      </c>
      <c r="F113" s="249" t="s">
        <v>2484</v>
      </c>
      <c r="G113" s="247"/>
      <c r="H113" s="250">
        <v>-4.814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6" t="s">
        <v>305</v>
      </c>
      <c r="AU113" s="256" t="s">
        <v>84</v>
      </c>
      <c r="AV113" s="14" t="s">
        <v>84</v>
      </c>
      <c r="AW113" s="14" t="s">
        <v>35</v>
      </c>
      <c r="AX113" s="14" t="s">
        <v>74</v>
      </c>
      <c r="AY113" s="256" t="s">
        <v>296</v>
      </c>
    </row>
    <row r="114" spans="1:51" s="14" customFormat="1" ht="12">
      <c r="A114" s="14"/>
      <c r="B114" s="246"/>
      <c r="C114" s="247"/>
      <c r="D114" s="237" t="s">
        <v>305</v>
      </c>
      <c r="E114" s="248" t="s">
        <v>28</v>
      </c>
      <c r="F114" s="249" t="s">
        <v>2485</v>
      </c>
      <c r="G114" s="247"/>
      <c r="H114" s="250">
        <v>-1.605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305</v>
      </c>
      <c r="AU114" s="256" t="s">
        <v>84</v>
      </c>
      <c r="AV114" s="14" t="s">
        <v>84</v>
      </c>
      <c r="AW114" s="14" t="s">
        <v>35</v>
      </c>
      <c r="AX114" s="14" t="s">
        <v>74</v>
      </c>
      <c r="AY114" s="256" t="s">
        <v>296</v>
      </c>
    </row>
    <row r="115" spans="1:51" s="15" customFormat="1" ht="12">
      <c r="A115" s="15"/>
      <c r="B115" s="257"/>
      <c r="C115" s="258"/>
      <c r="D115" s="237" t="s">
        <v>305</v>
      </c>
      <c r="E115" s="259" t="s">
        <v>249</v>
      </c>
      <c r="F115" s="260" t="s">
        <v>310</v>
      </c>
      <c r="G115" s="258"/>
      <c r="H115" s="261">
        <v>9.093</v>
      </c>
      <c r="I115" s="262"/>
      <c r="J115" s="258"/>
      <c r="K115" s="258"/>
      <c r="L115" s="263"/>
      <c r="M115" s="264"/>
      <c r="N115" s="265"/>
      <c r="O115" s="265"/>
      <c r="P115" s="265"/>
      <c r="Q115" s="265"/>
      <c r="R115" s="265"/>
      <c r="S115" s="265"/>
      <c r="T115" s="266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7" t="s">
        <v>305</v>
      </c>
      <c r="AU115" s="267" t="s">
        <v>84</v>
      </c>
      <c r="AV115" s="15" t="s">
        <v>303</v>
      </c>
      <c r="AW115" s="15" t="s">
        <v>35</v>
      </c>
      <c r="AX115" s="15" t="s">
        <v>82</v>
      </c>
      <c r="AY115" s="267" t="s">
        <v>296</v>
      </c>
    </row>
    <row r="116" spans="1:65" s="2" customFormat="1" ht="24" customHeight="1">
      <c r="A116" s="40"/>
      <c r="B116" s="41"/>
      <c r="C116" s="222" t="s">
        <v>351</v>
      </c>
      <c r="D116" s="222" t="s">
        <v>298</v>
      </c>
      <c r="E116" s="223" t="s">
        <v>2486</v>
      </c>
      <c r="F116" s="224" t="s">
        <v>2487</v>
      </c>
      <c r="G116" s="225" t="s">
        <v>301</v>
      </c>
      <c r="H116" s="226">
        <v>4.814</v>
      </c>
      <c r="I116" s="227"/>
      <c r="J116" s="228">
        <f>ROUND(I116*H116,2)</f>
        <v>0</v>
      </c>
      <c r="K116" s="224" t="s">
        <v>302</v>
      </c>
      <c r="L116" s="46"/>
      <c r="M116" s="229" t="s">
        <v>28</v>
      </c>
      <c r="N116" s="230" t="s">
        <v>45</v>
      </c>
      <c r="O116" s="86"/>
      <c r="P116" s="231">
        <f>O116*H116</f>
        <v>0</v>
      </c>
      <c r="Q116" s="231">
        <v>0</v>
      </c>
      <c r="R116" s="231">
        <f>Q116*H116</f>
        <v>0</v>
      </c>
      <c r="S116" s="231">
        <v>0</v>
      </c>
      <c r="T116" s="232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3" t="s">
        <v>303</v>
      </c>
      <c r="AT116" s="233" t="s">
        <v>298</v>
      </c>
      <c r="AU116" s="233" t="s">
        <v>84</v>
      </c>
      <c r="AY116" s="19" t="s">
        <v>296</v>
      </c>
      <c r="BE116" s="234">
        <f>IF(N116="základní",J116,0)</f>
        <v>0</v>
      </c>
      <c r="BF116" s="234">
        <f>IF(N116="snížená",J116,0)</f>
        <v>0</v>
      </c>
      <c r="BG116" s="234">
        <f>IF(N116="zákl. přenesená",J116,0)</f>
        <v>0</v>
      </c>
      <c r="BH116" s="234">
        <f>IF(N116="sníž. přenesená",J116,0)</f>
        <v>0</v>
      </c>
      <c r="BI116" s="234">
        <f>IF(N116="nulová",J116,0)</f>
        <v>0</v>
      </c>
      <c r="BJ116" s="19" t="s">
        <v>82</v>
      </c>
      <c r="BK116" s="234">
        <f>ROUND(I116*H116,2)</f>
        <v>0</v>
      </c>
      <c r="BL116" s="19" t="s">
        <v>303</v>
      </c>
      <c r="BM116" s="233" t="s">
        <v>2635</v>
      </c>
    </row>
    <row r="117" spans="1:51" s="13" customFormat="1" ht="12">
      <c r="A117" s="13"/>
      <c r="B117" s="235"/>
      <c r="C117" s="236"/>
      <c r="D117" s="237" t="s">
        <v>305</v>
      </c>
      <c r="E117" s="238" t="s">
        <v>28</v>
      </c>
      <c r="F117" s="239" t="s">
        <v>2534</v>
      </c>
      <c r="G117" s="236"/>
      <c r="H117" s="238" t="s">
        <v>28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305</v>
      </c>
      <c r="AU117" s="245" t="s">
        <v>84</v>
      </c>
      <c r="AV117" s="13" t="s">
        <v>82</v>
      </c>
      <c r="AW117" s="13" t="s">
        <v>35</v>
      </c>
      <c r="AX117" s="13" t="s">
        <v>74</v>
      </c>
      <c r="AY117" s="245" t="s">
        <v>296</v>
      </c>
    </row>
    <row r="118" spans="1:51" s="13" customFormat="1" ht="12">
      <c r="A118" s="13"/>
      <c r="B118" s="235"/>
      <c r="C118" s="236"/>
      <c r="D118" s="237" t="s">
        <v>305</v>
      </c>
      <c r="E118" s="238" t="s">
        <v>28</v>
      </c>
      <c r="F118" s="239" t="s">
        <v>2567</v>
      </c>
      <c r="G118" s="236"/>
      <c r="H118" s="238" t="s">
        <v>28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305</v>
      </c>
      <c r="AU118" s="245" t="s">
        <v>84</v>
      </c>
      <c r="AV118" s="13" t="s">
        <v>82</v>
      </c>
      <c r="AW118" s="13" t="s">
        <v>35</v>
      </c>
      <c r="AX118" s="13" t="s">
        <v>74</v>
      </c>
      <c r="AY118" s="245" t="s">
        <v>296</v>
      </c>
    </row>
    <row r="119" spans="1:51" s="14" customFormat="1" ht="12">
      <c r="A119" s="14"/>
      <c r="B119" s="246"/>
      <c r="C119" s="247"/>
      <c r="D119" s="237" t="s">
        <v>305</v>
      </c>
      <c r="E119" s="248" t="s">
        <v>2465</v>
      </c>
      <c r="F119" s="249" t="s">
        <v>2636</v>
      </c>
      <c r="G119" s="247"/>
      <c r="H119" s="250">
        <v>4.814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6" t="s">
        <v>305</v>
      </c>
      <c r="AU119" s="256" t="s">
        <v>84</v>
      </c>
      <c r="AV119" s="14" t="s">
        <v>84</v>
      </c>
      <c r="AW119" s="14" t="s">
        <v>35</v>
      </c>
      <c r="AX119" s="14" t="s">
        <v>82</v>
      </c>
      <c r="AY119" s="256" t="s">
        <v>296</v>
      </c>
    </row>
    <row r="120" spans="1:65" s="2" customFormat="1" ht="16.5" customHeight="1">
      <c r="A120" s="40"/>
      <c r="B120" s="41"/>
      <c r="C120" s="279" t="s">
        <v>355</v>
      </c>
      <c r="D120" s="279" t="s">
        <v>405</v>
      </c>
      <c r="E120" s="280" t="s">
        <v>2490</v>
      </c>
      <c r="F120" s="281" t="s">
        <v>2491</v>
      </c>
      <c r="G120" s="282" t="s">
        <v>408</v>
      </c>
      <c r="H120" s="283">
        <v>9.628</v>
      </c>
      <c r="I120" s="284"/>
      <c r="J120" s="285">
        <f>ROUND(I120*H120,2)</f>
        <v>0</v>
      </c>
      <c r="K120" s="281" t="s">
        <v>302</v>
      </c>
      <c r="L120" s="286"/>
      <c r="M120" s="287" t="s">
        <v>28</v>
      </c>
      <c r="N120" s="288" t="s">
        <v>45</v>
      </c>
      <c r="O120" s="86"/>
      <c r="P120" s="231">
        <f>O120*H120</f>
        <v>0</v>
      </c>
      <c r="Q120" s="231">
        <v>1</v>
      </c>
      <c r="R120" s="231">
        <f>Q120*H120</f>
        <v>9.628</v>
      </c>
      <c r="S120" s="231">
        <v>0</v>
      </c>
      <c r="T120" s="232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3" t="s">
        <v>337</v>
      </c>
      <c r="AT120" s="233" t="s">
        <v>405</v>
      </c>
      <c r="AU120" s="233" t="s">
        <v>84</v>
      </c>
      <c r="AY120" s="19" t="s">
        <v>296</v>
      </c>
      <c r="BE120" s="234">
        <f>IF(N120="základní",J120,0)</f>
        <v>0</v>
      </c>
      <c r="BF120" s="234">
        <f>IF(N120="snížená",J120,0)</f>
        <v>0</v>
      </c>
      <c r="BG120" s="234">
        <f>IF(N120="zákl. přenesená",J120,0)</f>
        <v>0</v>
      </c>
      <c r="BH120" s="234">
        <f>IF(N120="sníž. přenesená",J120,0)</f>
        <v>0</v>
      </c>
      <c r="BI120" s="234">
        <f>IF(N120="nulová",J120,0)</f>
        <v>0</v>
      </c>
      <c r="BJ120" s="19" t="s">
        <v>82</v>
      </c>
      <c r="BK120" s="234">
        <f>ROUND(I120*H120,2)</f>
        <v>0</v>
      </c>
      <c r="BL120" s="19" t="s">
        <v>303</v>
      </c>
      <c r="BM120" s="233" t="s">
        <v>2637</v>
      </c>
    </row>
    <row r="121" spans="1:51" s="14" customFormat="1" ht="12">
      <c r="A121" s="14"/>
      <c r="B121" s="246"/>
      <c r="C121" s="247"/>
      <c r="D121" s="237" t="s">
        <v>305</v>
      </c>
      <c r="E121" s="248" t="s">
        <v>28</v>
      </c>
      <c r="F121" s="249" t="s">
        <v>2493</v>
      </c>
      <c r="G121" s="247"/>
      <c r="H121" s="250">
        <v>9.628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6" t="s">
        <v>305</v>
      </c>
      <c r="AU121" s="256" t="s">
        <v>84</v>
      </c>
      <c r="AV121" s="14" t="s">
        <v>84</v>
      </c>
      <c r="AW121" s="14" t="s">
        <v>35</v>
      </c>
      <c r="AX121" s="14" t="s">
        <v>82</v>
      </c>
      <c r="AY121" s="256" t="s">
        <v>296</v>
      </c>
    </row>
    <row r="122" spans="1:63" s="12" customFormat="1" ht="22.8" customHeight="1">
      <c r="A122" s="12"/>
      <c r="B122" s="206"/>
      <c r="C122" s="207"/>
      <c r="D122" s="208" t="s">
        <v>73</v>
      </c>
      <c r="E122" s="220" t="s">
        <v>303</v>
      </c>
      <c r="F122" s="220" t="s">
        <v>652</v>
      </c>
      <c r="G122" s="207"/>
      <c r="H122" s="207"/>
      <c r="I122" s="210"/>
      <c r="J122" s="221">
        <f>BK122</f>
        <v>0</v>
      </c>
      <c r="K122" s="207"/>
      <c r="L122" s="212"/>
      <c r="M122" s="213"/>
      <c r="N122" s="214"/>
      <c r="O122" s="214"/>
      <c r="P122" s="215">
        <f>SUM(P123:P126)</f>
        <v>0</v>
      </c>
      <c r="Q122" s="214"/>
      <c r="R122" s="215">
        <f>SUM(R123:R126)</f>
        <v>3.0346858500000002</v>
      </c>
      <c r="S122" s="214"/>
      <c r="T122" s="216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7" t="s">
        <v>82</v>
      </c>
      <c r="AT122" s="218" t="s">
        <v>73</v>
      </c>
      <c r="AU122" s="218" t="s">
        <v>82</v>
      </c>
      <c r="AY122" s="217" t="s">
        <v>296</v>
      </c>
      <c r="BK122" s="219">
        <f>SUM(BK123:BK126)</f>
        <v>0</v>
      </c>
    </row>
    <row r="123" spans="1:65" s="2" customFormat="1" ht="16.5" customHeight="1">
      <c r="A123" s="40"/>
      <c r="B123" s="41"/>
      <c r="C123" s="222" t="s">
        <v>359</v>
      </c>
      <c r="D123" s="222" t="s">
        <v>298</v>
      </c>
      <c r="E123" s="223" t="s">
        <v>2494</v>
      </c>
      <c r="F123" s="224" t="s">
        <v>2495</v>
      </c>
      <c r="G123" s="225" t="s">
        <v>301</v>
      </c>
      <c r="H123" s="226">
        <v>1.605</v>
      </c>
      <c r="I123" s="227"/>
      <c r="J123" s="228">
        <f>ROUND(I123*H123,2)</f>
        <v>0</v>
      </c>
      <c r="K123" s="224" t="s">
        <v>302</v>
      </c>
      <c r="L123" s="46"/>
      <c r="M123" s="229" t="s">
        <v>28</v>
      </c>
      <c r="N123" s="230" t="s">
        <v>45</v>
      </c>
      <c r="O123" s="86"/>
      <c r="P123" s="231">
        <f>O123*H123</f>
        <v>0</v>
      </c>
      <c r="Q123" s="231">
        <v>1.89077</v>
      </c>
      <c r="R123" s="231">
        <f>Q123*H123</f>
        <v>3.0346858500000002</v>
      </c>
      <c r="S123" s="231">
        <v>0</v>
      </c>
      <c r="T123" s="232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3" t="s">
        <v>303</v>
      </c>
      <c r="AT123" s="233" t="s">
        <v>298</v>
      </c>
      <c r="AU123" s="233" t="s">
        <v>84</v>
      </c>
      <c r="AY123" s="19" t="s">
        <v>296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9" t="s">
        <v>82</v>
      </c>
      <c r="BK123" s="234">
        <f>ROUND(I123*H123,2)</f>
        <v>0</v>
      </c>
      <c r="BL123" s="19" t="s">
        <v>303</v>
      </c>
      <c r="BM123" s="233" t="s">
        <v>2638</v>
      </c>
    </row>
    <row r="124" spans="1:51" s="13" customFormat="1" ht="12">
      <c r="A124" s="13"/>
      <c r="B124" s="235"/>
      <c r="C124" s="236"/>
      <c r="D124" s="237" t="s">
        <v>305</v>
      </c>
      <c r="E124" s="238" t="s">
        <v>28</v>
      </c>
      <c r="F124" s="239" t="s">
        <v>2534</v>
      </c>
      <c r="G124" s="236"/>
      <c r="H124" s="238" t="s">
        <v>28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305</v>
      </c>
      <c r="AU124" s="245" t="s">
        <v>84</v>
      </c>
      <c r="AV124" s="13" t="s">
        <v>82</v>
      </c>
      <c r="AW124" s="13" t="s">
        <v>35</v>
      </c>
      <c r="AX124" s="13" t="s">
        <v>74</v>
      </c>
      <c r="AY124" s="245" t="s">
        <v>296</v>
      </c>
    </row>
    <row r="125" spans="1:51" s="13" customFormat="1" ht="12">
      <c r="A125" s="13"/>
      <c r="B125" s="235"/>
      <c r="C125" s="236"/>
      <c r="D125" s="237" t="s">
        <v>305</v>
      </c>
      <c r="E125" s="238" t="s">
        <v>28</v>
      </c>
      <c r="F125" s="239" t="s">
        <v>2567</v>
      </c>
      <c r="G125" s="236"/>
      <c r="H125" s="238" t="s">
        <v>28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305</v>
      </c>
      <c r="AU125" s="245" t="s">
        <v>84</v>
      </c>
      <c r="AV125" s="13" t="s">
        <v>82</v>
      </c>
      <c r="AW125" s="13" t="s">
        <v>35</v>
      </c>
      <c r="AX125" s="13" t="s">
        <v>74</v>
      </c>
      <c r="AY125" s="245" t="s">
        <v>296</v>
      </c>
    </row>
    <row r="126" spans="1:51" s="14" customFormat="1" ht="12">
      <c r="A126" s="14"/>
      <c r="B126" s="246"/>
      <c r="C126" s="247"/>
      <c r="D126" s="237" t="s">
        <v>305</v>
      </c>
      <c r="E126" s="248" t="s">
        <v>2463</v>
      </c>
      <c r="F126" s="249" t="s">
        <v>2639</v>
      </c>
      <c r="G126" s="247"/>
      <c r="H126" s="250">
        <v>1.605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305</v>
      </c>
      <c r="AU126" s="256" t="s">
        <v>84</v>
      </c>
      <c r="AV126" s="14" t="s">
        <v>84</v>
      </c>
      <c r="AW126" s="14" t="s">
        <v>35</v>
      </c>
      <c r="AX126" s="14" t="s">
        <v>82</v>
      </c>
      <c r="AY126" s="256" t="s">
        <v>296</v>
      </c>
    </row>
    <row r="127" spans="1:63" s="12" customFormat="1" ht="22.8" customHeight="1">
      <c r="A127" s="12"/>
      <c r="B127" s="206"/>
      <c r="C127" s="207"/>
      <c r="D127" s="208" t="s">
        <v>73</v>
      </c>
      <c r="E127" s="220" t="s">
        <v>337</v>
      </c>
      <c r="F127" s="220" t="s">
        <v>987</v>
      </c>
      <c r="G127" s="207"/>
      <c r="H127" s="207"/>
      <c r="I127" s="210"/>
      <c r="J127" s="221">
        <f>BK127</f>
        <v>0</v>
      </c>
      <c r="K127" s="207"/>
      <c r="L127" s="212"/>
      <c r="M127" s="213"/>
      <c r="N127" s="214"/>
      <c r="O127" s="214"/>
      <c r="P127" s="215">
        <f>SUM(P128:P153)</f>
        <v>0</v>
      </c>
      <c r="Q127" s="214"/>
      <c r="R127" s="215">
        <f>SUM(R128:R153)</f>
        <v>0.94945675</v>
      </c>
      <c r="S127" s="214"/>
      <c r="T127" s="216">
        <f>SUM(T128:T153)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7" t="s">
        <v>82</v>
      </c>
      <c r="AT127" s="218" t="s">
        <v>73</v>
      </c>
      <c r="AU127" s="218" t="s">
        <v>82</v>
      </c>
      <c r="AY127" s="217" t="s">
        <v>296</v>
      </c>
      <c r="BK127" s="219">
        <f>SUM(BK128:BK153)</f>
        <v>0</v>
      </c>
    </row>
    <row r="128" spans="1:65" s="2" customFormat="1" ht="16.5" customHeight="1">
      <c r="A128" s="40"/>
      <c r="B128" s="41"/>
      <c r="C128" s="222" t="s">
        <v>366</v>
      </c>
      <c r="D128" s="222" t="s">
        <v>298</v>
      </c>
      <c r="E128" s="223" t="s">
        <v>2588</v>
      </c>
      <c r="F128" s="224" t="s">
        <v>2589</v>
      </c>
      <c r="G128" s="225" t="s">
        <v>424</v>
      </c>
      <c r="H128" s="226">
        <v>8.915</v>
      </c>
      <c r="I128" s="227"/>
      <c r="J128" s="228">
        <f>ROUND(I128*H128,2)</f>
        <v>0</v>
      </c>
      <c r="K128" s="224" t="s">
        <v>302</v>
      </c>
      <c r="L128" s="46"/>
      <c r="M128" s="229" t="s">
        <v>28</v>
      </c>
      <c r="N128" s="230" t="s">
        <v>45</v>
      </c>
      <c r="O128" s="86"/>
      <c r="P128" s="231">
        <f>O128*H128</f>
        <v>0</v>
      </c>
      <c r="Q128" s="231">
        <v>1E-05</v>
      </c>
      <c r="R128" s="231">
        <f>Q128*H128</f>
        <v>8.915E-05</v>
      </c>
      <c r="S128" s="231">
        <v>0</v>
      </c>
      <c r="T128" s="232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3" t="s">
        <v>303</v>
      </c>
      <c r="AT128" s="233" t="s">
        <v>298</v>
      </c>
      <c r="AU128" s="233" t="s">
        <v>84</v>
      </c>
      <c r="AY128" s="19" t="s">
        <v>296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9" t="s">
        <v>82</v>
      </c>
      <c r="BK128" s="234">
        <f>ROUND(I128*H128,2)</f>
        <v>0</v>
      </c>
      <c r="BL128" s="19" t="s">
        <v>303</v>
      </c>
      <c r="BM128" s="233" t="s">
        <v>2640</v>
      </c>
    </row>
    <row r="129" spans="1:51" s="13" customFormat="1" ht="12">
      <c r="A129" s="13"/>
      <c r="B129" s="235"/>
      <c r="C129" s="236"/>
      <c r="D129" s="237" t="s">
        <v>305</v>
      </c>
      <c r="E129" s="238" t="s">
        <v>28</v>
      </c>
      <c r="F129" s="239" t="s">
        <v>2534</v>
      </c>
      <c r="G129" s="236"/>
      <c r="H129" s="238" t="s">
        <v>28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305</v>
      </c>
      <c r="AU129" s="245" t="s">
        <v>84</v>
      </c>
      <c r="AV129" s="13" t="s">
        <v>82</v>
      </c>
      <c r="AW129" s="13" t="s">
        <v>35</v>
      </c>
      <c r="AX129" s="13" t="s">
        <v>74</v>
      </c>
      <c r="AY129" s="245" t="s">
        <v>296</v>
      </c>
    </row>
    <row r="130" spans="1:51" s="13" customFormat="1" ht="12">
      <c r="A130" s="13"/>
      <c r="B130" s="235"/>
      <c r="C130" s="236"/>
      <c r="D130" s="237" t="s">
        <v>305</v>
      </c>
      <c r="E130" s="238" t="s">
        <v>28</v>
      </c>
      <c r="F130" s="239" t="s">
        <v>2567</v>
      </c>
      <c r="G130" s="236"/>
      <c r="H130" s="238" t="s">
        <v>28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305</v>
      </c>
      <c r="AU130" s="245" t="s">
        <v>84</v>
      </c>
      <c r="AV130" s="13" t="s">
        <v>82</v>
      </c>
      <c r="AW130" s="13" t="s">
        <v>35</v>
      </c>
      <c r="AX130" s="13" t="s">
        <v>74</v>
      </c>
      <c r="AY130" s="245" t="s">
        <v>296</v>
      </c>
    </row>
    <row r="131" spans="1:51" s="14" customFormat="1" ht="12">
      <c r="A131" s="14"/>
      <c r="B131" s="246"/>
      <c r="C131" s="247"/>
      <c r="D131" s="237" t="s">
        <v>305</v>
      </c>
      <c r="E131" s="248" t="s">
        <v>2467</v>
      </c>
      <c r="F131" s="249" t="s">
        <v>2641</v>
      </c>
      <c r="G131" s="247"/>
      <c r="H131" s="250">
        <v>8.915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305</v>
      </c>
      <c r="AU131" s="256" t="s">
        <v>84</v>
      </c>
      <c r="AV131" s="14" t="s">
        <v>84</v>
      </c>
      <c r="AW131" s="14" t="s">
        <v>35</v>
      </c>
      <c r="AX131" s="14" t="s">
        <v>82</v>
      </c>
      <c r="AY131" s="256" t="s">
        <v>296</v>
      </c>
    </row>
    <row r="132" spans="1:65" s="2" customFormat="1" ht="16.5" customHeight="1">
      <c r="A132" s="40"/>
      <c r="B132" s="41"/>
      <c r="C132" s="279" t="s">
        <v>8</v>
      </c>
      <c r="D132" s="279" t="s">
        <v>405</v>
      </c>
      <c r="E132" s="280" t="s">
        <v>2592</v>
      </c>
      <c r="F132" s="281" t="s">
        <v>2593</v>
      </c>
      <c r="G132" s="282" t="s">
        <v>424</v>
      </c>
      <c r="H132" s="283">
        <v>9.744</v>
      </c>
      <c r="I132" s="284"/>
      <c r="J132" s="285">
        <f>ROUND(I132*H132,2)</f>
        <v>0</v>
      </c>
      <c r="K132" s="281" t="s">
        <v>302</v>
      </c>
      <c r="L132" s="286"/>
      <c r="M132" s="287" t="s">
        <v>28</v>
      </c>
      <c r="N132" s="288" t="s">
        <v>45</v>
      </c>
      <c r="O132" s="86"/>
      <c r="P132" s="231">
        <f>O132*H132</f>
        <v>0</v>
      </c>
      <c r="Q132" s="231">
        <v>0.0029</v>
      </c>
      <c r="R132" s="231">
        <f>Q132*H132</f>
        <v>0.028257599999999997</v>
      </c>
      <c r="S132" s="231">
        <v>0</v>
      </c>
      <c r="T132" s="232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3" t="s">
        <v>337</v>
      </c>
      <c r="AT132" s="233" t="s">
        <v>405</v>
      </c>
      <c r="AU132" s="233" t="s">
        <v>84</v>
      </c>
      <c r="AY132" s="19" t="s">
        <v>296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9" t="s">
        <v>82</v>
      </c>
      <c r="BK132" s="234">
        <f>ROUND(I132*H132,2)</f>
        <v>0</v>
      </c>
      <c r="BL132" s="19" t="s">
        <v>303</v>
      </c>
      <c r="BM132" s="233" t="s">
        <v>2642</v>
      </c>
    </row>
    <row r="133" spans="1:51" s="14" customFormat="1" ht="12">
      <c r="A133" s="14"/>
      <c r="B133" s="246"/>
      <c r="C133" s="247"/>
      <c r="D133" s="237" t="s">
        <v>305</v>
      </c>
      <c r="E133" s="248" t="s">
        <v>28</v>
      </c>
      <c r="F133" s="249" t="s">
        <v>2504</v>
      </c>
      <c r="G133" s="247"/>
      <c r="H133" s="250">
        <v>9.744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305</v>
      </c>
      <c r="AU133" s="256" t="s">
        <v>84</v>
      </c>
      <c r="AV133" s="14" t="s">
        <v>84</v>
      </c>
      <c r="AW133" s="14" t="s">
        <v>35</v>
      </c>
      <c r="AX133" s="14" t="s">
        <v>82</v>
      </c>
      <c r="AY133" s="256" t="s">
        <v>296</v>
      </c>
    </row>
    <row r="134" spans="1:65" s="2" customFormat="1" ht="16.5" customHeight="1">
      <c r="A134" s="40"/>
      <c r="B134" s="41"/>
      <c r="C134" s="222" t="s">
        <v>374</v>
      </c>
      <c r="D134" s="222" t="s">
        <v>298</v>
      </c>
      <c r="E134" s="223" t="s">
        <v>2595</v>
      </c>
      <c r="F134" s="224" t="s">
        <v>2596</v>
      </c>
      <c r="G134" s="225" t="s">
        <v>491</v>
      </c>
      <c r="H134" s="226">
        <v>1</v>
      </c>
      <c r="I134" s="227"/>
      <c r="J134" s="228">
        <f>ROUND(I134*H134,2)</f>
        <v>0</v>
      </c>
      <c r="K134" s="224" t="s">
        <v>302</v>
      </c>
      <c r="L134" s="46"/>
      <c r="M134" s="229" t="s">
        <v>28</v>
      </c>
      <c r="N134" s="230" t="s">
        <v>45</v>
      </c>
      <c r="O134" s="86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3" t="s">
        <v>303</v>
      </c>
      <c r="AT134" s="233" t="s">
        <v>298</v>
      </c>
      <c r="AU134" s="233" t="s">
        <v>84</v>
      </c>
      <c r="AY134" s="19" t="s">
        <v>296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9" t="s">
        <v>82</v>
      </c>
      <c r="BK134" s="234">
        <f>ROUND(I134*H134,2)</f>
        <v>0</v>
      </c>
      <c r="BL134" s="19" t="s">
        <v>303</v>
      </c>
      <c r="BM134" s="233" t="s">
        <v>2643</v>
      </c>
    </row>
    <row r="135" spans="1:51" s="13" customFormat="1" ht="12">
      <c r="A135" s="13"/>
      <c r="B135" s="235"/>
      <c r="C135" s="236"/>
      <c r="D135" s="237" t="s">
        <v>305</v>
      </c>
      <c r="E135" s="238" t="s">
        <v>28</v>
      </c>
      <c r="F135" s="239" t="s">
        <v>2534</v>
      </c>
      <c r="G135" s="236"/>
      <c r="H135" s="238" t="s">
        <v>28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305</v>
      </c>
      <c r="AU135" s="245" t="s">
        <v>84</v>
      </c>
      <c r="AV135" s="13" t="s">
        <v>82</v>
      </c>
      <c r="AW135" s="13" t="s">
        <v>35</v>
      </c>
      <c r="AX135" s="13" t="s">
        <v>74</v>
      </c>
      <c r="AY135" s="245" t="s">
        <v>296</v>
      </c>
    </row>
    <row r="136" spans="1:51" s="13" customFormat="1" ht="12">
      <c r="A136" s="13"/>
      <c r="B136" s="235"/>
      <c r="C136" s="236"/>
      <c r="D136" s="237" t="s">
        <v>305</v>
      </c>
      <c r="E136" s="238" t="s">
        <v>28</v>
      </c>
      <c r="F136" s="239" t="s">
        <v>2567</v>
      </c>
      <c r="G136" s="236"/>
      <c r="H136" s="238" t="s">
        <v>28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305</v>
      </c>
      <c r="AU136" s="245" t="s">
        <v>84</v>
      </c>
      <c r="AV136" s="13" t="s">
        <v>82</v>
      </c>
      <c r="AW136" s="13" t="s">
        <v>35</v>
      </c>
      <c r="AX136" s="13" t="s">
        <v>74</v>
      </c>
      <c r="AY136" s="245" t="s">
        <v>296</v>
      </c>
    </row>
    <row r="137" spans="1:51" s="14" customFormat="1" ht="12">
      <c r="A137" s="14"/>
      <c r="B137" s="246"/>
      <c r="C137" s="247"/>
      <c r="D137" s="237" t="s">
        <v>305</v>
      </c>
      <c r="E137" s="248" t="s">
        <v>28</v>
      </c>
      <c r="F137" s="249" t="s">
        <v>82</v>
      </c>
      <c r="G137" s="247"/>
      <c r="H137" s="250">
        <v>1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305</v>
      </c>
      <c r="AU137" s="256" t="s">
        <v>84</v>
      </c>
      <c r="AV137" s="14" t="s">
        <v>84</v>
      </c>
      <c r="AW137" s="14" t="s">
        <v>35</v>
      </c>
      <c r="AX137" s="14" t="s">
        <v>82</v>
      </c>
      <c r="AY137" s="256" t="s">
        <v>296</v>
      </c>
    </row>
    <row r="138" spans="1:65" s="2" customFormat="1" ht="16.5" customHeight="1">
      <c r="A138" s="40"/>
      <c r="B138" s="41"/>
      <c r="C138" s="279" t="s">
        <v>378</v>
      </c>
      <c r="D138" s="279" t="s">
        <v>405</v>
      </c>
      <c r="E138" s="280" t="s">
        <v>2598</v>
      </c>
      <c r="F138" s="281" t="s">
        <v>2599</v>
      </c>
      <c r="G138" s="282" t="s">
        <v>491</v>
      </c>
      <c r="H138" s="283">
        <v>1</v>
      </c>
      <c r="I138" s="284"/>
      <c r="J138" s="285">
        <f>ROUND(I138*H138,2)</f>
        <v>0</v>
      </c>
      <c r="K138" s="281" t="s">
        <v>302</v>
      </c>
      <c r="L138" s="286"/>
      <c r="M138" s="287" t="s">
        <v>28</v>
      </c>
      <c r="N138" s="288" t="s">
        <v>45</v>
      </c>
      <c r="O138" s="86"/>
      <c r="P138" s="231">
        <f>O138*H138</f>
        <v>0</v>
      </c>
      <c r="Q138" s="231">
        <v>0.00093</v>
      </c>
      <c r="R138" s="231">
        <f>Q138*H138</f>
        <v>0.00093</v>
      </c>
      <c r="S138" s="231">
        <v>0</v>
      </c>
      <c r="T138" s="232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3" t="s">
        <v>337</v>
      </c>
      <c r="AT138" s="233" t="s">
        <v>405</v>
      </c>
      <c r="AU138" s="233" t="s">
        <v>84</v>
      </c>
      <c r="AY138" s="19" t="s">
        <v>296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9" t="s">
        <v>82</v>
      </c>
      <c r="BK138" s="234">
        <f>ROUND(I138*H138,2)</f>
        <v>0</v>
      </c>
      <c r="BL138" s="19" t="s">
        <v>303</v>
      </c>
      <c r="BM138" s="233" t="s">
        <v>2644</v>
      </c>
    </row>
    <row r="139" spans="1:51" s="13" customFormat="1" ht="12">
      <c r="A139" s="13"/>
      <c r="B139" s="235"/>
      <c r="C139" s="236"/>
      <c r="D139" s="237" t="s">
        <v>305</v>
      </c>
      <c r="E139" s="238" t="s">
        <v>28</v>
      </c>
      <c r="F139" s="239" t="s">
        <v>2534</v>
      </c>
      <c r="G139" s="236"/>
      <c r="H139" s="238" t="s">
        <v>28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305</v>
      </c>
      <c r="AU139" s="245" t="s">
        <v>84</v>
      </c>
      <c r="AV139" s="13" t="s">
        <v>82</v>
      </c>
      <c r="AW139" s="13" t="s">
        <v>35</v>
      </c>
      <c r="AX139" s="13" t="s">
        <v>74</v>
      </c>
      <c r="AY139" s="245" t="s">
        <v>296</v>
      </c>
    </row>
    <row r="140" spans="1:51" s="13" customFormat="1" ht="12">
      <c r="A140" s="13"/>
      <c r="B140" s="235"/>
      <c r="C140" s="236"/>
      <c r="D140" s="237" t="s">
        <v>305</v>
      </c>
      <c r="E140" s="238" t="s">
        <v>28</v>
      </c>
      <c r="F140" s="239" t="s">
        <v>2567</v>
      </c>
      <c r="G140" s="236"/>
      <c r="H140" s="238" t="s">
        <v>28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305</v>
      </c>
      <c r="AU140" s="245" t="s">
        <v>84</v>
      </c>
      <c r="AV140" s="13" t="s">
        <v>82</v>
      </c>
      <c r="AW140" s="13" t="s">
        <v>35</v>
      </c>
      <c r="AX140" s="13" t="s">
        <v>74</v>
      </c>
      <c r="AY140" s="245" t="s">
        <v>296</v>
      </c>
    </row>
    <row r="141" spans="1:51" s="14" customFormat="1" ht="12">
      <c r="A141" s="14"/>
      <c r="B141" s="246"/>
      <c r="C141" s="247"/>
      <c r="D141" s="237" t="s">
        <v>305</v>
      </c>
      <c r="E141" s="248" t="s">
        <v>28</v>
      </c>
      <c r="F141" s="249" t="s">
        <v>82</v>
      </c>
      <c r="G141" s="247"/>
      <c r="H141" s="250">
        <v>1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305</v>
      </c>
      <c r="AU141" s="256" t="s">
        <v>84</v>
      </c>
      <c r="AV141" s="14" t="s">
        <v>84</v>
      </c>
      <c r="AW141" s="14" t="s">
        <v>35</v>
      </c>
      <c r="AX141" s="14" t="s">
        <v>82</v>
      </c>
      <c r="AY141" s="256" t="s">
        <v>296</v>
      </c>
    </row>
    <row r="142" spans="1:65" s="2" customFormat="1" ht="16.5" customHeight="1">
      <c r="A142" s="40"/>
      <c r="B142" s="41"/>
      <c r="C142" s="222" t="s">
        <v>382</v>
      </c>
      <c r="D142" s="222" t="s">
        <v>298</v>
      </c>
      <c r="E142" s="223" t="s">
        <v>2601</v>
      </c>
      <c r="F142" s="224" t="s">
        <v>2602</v>
      </c>
      <c r="G142" s="225" t="s">
        <v>424</v>
      </c>
      <c r="H142" s="226">
        <v>8.915</v>
      </c>
      <c r="I142" s="227"/>
      <c r="J142" s="228">
        <f>ROUND(I142*H142,2)</f>
        <v>0</v>
      </c>
      <c r="K142" s="224" t="s">
        <v>302</v>
      </c>
      <c r="L142" s="46"/>
      <c r="M142" s="229" t="s">
        <v>28</v>
      </c>
      <c r="N142" s="230" t="s">
        <v>45</v>
      </c>
      <c r="O142" s="86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3" t="s">
        <v>303</v>
      </c>
      <c r="AT142" s="233" t="s">
        <v>298</v>
      </c>
      <c r="AU142" s="233" t="s">
        <v>84</v>
      </c>
      <c r="AY142" s="19" t="s">
        <v>296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9" t="s">
        <v>82</v>
      </c>
      <c r="BK142" s="234">
        <f>ROUND(I142*H142,2)</f>
        <v>0</v>
      </c>
      <c r="BL142" s="19" t="s">
        <v>303</v>
      </c>
      <c r="BM142" s="233" t="s">
        <v>2645</v>
      </c>
    </row>
    <row r="143" spans="1:51" s="14" customFormat="1" ht="12">
      <c r="A143" s="14"/>
      <c r="B143" s="246"/>
      <c r="C143" s="247"/>
      <c r="D143" s="237" t="s">
        <v>305</v>
      </c>
      <c r="E143" s="248" t="s">
        <v>28</v>
      </c>
      <c r="F143" s="249" t="s">
        <v>2467</v>
      </c>
      <c r="G143" s="247"/>
      <c r="H143" s="250">
        <v>8.915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305</v>
      </c>
      <c r="AU143" s="256" t="s">
        <v>84</v>
      </c>
      <c r="AV143" s="14" t="s">
        <v>84</v>
      </c>
      <c r="AW143" s="14" t="s">
        <v>35</v>
      </c>
      <c r="AX143" s="14" t="s">
        <v>82</v>
      </c>
      <c r="AY143" s="256" t="s">
        <v>296</v>
      </c>
    </row>
    <row r="144" spans="1:65" s="2" customFormat="1" ht="16.5" customHeight="1">
      <c r="A144" s="40"/>
      <c r="B144" s="41"/>
      <c r="C144" s="222" t="s">
        <v>389</v>
      </c>
      <c r="D144" s="222" t="s">
        <v>298</v>
      </c>
      <c r="E144" s="223" t="s">
        <v>2604</v>
      </c>
      <c r="F144" s="224" t="s">
        <v>2605</v>
      </c>
      <c r="G144" s="225" t="s">
        <v>491</v>
      </c>
      <c r="H144" s="226">
        <v>2</v>
      </c>
      <c r="I144" s="227"/>
      <c r="J144" s="228">
        <f>ROUND(I144*H144,2)</f>
        <v>0</v>
      </c>
      <c r="K144" s="224" t="s">
        <v>302</v>
      </c>
      <c r="L144" s="46"/>
      <c r="M144" s="229" t="s">
        <v>28</v>
      </c>
      <c r="N144" s="230" t="s">
        <v>45</v>
      </c>
      <c r="O144" s="86"/>
      <c r="P144" s="231">
        <f>O144*H144</f>
        <v>0</v>
      </c>
      <c r="Q144" s="231">
        <v>0.46009</v>
      </c>
      <c r="R144" s="231">
        <f>Q144*H144</f>
        <v>0.92018</v>
      </c>
      <c r="S144" s="231">
        <v>0</v>
      </c>
      <c r="T144" s="232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3" t="s">
        <v>303</v>
      </c>
      <c r="AT144" s="233" t="s">
        <v>298</v>
      </c>
      <c r="AU144" s="233" t="s">
        <v>84</v>
      </c>
      <c r="AY144" s="19" t="s">
        <v>296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9" t="s">
        <v>82</v>
      </c>
      <c r="BK144" s="234">
        <f>ROUND(I144*H144,2)</f>
        <v>0</v>
      </c>
      <c r="BL144" s="19" t="s">
        <v>303</v>
      </c>
      <c r="BM144" s="233" t="s">
        <v>2646</v>
      </c>
    </row>
    <row r="145" spans="1:51" s="13" customFormat="1" ht="12">
      <c r="A145" s="13"/>
      <c r="B145" s="235"/>
      <c r="C145" s="236"/>
      <c r="D145" s="237" t="s">
        <v>305</v>
      </c>
      <c r="E145" s="238" t="s">
        <v>28</v>
      </c>
      <c r="F145" s="239" t="s">
        <v>2534</v>
      </c>
      <c r="G145" s="236"/>
      <c r="H145" s="238" t="s">
        <v>28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305</v>
      </c>
      <c r="AU145" s="245" t="s">
        <v>84</v>
      </c>
      <c r="AV145" s="13" t="s">
        <v>82</v>
      </c>
      <c r="AW145" s="13" t="s">
        <v>35</v>
      </c>
      <c r="AX145" s="13" t="s">
        <v>74</v>
      </c>
      <c r="AY145" s="245" t="s">
        <v>296</v>
      </c>
    </row>
    <row r="146" spans="1:51" s="13" customFormat="1" ht="12">
      <c r="A146" s="13"/>
      <c r="B146" s="235"/>
      <c r="C146" s="236"/>
      <c r="D146" s="237" t="s">
        <v>305</v>
      </c>
      <c r="E146" s="238" t="s">
        <v>28</v>
      </c>
      <c r="F146" s="239" t="s">
        <v>2567</v>
      </c>
      <c r="G146" s="236"/>
      <c r="H146" s="238" t="s">
        <v>28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305</v>
      </c>
      <c r="AU146" s="245" t="s">
        <v>84</v>
      </c>
      <c r="AV146" s="13" t="s">
        <v>82</v>
      </c>
      <c r="AW146" s="13" t="s">
        <v>35</v>
      </c>
      <c r="AX146" s="13" t="s">
        <v>74</v>
      </c>
      <c r="AY146" s="245" t="s">
        <v>296</v>
      </c>
    </row>
    <row r="147" spans="1:51" s="14" customFormat="1" ht="12">
      <c r="A147" s="14"/>
      <c r="B147" s="246"/>
      <c r="C147" s="247"/>
      <c r="D147" s="237" t="s">
        <v>305</v>
      </c>
      <c r="E147" s="248" t="s">
        <v>28</v>
      </c>
      <c r="F147" s="249" t="s">
        <v>84</v>
      </c>
      <c r="G147" s="247"/>
      <c r="H147" s="250">
        <v>2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305</v>
      </c>
      <c r="AU147" s="256" t="s">
        <v>84</v>
      </c>
      <c r="AV147" s="14" t="s">
        <v>84</v>
      </c>
      <c r="AW147" s="14" t="s">
        <v>35</v>
      </c>
      <c r="AX147" s="14" t="s">
        <v>82</v>
      </c>
      <c r="AY147" s="256" t="s">
        <v>296</v>
      </c>
    </row>
    <row r="148" spans="1:65" s="2" customFormat="1" ht="16.5" customHeight="1">
      <c r="A148" s="40"/>
      <c r="B148" s="41"/>
      <c r="C148" s="222" t="s">
        <v>393</v>
      </c>
      <c r="D148" s="222" t="s">
        <v>298</v>
      </c>
      <c r="E148" s="223" t="s">
        <v>2607</v>
      </c>
      <c r="F148" s="224" t="s">
        <v>2608</v>
      </c>
      <c r="G148" s="225" t="s">
        <v>424</v>
      </c>
      <c r="H148" s="226">
        <v>8.915</v>
      </c>
      <c r="I148" s="227"/>
      <c r="J148" s="228">
        <f>ROUND(I148*H148,2)</f>
        <v>0</v>
      </c>
      <c r="K148" s="224" t="s">
        <v>28</v>
      </c>
      <c r="L148" s="46"/>
      <c r="M148" s="229" t="s">
        <v>28</v>
      </c>
      <c r="N148" s="230" t="s">
        <v>45</v>
      </c>
      <c r="O148" s="86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3" t="s">
        <v>303</v>
      </c>
      <c r="AT148" s="233" t="s">
        <v>298</v>
      </c>
      <c r="AU148" s="233" t="s">
        <v>84</v>
      </c>
      <c r="AY148" s="19" t="s">
        <v>296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9" t="s">
        <v>82</v>
      </c>
      <c r="BK148" s="234">
        <f>ROUND(I148*H148,2)</f>
        <v>0</v>
      </c>
      <c r="BL148" s="19" t="s">
        <v>303</v>
      </c>
      <c r="BM148" s="233" t="s">
        <v>2647</v>
      </c>
    </row>
    <row r="149" spans="1:51" s="14" customFormat="1" ht="12">
      <c r="A149" s="14"/>
      <c r="B149" s="246"/>
      <c r="C149" s="247"/>
      <c r="D149" s="237" t="s">
        <v>305</v>
      </c>
      <c r="E149" s="248" t="s">
        <v>28</v>
      </c>
      <c r="F149" s="249" t="s">
        <v>2467</v>
      </c>
      <c r="G149" s="247"/>
      <c r="H149" s="250">
        <v>8.915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305</v>
      </c>
      <c r="AU149" s="256" t="s">
        <v>84</v>
      </c>
      <c r="AV149" s="14" t="s">
        <v>84</v>
      </c>
      <c r="AW149" s="14" t="s">
        <v>35</v>
      </c>
      <c r="AX149" s="14" t="s">
        <v>82</v>
      </c>
      <c r="AY149" s="256" t="s">
        <v>296</v>
      </c>
    </row>
    <row r="150" spans="1:65" s="2" customFormat="1" ht="16.5" customHeight="1">
      <c r="A150" s="40"/>
      <c r="B150" s="41"/>
      <c r="C150" s="222" t="s">
        <v>7</v>
      </c>
      <c r="D150" s="222" t="s">
        <v>298</v>
      </c>
      <c r="E150" s="223" t="s">
        <v>2610</v>
      </c>
      <c r="F150" s="224" t="s">
        <v>2611</v>
      </c>
      <c r="G150" s="225" t="s">
        <v>980</v>
      </c>
      <c r="H150" s="226">
        <v>1</v>
      </c>
      <c r="I150" s="227"/>
      <c r="J150" s="228">
        <f>ROUND(I150*H150,2)</f>
        <v>0</v>
      </c>
      <c r="K150" s="224" t="s">
        <v>28</v>
      </c>
      <c r="L150" s="46"/>
      <c r="M150" s="229" t="s">
        <v>28</v>
      </c>
      <c r="N150" s="230" t="s">
        <v>45</v>
      </c>
      <c r="O150" s="86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3" t="s">
        <v>303</v>
      </c>
      <c r="AT150" s="233" t="s">
        <v>298</v>
      </c>
      <c r="AU150" s="233" t="s">
        <v>84</v>
      </c>
      <c r="AY150" s="19" t="s">
        <v>296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9" t="s">
        <v>82</v>
      </c>
      <c r="BK150" s="234">
        <f>ROUND(I150*H150,2)</f>
        <v>0</v>
      </c>
      <c r="BL150" s="19" t="s">
        <v>303</v>
      </c>
      <c r="BM150" s="233" t="s">
        <v>2648</v>
      </c>
    </row>
    <row r="151" spans="1:51" s="13" customFormat="1" ht="12">
      <c r="A151" s="13"/>
      <c r="B151" s="235"/>
      <c r="C151" s="236"/>
      <c r="D151" s="237" t="s">
        <v>305</v>
      </c>
      <c r="E151" s="238" t="s">
        <v>28</v>
      </c>
      <c r="F151" s="239" t="s">
        <v>2534</v>
      </c>
      <c r="G151" s="236"/>
      <c r="H151" s="238" t="s">
        <v>28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305</v>
      </c>
      <c r="AU151" s="245" t="s">
        <v>84</v>
      </c>
      <c r="AV151" s="13" t="s">
        <v>82</v>
      </c>
      <c r="AW151" s="13" t="s">
        <v>35</v>
      </c>
      <c r="AX151" s="13" t="s">
        <v>74</v>
      </c>
      <c r="AY151" s="245" t="s">
        <v>296</v>
      </c>
    </row>
    <row r="152" spans="1:51" s="13" customFormat="1" ht="12">
      <c r="A152" s="13"/>
      <c r="B152" s="235"/>
      <c r="C152" s="236"/>
      <c r="D152" s="237" t="s">
        <v>305</v>
      </c>
      <c r="E152" s="238" t="s">
        <v>28</v>
      </c>
      <c r="F152" s="239" t="s">
        <v>2567</v>
      </c>
      <c r="G152" s="236"/>
      <c r="H152" s="238" t="s">
        <v>28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305</v>
      </c>
      <c r="AU152" s="245" t="s">
        <v>84</v>
      </c>
      <c r="AV152" s="13" t="s">
        <v>82</v>
      </c>
      <c r="AW152" s="13" t="s">
        <v>35</v>
      </c>
      <c r="AX152" s="13" t="s">
        <v>74</v>
      </c>
      <c r="AY152" s="245" t="s">
        <v>296</v>
      </c>
    </row>
    <row r="153" spans="1:51" s="14" customFormat="1" ht="12">
      <c r="A153" s="14"/>
      <c r="B153" s="246"/>
      <c r="C153" s="247"/>
      <c r="D153" s="237" t="s">
        <v>305</v>
      </c>
      <c r="E153" s="248" t="s">
        <v>28</v>
      </c>
      <c r="F153" s="249" t="s">
        <v>82</v>
      </c>
      <c r="G153" s="247"/>
      <c r="H153" s="250">
        <v>1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305</v>
      </c>
      <c r="AU153" s="256" t="s">
        <v>84</v>
      </c>
      <c r="AV153" s="14" t="s">
        <v>84</v>
      </c>
      <c r="AW153" s="14" t="s">
        <v>35</v>
      </c>
      <c r="AX153" s="14" t="s">
        <v>82</v>
      </c>
      <c r="AY153" s="256" t="s">
        <v>296</v>
      </c>
    </row>
    <row r="154" spans="1:63" s="12" customFormat="1" ht="22.8" customHeight="1">
      <c r="A154" s="12"/>
      <c r="B154" s="206"/>
      <c r="C154" s="207"/>
      <c r="D154" s="208" t="s">
        <v>73</v>
      </c>
      <c r="E154" s="220" t="s">
        <v>1115</v>
      </c>
      <c r="F154" s="220" t="s">
        <v>1116</v>
      </c>
      <c r="G154" s="207"/>
      <c r="H154" s="207"/>
      <c r="I154" s="210"/>
      <c r="J154" s="221">
        <f>BK154</f>
        <v>0</v>
      </c>
      <c r="K154" s="207"/>
      <c r="L154" s="212"/>
      <c r="M154" s="213"/>
      <c r="N154" s="214"/>
      <c r="O154" s="214"/>
      <c r="P154" s="215">
        <f>P155</f>
        <v>0</v>
      </c>
      <c r="Q154" s="214"/>
      <c r="R154" s="215">
        <f>R155</f>
        <v>0</v>
      </c>
      <c r="S154" s="214"/>
      <c r="T154" s="216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7" t="s">
        <v>82</v>
      </c>
      <c r="AT154" s="218" t="s">
        <v>73</v>
      </c>
      <c r="AU154" s="218" t="s">
        <v>82</v>
      </c>
      <c r="AY154" s="217" t="s">
        <v>296</v>
      </c>
      <c r="BK154" s="219">
        <f>BK155</f>
        <v>0</v>
      </c>
    </row>
    <row r="155" spans="1:65" s="2" customFormat="1" ht="24" customHeight="1">
      <c r="A155" s="40"/>
      <c r="B155" s="41"/>
      <c r="C155" s="222" t="s">
        <v>404</v>
      </c>
      <c r="D155" s="222" t="s">
        <v>298</v>
      </c>
      <c r="E155" s="223" t="s">
        <v>2522</v>
      </c>
      <c r="F155" s="224" t="s">
        <v>2523</v>
      </c>
      <c r="G155" s="225" t="s">
        <v>408</v>
      </c>
      <c r="H155" s="226">
        <v>13.63</v>
      </c>
      <c r="I155" s="227"/>
      <c r="J155" s="228">
        <f>ROUND(I155*H155,2)</f>
        <v>0</v>
      </c>
      <c r="K155" s="224" t="s">
        <v>302</v>
      </c>
      <c r="L155" s="46"/>
      <c r="M155" s="293" t="s">
        <v>28</v>
      </c>
      <c r="N155" s="294" t="s">
        <v>45</v>
      </c>
      <c r="O155" s="295"/>
      <c r="P155" s="296">
        <f>O155*H155</f>
        <v>0</v>
      </c>
      <c r="Q155" s="296">
        <v>0</v>
      </c>
      <c r="R155" s="296">
        <f>Q155*H155</f>
        <v>0</v>
      </c>
      <c r="S155" s="296">
        <v>0</v>
      </c>
      <c r="T155" s="29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3" t="s">
        <v>303</v>
      </c>
      <c r="AT155" s="233" t="s">
        <v>298</v>
      </c>
      <c r="AU155" s="233" t="s">
        <v>84</v>
      </c>
      <c r="AY155" s="19" t="s">
        <v>296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9" t="s">
        <v>82</v>
      </c>
      <c r="BK155" s="234">
        <f>ROUND(I155*H155,2)</f>
        <v>0</v>
      </c>
      <c r="BL155" s="19" t="s">
        <v>303</v>
      </c>
      <c r="BM155" s="233" t="s">
        <v>2649</v>
      </c>
    </row>
    <row r="156" spans="1:31" s="2" customFormat="1" ht="6.95" customHeight="1">
      <c r="A156" s="40"/>
      <c r="B156" s="61"/>
      <c r="C156" s="62"/>
      <c r="D156" s="62"/>
      <c r="E156" s="62"/>
      <c r="F156" s="62"/>
      <c r="G156" s="62"/>
      <c r="H156" s="62"/>
      <c r="I156" s="170"/>
      <c r="J156" s="62"/>
      <c r="K156" s="62"/>
      <c r="L156" s="46"/>
      <c r="M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</sheetData>
  <sheetProtection password="CC35" sheet="1" objects="1" scenarios="1" formatColumns="0" formatRows="0" autoFilter="0"/>
  <autoFilter ref="C83:K15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DESKTOP-JCK6SLS\Uzivatel</dc:creator>
  <cp:keywords/>
  <dc:description/>
  <cp:lastModifiedBy>DESKTOP-JCK6SLS\Uzivatel</cp:lastModifiedBy>
  <dcterms:created xsi:type="dcterms:W3CDTF">2019-12-20T09:33:56Z</dcterms:created>
  <dcterms:modified xsi:type="dcterms:W3CDTF">2019-12-20T09:34:20Z</dcterms:modified>
  <cp:category/>
  <cp:version/>
  <cp:contentType/>
  <cp:contentStatus/>
</cp:coreProperties>
</file>