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490" windowHeight="7380" activeTab="0"/>
  </bookViews>
  <sheets>
    <sheet name=" 20001.17-soupis " sheetId="1" r:id="rId1"/>
  </sheets>
  <definedNames>
    <definedName name="_xlnm.Print_Area" localSheetId="0">' 20001.17-soupis '!$C$4:$J$36,' 20001.17-soupis '!$C$42:$J$59,' 20001.17-soupis '!$C$65:$K$197</definedName>
    <definedName name="_xlnm.Print_Titles" localSheetId="0">' 20001.17-soupis '!$77:$77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<sst xmlns="http://schemas.openxmlformats.org/spreadsheetml/2006/main" count="1393" uniqueCount="292">
  <si>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</si>
  <si>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</si>
  <si>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</si>
  <si>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</si>
  <si>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</si>
  <si>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</si>
  <si>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</si>
  <si>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{62c1a783-7f67-49b8-ae66-5eb4c3d13ebd}</t>
  </si>
  <si>
    <t>2</t>
  </si>
  <si>
    <t>KRYCÍ LIST SOUPISU</t>
  </si>
  <si>
    <t>False</t>
  </si>
  <si>
    <t>Stavba:</t>
  </si>
  <si>
    <t>Objekt:</t>
  </si>
  <si>
    <t>KSO:</t>
  </si>
  <si>
    <t/>
  </si>
  <si>
    <t>CC-CZ:</t>
  </si>
  <si>
    <t>Místo:</t>
  </si>
  <si>
    <t>Náchod</t>
  </si>
  <si>
    <t>Datum:</t>
  </si>
  <si>
    <t>Zadavatel:</t>
  </si>
  <si>
    <t>IČ:</t>
  </si>
  <si>
    <t>Královéhradecký kraj</t>
  </si>
  <si>
    <t>DIČ:</t>
  </si>
  <si>
    <t>Uchazeč:</t>
  </si>
  <si>
    <t>bude určen ve výběrovém řízení</t>
  </si>
  <si>
    <t>Projektant:</t>
  </si>
  <si>
    <t>JIKA-CZ s.r.o.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</si>
  <si>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</si>
  <si>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</si>
  <si>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</si>
  <si>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</si>
  <si>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</si>
  <si>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</si>
  <si>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</si>
  <si>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</si>
  <si>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</si>
  <si>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</si>
  <si>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</si>
  <si>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</si>
  <si>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</si>
  <si>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</si>
  <si>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</si>
  <si>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</si>
  <si>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</si>
  <si>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</si>
  <si>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</si>
  <si>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 xml:space="preserve">    766 - Interier volný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</si>
  <si>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</si>
  <si>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</si>
  <si>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</si>
  <si>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</si>
  <si>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</si>
  <si>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</si>
  <si>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</si>
  <si>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</si>
  <si>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</si>
  <si>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</si>
  <si>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</si>
  <si>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</si>
  <si>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</si>
  <si>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</si>
  <si>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</si>
  <si>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</si>
  <si>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</si>
  <si>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0</t>
  </si>
  <si>
    <t>ROZPOCET</t>
  </si>
  <si>
    <t>766</t>
  </si>
  <si>
    <t>Interier volný</t>
  </si>
  <si>
    <t>1</t>
  </si>
  <si>
    <t>K</t>
  </si>
  <si>
    <t>ks</t>
  </si>
  <si>
    <t>16</t>
  </si>
  <si>
    <t>VV</t>
  </si>
  <si>
    <t>True</t>
  </si>
  <si>
    <t>766015</t>
  </si>
  <si>
    <t>-847885361</t>
  </si>
  <si>
    <t>766021</t>
  </si>
  <si>
    <t>-1691940864</t>
  </si>
  <si>
    <t>766023</t>
  </si>
  <si>
    <t>-314811175</t>
  </si>
  <si>
    <t>766024</t>
  </si>
  <si>
    <t>-881895565</t>
  </si>
  <si>
    <t>766025</t>
  </si>
  <si>
    <t>-207706894</t>
  </si>
  <si>
    <t>766026</t>
  </si>
  <si>
    <t>-1491448999</t>
  </si>
  <si>
    <t>-1779890054</t>
  </si>
  <si>
    <t>-1856077997</t>
  </si>
  <si>
    <t>766029</t>
  </si>
  <si>
    <t>761367498</t>
  </si>
  <si>
    <t>766030</t>
  </si>
  <si>
    <t>1692638182</t>
  </si>
  <si>
    <t>766031</t>
  </si>
  <si>
    <t>-642793442</t>
  </si>
  <si>
    <t>766032</t>
  </si>
  <si>
    <t>1124574622</t>
  </si>
  <si>
    <t>766033</t>
  </si>
  <si>
    <t>-44932478</t>
  </si>
  <si>
    <t xml:space="preserve">766034  </t>
  </si>
  <si>
    <t>331589731</t>
  </si>
  <si>
    <t>766035</t>
  </si>
  <si>
    <t>899799814</t>
  </si>
  <si>
    <t>766036</t>
  </si>
  <si>
    <t>-963101273</t>
  </si>
  <si>
    <t>766037</t>
  </si>
  <si>
    <t>-914766382</t>
  </si>
  <si>
    <t>766038</t>
  </si>
  <si>
    <t>-1335981750</t>
  </si>
  <si>
    <t>766039</t>
  </si>
  <si>
    <t>-713772561</t>
  </si>
  <si>
    <t>766040</t>
  </si>
  <si>
    <t>-566117604</t>
  </si>
  <si>
    <t>766041</t>
  </si>
  <si>
    <t>1130481235</t>
  </si>
  <si>
    <t>766042</t>
  </si>
  <si>
    <t>-1809248137</t>
  </si>
  <si>
    <t>766043</t>
  </si>
  <si>
    <t>-114982629</t>
  </si>
  <si>
    <t>84190987</t>
  </si>
  <si>
    <t>766044a</t>
  </si>
  <si>
    <t>766045</t>
  </si>
  <si>
    <t>881345265</t>
  </si>
  <si>
    <t>1183586066</t>
  </si>
  <si>
    <t>766046a</t>
  </si>
  <si>
    <t>-1204145288</t>
  </si>
  <si>
    <t>766048</t>
  </si>
  <si>
    <t>-838705152</t>
  </si>
  <si>
    <t>766049</t>
  </si>
  <si>
    <t>-709390128</t>
  </si>
  <si>
    <t>1667879014</t>
  </si>
  <si>
    <t>766050a</t>
  </si>
  <si>
    <t>1512363298</t>
  </si>
  <si>
    <t>766051a</t>
  </si>
  <si>
    <t>766052</t>
  </si>
  <si>
    <t>-1791830411</t>
  </si>
  <si>
    <t>766053</t>
  </si>
  <si>
    <t>-1913337654</t>
  </si>
  <si>
    <t>766054</t>
  </si>
  <si>
    <t>-2028577766</t>
  </si>
  <si>
    <t>766055</t>
  </si>
  <si>
    <t>1232453563</t>
  </si>
  <si>
    <t>766056</t>
  </si>
  <si>
    <t>-1420326251</t>
  </si>
  <si>
    <t>766057</t>
  </si>
  <si>
    <t>-664308107</t>
  </si>
  <si>
    <t>766062</t>
  </si>
  <si>
    <t>757539839</t>
  </si>
  <si>
    <t>766063</t>
  </si>
  <si>
    <t>-845114623</t>
  </si>
  <si>
    <t>766064</t>
  </si>
  <si>
    <t>-1939330033</t>
  </si>
  <si>
    <t>-1814711862</t>
  </si>
  <si>
    <t>766065a</t>
  </si>
  <si>
    <t>1222450812</t>
  </si>
  <si>
    <t>766066a</t>
  </si>
  <si>
    <t>2096083193</t>
  </si>
  <si>
    <t>766070a</t>
  </si>
  <si>
    <t>766071</t>
  </si>
  <si>
    <t>1324604306</t>
  </si>
  <si>
    <t>766072</t>
  </si>
  <si>
    <t>-1963833930</t>
  </si>
  <si>
    <t>766073</t>
  </si>
  <si>
    <t>879752398</t>
  </si>
  <si>
    <t>766074</t>
  </si>
  <si>
    <t>-1135534460</t>
  </si>
  <si>
    <t>766075</t>
  </si>
  <si>
    <t>1117718480</t>
  </si>
  <si>
    <t>NA25.1 - 20001.17-Interierové vybavení volné č. I</t>
  </si>
  <si>
    <t>PSV - Práce a dodávky PSV</t>
  </si>
  <si>
    <t>Práce a dodávky PSV</t>
  </si>
  <si>
    <t xml:space="preserve">"schema A16" </t>
  </si>
  <si>
    <t xml:space="preserve">"schema A22" </t>
  </si>
  <si>
    <t xml:space="preserve">"schema B06" </t>
  </si>
  <si>
    <t xml:space="preserve">"schema B01" </t>
  </si>
  <si>
    <t xml:space="preserve">"schema B02" </t>
  </si>
  <si>
    <t xml:space="preserve">"schema B03" </t>
  </si>
  <si>
    <t xml:space="preserve">"schema B04" </t>
  </si>
  <si>
    <t xml:space="preserve">"schema B05" </t>
  </si>
  <si>
    <t xml:space="preserve">"schema B07" </t>
  </si>
  <si>
    <t xml:space="preserve">"schema B08" </t>
  </si>
  <si>
    <t xml:space="preserve">"schema B09"  </t>
  </si>
  <si>
    <t xml:space="preserve">"schema B10" </t>
  </si>
  <si>
    <t xml:space="preserve">"schema B11" </t>
  </si>
  <si>
    <t xml:space="preserve">"schema B12" </t>
  </si>
  <si>
    <t xml:space="preserve">"schema B13" </t>
  </si>
  <si>
    <t xml:space="preserve">"schema B14" </t>
  </si>
  <si>
    <t xml:space="preserve">"schema B15" </t>
  </si>
  <si>
    <t xml:space="preserve">"schema B16" </t>
  </si>
  <si>
    <t xml:space="preserve">"schema B17" </t>
  </si>
  <si>
    <t>"schema B18"</t>
  </si>
  <si>
    <t>"schema B19"</t>
  </si>
  <si>
    <t xml:space="preserve">"schema B20" </t>
  </si>
  <si>
    <t>"schema B21"</t>
  </si>
  <si>
    <t xml:space="preserve">"schema B22" </t>
  </si>
  <si>
    <t xml:space="preserve">"schema C01"  </t>
  </si>
  <si>
    <t>Dodávka lavička do šaten dle tabulky  D.2001.17 Kusovník volného interiérového vybavení I.</t>
  </si>
  <si>
    <t>Dodávka stůl pracovní 140/70/75cm dle tabulky  D.2001.17 Kusovník volného interiérového vybavení I.</t>
  </si>
  <si>
    <t>Dodávka stůl pracovní  180/70/75cm dle tabulky  D.2001.17 Kusovník volného interiérového vybavení I.</t>
  </si>
  <si>
    <t>Dodávka kontejner pod pracovní stůl 43/56/60cm dle tabulky  D.2001.17 Kusovník volného interiérového vybavení I.</t>
  </si>
  <si>
    <t>Dodávka kontejner pod pracovní stůl 53/56/60cm dle tabulky  D.2001.17 Kusovník volného interiérového vybavení I.</t>
  </si>
  <si>
    <t>Dodávka konferenční stolek 60/60/50cm dle tabulky  D.2001.17 Kusovník volného interiérového vybavení I.</t>
  </si>
  <si>
    <t>Dodávka stůl jídelní a pokojový  70/70/75cm dle tabulky  D.2001.17 Kusovník volného interiérového vybavení I.</t>
  </si>
  <si>
    <t>Dodávka stůl pokojový 120/60/75cm</t>
  </si>
  <si>
    <t>Dodávka stůl jídelní 140/80/75cm dle tabulky  D.2001.17 Kusovník volného interiérového vybavení I.</t>
  </si>
  <si>
    <t>Dodávka konferenční stolek kulatý DN70cm dle tabulky  D.2001.17 Kusovník volného interiérového vybavení I.</t>
  </si>
  <si>
    <t>Dodávka konferenční stolek kulatý DN60cm dle tabulky  D.2001.17 Kusovník volného interiérového vybavení I.</t>
  </si>
  <si>
    <t>Dodávka stůl pracovní 60/60/75cm dle tabulky  D.2001.17 Kusovník volného interiérového vybavení I.</t>
  </si>
  <si>
    <t>Dodávka stůl seminární 120/60/75cm dle tabulky  D.2001.17 Kusovník volného interiérového vybavení I.</t>
  </si>
  <si>
    <t>Dodávka stůl pracovní 120/60/75cm dle tabulky  D.2001.17 Kusovník volného interiérového vybavení I.</t>
  </si>
  <si>
    <t>Dodávka stůl pracovní 200/80/75cm dle tabulky  D.2001.17 Kusovník volného interiérového vybavení I.</t>
  </si>
  <si>
    <t>Dodávka stůl pracovní 180/80/75cm dle tabulky  D.2001.17 Kusovník volného interiérového vybavení I.</t>
  </si>
  <si>
    <t>Dodávka stůl pracovní 100/70/75cm dle tabulky  D.2001.17 Kusovník volného interiérového vybavení I.</t>
  </si>
  <si>
    <t>Dodávka stůl pracovní 160/80/75cm dle tabulky  D.2001.17 Kusovník volného interiérového vybavení I.</t>
  </si>
  <si>
    <t>Dodávka stůl do šaten 60/60/75cm dle tabulky  D.2001.17 Kusovník volného interiérového vybavení I.</t>
  </si>
  <si>
    <t>"schema B24"</t>
  </si>
  <si>
    <t>Dodávka stůl zasedací 140/80/75cm dle tabulky  D.2001.17 Kusovník volného interiérového vybavení I.</t>
  </si>
  <si>
    <t xml:space="preserve">"schema C05" </t>
  </si>
  <si>
    <t>Dodávka kancelářská skříň úložná-částečně uzavřená 800/400/1112mm dle tabulky  D.2001.17 Kusovník volného interiérového vybavení I.</t>
  </si>
  <si>
    <t>Dodávka kancelářská skříň úložná -šatní 80/40/250,4cm dle tabulky  D.2001.17 Kusovník volného interiérového vybavení I.</t>
  </si>
  <si>
    <t xml:space="preserve">"schema C02" </t>
  </si>
  <si>
    <t>Dodávka kancelářská kuchyňská skříň  dle tabulky  D.2001.17 Kusovník volného interiérového vybavení I.</t>
  </si>
  <si>
    <t xml:space="preserve">"schema C07" </t>
  </si>
  <si>
    <t xml:space="preserve">"schema C03" </t>
  </si>
  <si>
    <t xml:space="preserve">"schema C04" </t>
  </si>
  <si>
    <t xml:space="preserve">"schema C08"    </t>
  </si>
  <si>
    <t>Dodávka kancelářské police 80/30/40cm   dle tabulky  D.2001.17 Kusovník volného interiérového vybavení I.</t>
  </si>
  <si>
    <t>Dodávka kancelářská skříň úložná -šatní 80/40/250.4cm   dle tabulky  D.2001.17 Kusovník volného interiérového vybavení I.</t>
  </si>
  <si>
    <t>Dodávka kancelářská skříň úložná částečně prosklená 40/40/250,4cm   dle tabulky  D.2001.17 Kusovník volného interiérového vybavení I.</t>
  </si>
  <si>
    <t xml:space="preserve">"schema C09" </t>
  </si>
  <si>
    <t xml:space="preserve">"schema C11" </t>
  </si>
  <si>
    <t xml:space="preserve">"schema C10" </t>
  </si>
  <si>
    <t xml:space="preserve">"schema C06"  </t>
  </si>
  <si>
    <t>Dodávka kancelářská skříň úložná částečně prosklená 80/40/250,4cm   dle tabulky  D.2001.17 Kusovník volného interiérového vybavení I.</t>
  </si>
  <si>
    <t>Dodávka kancelářská skříň úložná částečně prosklená 80/40/250,4cm  dle tabulky  D.2001.17 Kusovník volného interiérového vybavení I.</t>
  </si>
  <si>
    <t xml:space="preserve">"schema C17"     </t>
  </si>
  <si>
    <t xml:space="preserve">"schema C12"   </t>
  </si>
  <si>
    <t>Dodávka policová skříň úložná 80/40/250,4cm dle tabulky  D.2001.17 Kusovník volného interiérového vybavení I.</t>
  </si>
  <si>
    <t>Dodávka policová skříň úložná 80/60/250,4cm dle tabulky  D.2001.17 Kusovník volného interiérového vybavení I.</t>
  </si>
  <si>
    <t xml:space="preserve">"schema C13" </t>
  </si>
  <si>
    <t>Dodávka lékárna uzamykatelná 80/40/185,8cm dle tabulky  D.2001.17 Kusovník volného interiérového vybavení I.</t>
  </si>
  <si>
    <t xml:space="preserve">"schema C14" </t>
  </si>
  <si>
    <t xml:space="preserve">"schema C15" </t>
  </si>
  <si>
    <t>Dodávka lékárna uzamykatelná s trezorkem 90/60/185,8cm dle tabulky  D.2001.17 Kusovník volného interiérového vybavení I.</t>
  </si>
  <si>
    <t>Dodávka policová skříň úložná 45/60/185,8cm dle tabulky  D.2001.17 Kusovník volného interiérového vybavení I.</t>
  </si>
  <si>
    <t xml:space="preserve">"schema C16" </t>
  </si>
  <si>
    <t>Dodávka skříň na úklidové potřeby dle tabulky  D.2001.17 Kusovník volného interiérového vybavení I.</t>
  </si>
  <si>
    <t xml:space="preserve">"schema C18" </t>
  </si>
  <si>
    <t xml:space="preserve">"schema C19" </t>
  </si>
  <si>
    <t>Dodávka skříňové úložné boxy 90/80/174cm dle tabulky  D.2001.17 Kusovník volného interiérového vybavení I.</t>
  </si>
  <si>
    <t>Dodávka kartotéka zásuvková 42/60/140cm dle tabulky  D.2001.17 Kusovník volného interiérového vybavení I.</t>
  </si>
  <si>
    <t xml:space="preserve">"schema C25" </t>
  </si>
  <si>
    <t>Dodávka kancelářská skříň úložná se šoupacími dvířky 80/40/76,4cm dle tabulky  D.2001.17 Kusovník volného interiérového vybavení I.</t>
  </si>
  <si>
    <t xml:space="preserve">"schema C26" </t>
  </si>
  <si>
    <t xml:space="preserve">"schema D01"  </t>
  </si>
  <si>
    <t>Dodávka věšáková stěna  55/120cm dle tabulky  D.2001.17 Kusovník volného interiérového vybavení I.</t>
  </si>
  <si>
    <t xml:space="preserve">"schema D04"  </t>
  </si>
  <si>
    <t xml:space="preserve">"schema D02 " </t>
  </si>
  <si>
    <t>Dodávka sestavy šatních skříněk s lavičkou 120/50/210cm  dle tabulky  D.2001.17 Kusovník volného interiérového vybavení I.</t>
  </si>
  <si>
    <t xml:space="preserve">"schema D03"  </t>
  </si>
  <si>
    <t xml:space="preserve">"schema D05" </t>
  </si>
  <si>
    <t>Dodávka šatních skříněk s lavičkou  80/50/210cm   dle tabulky  D.2001.17 Kusovník volného interiérového vybavení I.</t>
  </si>
  <si>
    <t>Dodávka šatních skříněk bez lavičky  120/50/210cm   dle tabulky  D.2001.17 Kusovník volného interiérového vybavení I.</t>
  </si>
  <si>
    <t>Dodávka šatních skříněk bez lavičky  80/50/210cm   dle tabulky  D.2001.17 Kusovník volného interiérového vybavení I.</t>
  </si>
  <si>
    <t>"schema D09"</t>
  </si>
  <si>
    <t>Dodávka věšáková stěna se zrcadlem 80/140cm  dle tabulky  D.2001.17 Kusovník volného interiérového vybavení I.</t>
  </si>
  <si>
    <t xml:space="preserve">"schema D10" </t>
  </si>
  <si>
    <t>Dodávka věšáková stěna 110/140cm se zrcadlem   dle tabulky  D.2001.17 Kusovník volného interiérového vybavení I.</t>
  </si>
  <si>
    <t xml:space="preserve">"schema D11" </t>
  </si>
  <si>
    <t>Dodávka šatních skříněk bez lavičky 90/50/210cm  dle tabulky  D.2001.17 Kusovník volného interiérového vybavení I.</t>
  </si>
  <si>
    <t xml:space="preserve">"schema D12" </t>
  </si>
  <si>
    <t>Dodávka šatních skříněk bez lavičky 60/50/210cm  dle tabulky  D.2001.17 Kusovník volného interiérového vybavení I.</t>
  </si>
  <si>
    <t xml:space="preserve">"schema D13" </t>
  </si>
  <si>
    <t xml:space="preserve">"schema D14" </t>
  </si>
  <si>
    <t>Dodávka přebalovací pult 100/70/85cm  dle tabulky  D.2001.17 Kusovník volného interiérového vybavení I.</t>
  </si>
  <si>
    <t>Dodávka přebalovací pult s prostorem pro váhu   110/70/85cm  dle tabulky  D.2001.17 Kusovník volného interiérového vybavení I.</t>
  </si>
  <si>
    <t xml:space="preserve">Součástí ceny jednotlivých  položek je i  roznos a montáž v  místě plnění </t>
  </si>
  <si>
    <t xml:space="preserve">"schema D15" </t>
  </si>
  <si>
    <t>766027a</t>
  </si>
  <si>
    <t>766027b</t>
  </si>
  <si>
    <t>766028a</t>
  </si>
  <si>
    <t>766028b</t>
  </si>
  <si>
    <t>766044b</t>
  </si>
  <si>
    <t>766046b</t>
  </si>
  <si>
    <t>766047a</t>
  </si>
  <si>
    <t>766047b</t>
  </si>
  <si>
    <t>766050b</t>
  </si>
  <si>
    <t>766051b</t>
  </si>
  <si>
    <t>766065b</t>
  </si>
  <si>
    <t>766066b</t>
  </si>
  <si>
    <t>766070b</t>
  </si>
  <si>
    <r>
      <t xml:space="preserve">Dodávka lavička do filtru  </t>
    </r>
    <r>
      <rPr>
        <sz val="8"/>
        <rFont val="Trebuchet MS"/>
        <family val="2"/>
      </rPr>
      <t>dle tabulky  D.2001.17 Kusovník volného interiérového vybavení I.</t>
    </r>
  </si>
  <si>
    <t>Modernizace a dostavba Oblastní nemocnice Náchod - 1.etapa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</si>
</sst>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%"/>
    <numFmt numFmtId="166" formatCode="#,##0.00000"/>
    <numFmt numFmtId="167" formatCode="#,##0.000"/>
  </numFmts>
  <fonts count="23">
    <font>
      <sz val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/>
    <xf numFmtId="0" fontId="0" fillId="2" borderId="0" xfId="0" applyFill="1" applyProtection="1"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4" fillId="2" borderId="0" xfId="20" applyFill="1" applyProtection="1"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0" fillId="0" borderId="5" xfId="0" applyBorder="1"/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/>
    </xf>
    <xf numFmtId="166" fontId="18" fillId="0" borderId="6" xfId="0" applyNumberFormat="1" applyFont="1" applyBorder="1" applyAlignment="1">
      <alignment/>
    </xf>
    <xf numFmtId="166" fontId="18" fillId="0" borderId="18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20" fillId="0" borderId="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6" fontId="20" fillId="0" borderId="1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6" fontId="13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4" fontId="0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7" fontId="21" fillId="0" borderId="0" xfId="0" applyNumberFormat="1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4" fontId="0" fillId="4" borderId="20" xfId="0" applyNumberFormat="1" applyFont="1" applyFill="1" applyBorder="1" applyAlignment="1" applyProtection="1">
      <alignment vertical="center"/>
      <protection locked="0"/>
    </xf>
    <xf numFmtId="167" fontId="0" fillId="0" borderId="20" xfId="0" applyNumberFormat="1" applyFont="1" applyFill="1" applyBorder="1" applyAlignment="1" applyProtection="1">
      <alignment vertical="center"/>
      <protection locked="0"/>
    </xf>
    <xf numFmtId="167" fontId="2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" borderId="0" xfId="20" applyFont="1" applyFill="1" applyAlignment="1" applyProtection="1">
      <alignment vertical="center"/>
      <protection/>
    </xf>
    <xf numFmtId="0" fontId="6" fillId="5" borderId="0" xfId="0" applyFont="1" applyFill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98"/>
  <sheetViews>
    <sheetView showGridLines="0" tabSelected="1" workbookViewId="0" topLeftCell="A1">
      <pane ySplit="1" topLeftCell="A77" activePane="bottomLeft" state="frozen"/>
      <selection pane="bottomLeft" activeCell="I82" sqref="I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8" max="18" width="8.16015625" style="0" hidden="1" customWidth="1"/>
    <col min="19" max="19" width="29.66015625" style="0" hidden="1" customWidth="1"/>
    <col min="20" max="20" width="16.33203125" style="0" hidden="1" customWidth="1"/>
    <col min="21" max="21" width="12.33203125" style="0" customWidth="1"/>
    <col min="22" max="22" width="16.33203125" style="0" customWidth="1"/>
    <col min="23" max="23" width="12.33203125" style="0" customWidth="1"/>
    <col min="24" max="24" width="15" style="0" customWidth="1"/>
    <col min="25" max="25" width="11" style="0" customWidth="1"/>
    <col min="26" max="26" width="15" style="0" customWidth="1"/>
    <col min="27" max="27" width="16.33203125" style="0" customWidth="1"/>
    <col min="28" max="28" width="11" style="0" customWidth="1"/>
    <col min="29" max="29" width="15" style="0" customWidth="1"/>
    <col min="30" max="30" width="16.33203125" style="0" customWidth="1"/>
  </cols>
  <sheetData>
    <row r="1" spans="1:69" ht="21.75" customHeight="1">
      <c r="A1" s="1"/>
      <c r="B1" s="2"/>
      <c r="C1" s="2"/>
      <c r="D1" s="3" t="s">
        <v>0</v>
      </c>
      <c r="E1" s="2"/>
      <c r="F1" s="4" t="s">
        <v>1</v>
      </c>
      <c r="G1" s="136" t="s">
        <v>2</v>
      </c>
      <c r="H1" s="136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3:45" ht="36.95" customHeight="1">
      <c r="L2" s="137" t="s">
        <v>6</v>
      </c>
      <c r="M2" s="138"/>
      <c r="N2" s="138"/>
      <c r="O2" s="138"/>
      <c r="P2" s="138"/>
      <c r="Q2" s="138"/>
      <c r="R2" s="138"/>
      <c r="S2" s="138"/>
      <c r="T2" s="138"/>
      <c r="U2" s="138"/>
      <c r="AS2" s="7" t="s">
        <v>7</v>
      </c>
    </row>
    <row r="3" spans="2:45" ht="6.95" customHeight="1">
      <c r="B3" s="8"/>
      <c r="C3" s="9"/>
      <c r="D3" s="9"/>
      <c r="E3" s="9"/>
      <c r="F3" s="9"/>
      <c r="G3" s="9"/>
      <c r="H3" s="9"/>
      <c r="I3" s="9"/>
      <c r="J3" s="9"/>
      <c r="K3" s="10"/>
      <c r="AS3" s="7" t="s">
        <v>8</v>
      </c>
    </row>
    <row r="4" spans="2:45" ht="36.95" customHeight="1">
      <c r="B4" s="11"/>
      <c r="C4" s="12"/>
      <c r="D4" s="13" t="s">
        <v>9</v>
      </c>
      <c r="E4" s="12"/>
      <c r="F4" s="12"/>
      <c r="G4" s="12"/>
      <c r="H4" s="12"/>
      <c r="I4" s="12"/>
      <c r="J4" s="12"/>
      <c r="K4" s="14"/>
      <c r="AS4" s="7" t="s">
        <v>10</v>
      </c>
    </row>
    <row r="5" spans="2:11" ht="6.95" customHeight="1">
      <c r="B5" s="11"/>
      <c r="C5" s="12"/>
      <c r="D5" s="12"/>
      <c r="E5" s="12"/>
      <c r="F5" s="12"/>
      <c r="G5" s="12"/>
      <c r="H5" s="12"/>
      <c r="I5" s="12"/>
      <c r="J5" s="12"/>
      <c r="K5" s="14"/>
    </row>
    <row r="6" spans="2:11" ht="15">
      <c r="B6" s="11"/>
      <c r="C6" s="12"/>
      <c r="D6" s="15" t="s">
        <v>11</v>
      </c>
      <c r="E6" s="12"/>
      <c r="F6" s="12"/>
      <c r="G6" s="12"/>
      <c r="H6" s="12"/>
      <c r="I6" s="12"/>
      <c r="J6" s="12"/>
      <c r="K6" s="14"/>
    </row>
    <row r="7" spans="2:11" ht="22.5" customHeight="1">
      <c r="B7" s="11"/>
      <c r="C7" s="12"/>
      <c r="D7" s="12"/>
      <c r="E7" s="139" t="s">
        <v>291</v>
      </c>
      <c r="F7" s="140"/>
      <c r="G7" s="140"/>
      <c r="H7" s="140"/>
      <c r="I7" s="12"/>
      <c r="J7" s="12"/>
      <c r="K7" s="14"/>
    </row>
    <row r="8" spans="2:11" s="16" customFormat="1" ht="15">
      <c r="B8" s="17"/>
      <c r="C8" s="18"/>
      <c r="D8" s="15" t="s">
        <v>12</v>
      </c>
      <c r="E8" s="18"/>
      <c r="F8" s="18"/>
      <c r="G8" s="18"/>
      <c r="H8" s="18"/>
      <c r="I8" s="18"/>
      <c r="J8" s="18"/>
      <c r="K8" s="19"/>
    </row>
    <row r="9" spans="2:11" s="16" customFormat="1" ht="36.95" customHeight="1">
      <c r="B9" s="17"/>
      <c r="C9" s="18"/>
      <c r="D9" s="18"/>
      <c r="E9" s="130" t="s">
        <v>167</v>
      </c>
      <c r="F9" s="131"/>
      <c r="G9" s="131"/>
      <c r="H9" s="131"/>
      <c r="I9" s="18"/>
      <c r="J9" s="18"/>
      <c r="K9" s="19"/>
    </row>
    <row r="10" spans="2:11" s="16" customFormat="1" ht="13.5">
      <c r="B10" s="17"/>
      <c r="C10" s="18"/>
      <c r="D10" s="18"/>
      <c r="E10" s="18"/>
      <c r="F10" s="18"/>
      <c r="G10" s="18"/>
      <c r="H10" s="18"/>
      <c r="I10" s="18"/>
      <c r="J10" s="18"/>
      <c r="K10" s="19"/>
    </row>
    <row r="11" spans="2:11" s="16" customFormat="1" ht="14.45" customHeight="1">
      <c r="B11" s="17"/>
      <c r="C11" s="18"/>
      <c r="D11" s="15" t="s">
        <v>13</v>
      </c>
      <c r="E11" s="18"/>
      <c r="F11" s="20" t="s">
        <v>14</v>
      </c>
      <c r="G11" s="18"/>
      <c r="H11" s="18"/>
      <c r="I11" s="15" t="s">
        <v>15</v>
      </c>
      <c r="J11" s="20" t="s">
        <v>14</v>
      </c>
      <c r="K11" s="19"/>
    </row>
    <row r="12" spans="2:11" s="16" customFormat="1" ht="14.45" customHeight="1">
      <c r="B12" s="17"/>
      <c r="C12" s="18"/>
      <c r="D12" s="15" t="s">
        <v>16</v>
      </c>
      <c r="E12" s="18"/>
      <c r="F12" s="20" t="s">
        <v>17</v>
      </c>
      <c r="G12" s="18"/>
      <c r="H12" s="18"/>
      <c r="I12" s="15" t="s">
        <v>18</v>
      </c>
      <c r="J12" s="21"/>
      <c r="K12" s="19"/>
    </row>
    <row r="13" spans="2:11" s="16" customFormat="1" ht="10.9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</row>
    <row r="14" spans="2:11" s="16" customFormat="1" ht="14.45" customHeight="1">
      <c r="B14" s="17"/>
      <c r="C14" s="18"/>
      <c r="D14" s="15" t="s">
        <v>19</v>
      </c>
      <c r="E14" s="18"/>
      <c r="F14" s="18"/>
      <c r="G14" s="18"/>
      <c r="H14" s="18"/>
      <c r="I14" s="15" t="s">
        <v>20</v>
      </c>
      <c r="J14" s="20" t="s">
        <v>14</v>
      </c>
      <c r="K14" s="19"/>
    </row>
    <row r="15" spans="2:11" s="16" customFormat="1" ht="18" customHeight="1">
      <c r="B15" s="17"/>
      <c r="C15" s="18"/>
      <c r="D15" s="18"/>
      <c r="E15" s="20" t="s">
        <v>21</v>
      </c>
      <c r="F15" s="18"/>
      <c r="G15" s="18"/>
      <c r="H15" s="18"/>
      <c r="I15" s="15" t="s">
        <v>22</v>
      </c>
      <c r="J15" s="20" t="s">
        <v>14</v>
      </c>
      <c r="K15" s="19"/>
    </row>
    <row r="16" spans="2:11" s="16" customFormat="1" ht="6.95" customHeight="1">
      <c r="B16" s="17"/>
      <c r="C16" s="18"/>
      <c r="D16" s="18"/>
      <c r="E16" s="18"/>
      <c r="F16" s="18"/>
      <c r="G16" s="18"/>
      <c r="H16" s="18"/>
      <c r="I16" s="18"/>
      <c r="J16" s="18"/>
      <c r="K16" s="19"/>
    </row>
    <row r="17" spans="2:11" s="16" customFormat="1" ht="14.45" customHeight="1">
      <c r="B17" s="17"/>
      <c r="C17" s="18"/>
      <c r="D17" s="15" t="s">
        <v>23</v>
      </c>
      <c r="E17" s="18"/>
      <c r="F17" s="18"/>
      <c r="G17" s="18"/>
      <c r="H17" s="18"/>
      <c r="I17" s="15" t="s">
        <v>20</v>
      </c>
      <c r="J17" s="20" t="s">
        <v>14</v>
      </c>
      <c r="K17" s="19"/>
    </row>
    <row r="18" spans="2:11" s="16" customFormat="1" ht="18" customHeight="1">
      <c r="B18" s="17"/>
      <c r="C18" s="18"/>
      <c r="D18" s="18"/>
      <c r="E18" s="20" t="s">
        <v>24</v>
      </c>
      <c r="F18" s="18"/>
      <c r="G18" s="18"/>
      <c r="H18" s="18"/>
      <c r="I18" s="15" t="s">
        <v>22</v>
      </c>
      <c r="J18" s="20" t="s">
        <v>14</v>
      </c>
      <c r="K18" s="19"/>
    </row>
    <row r="19" spans="2:11" s="16" customFormat="1" ht="6.95" customHeight="1">
      <c r="B19" s="17"/>
      <c r="C19" s="18"/>
      <c r="D19" s="18"/>
      <c r="E19" s="18"/>
      <c r="F19" s="18"/>
      <c r="G19" s="18"/>
      <c r="H19" s="18"/>
      <c r="I19" s="18"/>
      <c r="J19" s="18"/>
      <c r="K19" s="19"/>
    </row>
    <row r="20" spans="2:11" s="16" customFormat="1" ht="14.45" customHeight="1">
      <c r="B20" s="17"/>
      <c r="C20" s="18"/>
      <c r="D20" s="15" t="s">
        <v>25</v>
      </c>
      <c r="E20" s="18"/>
      <c r="F20" s="18"/>
      <c r="G20" s="18"/>
      <c r="H20" s="18"/>
      <c r="I20" s="15" t="s">
        <v>20</v>
      </c>
      <c r="J20" s="20" t="s">
        <v>14</v>
      </c>
      <c r="K20" s="19"/>
    </row>
    <row r="21" spans="2:11" s="16" customFormat="1" ht="18" customHeight="1">
      <c r="B21" s="17"/>
      <c r="C21" s="18"/>
      <c r="D21" s="18"/>
      <c r="E21" s="20" t="s">
        <v>26</v>
      </c>
      <c r="F21" s="18"/>
      <c r="G21" s="18"/>
      <c r="H21" s="18"/>
      <c r="I21" s="15" t="s">
        <v>22</v>
      </c>
      <c r="J21" s="20" t="s">
        <v>14</v>
      </c>
      <c r="K21" s="19"/>
    </row>
    <row r="22" spans="2:11" s="16" customFormat="1" ht="6.95" customHeight="1">
      <c r="B22" s="17"/>
      <c r="C22" s="18"/>
      <c r="D22" s="18"/>
      <c r="E22" s="18"/>
      <c r="F22" s="18"/>
      <c r="G22" s="18"/>
      <c r="H22" s="18"/>
      <c r="I22" s="18"/>
      <c r="J22" s="18"/>
      <c r="K22" s="19"/>
    </row>
    <row r="23" spans="2:11" s="16" customFormat="1" ht="14.45" customHeight="1">
      <c r="B23" s="17"/>
      <c r="C23" s="18"/>
      <c r="D23" s="15" t="s">
        <v>27</v>
      </c>
      <c r="E23" s="18"/>
      <c r="F23" s="18"/>
      <c r="G23" s="18"/>
      <c r="H23" s="18"/>
      <c r="I23" s="18"/>
      <c r="J23" s="18"/>
      <c r="K23" s="19"/>
    </row>
    <row r="24" spans="2:11" s="25" customFormat="1" ht="22.5" customHeight="1">
      <c r="B24" s="22"/>
      <c r="C24" s="23"/>
      <c r="D24" s="23"/>
      <c r="E24" s="141" t="s">
        <v>14</v>
      </c>
      <c r="F24" s="141"/>
      <c r="G24" s="141"/>
      <c r="H24" s="141"/>
      <c r="I24" s="23"/>
      <c r="J24" s="23"/>
      <c r="K24" s="24"/>
    </row>
    <row r="25" spans="2:11" s="16" customFormat="1" ht="6.95" customHeight="1">
      <c r="B25" s="17"/>
      <c r="C25" s="18"/>
      <c r="D25" s="18"/>
      <c r="E25" s="18"/>
      <c r="F25" s="18"/>
      <c r="G25" s="18"/>
      <c r="H25" s="18"/>
      <c r="I25" s="18"/>
      <c r="J25" s="18"/>
      <c r="K25" s="19"/>
    </row>
    <row r="26" spans="2:11" s="16" customFormat="1" ht="6.95" customHeight="1">
      <c r="B26" s="17"/>
      <c r="C26" s="18"/>
      <c r="D26" s="26"/>
      <c r="E26" s="26"/>
      <c r="F26" s="26"/>
      <c r="G26" s="26"/>
      <c r="H26" s="26"/>
      <c r="I26" s="26"/>
      <c r="J26" s="26"/>
      <c r="K26" s="27"/>
    </row>
    <row r="27" spans="2:11" s="16" customFormat="1" ht="25.35" customHeight="1">
      <c r="B27" s="17"/>
      <c r="C27" s="18"/>
      <c r="D27" s="28" t="s">
        <v>28</v>
      </c>
      <c r="E27" s="18"/>
      <c r="F27" s="18"/>
      <c r="G27" s="18"/>
      <c r="H27" s="18"/>
      <c r="I27" s="18"/>
      <c r="J27" s="29">
        <f>ROUND(J78,2)</f>
        <v>0</v>
      </c>
      <c r="K27" s="19"/>
    </row>
    <row r="28" spans="2:11" s="16" customFormat="1" ht="6.95" customHeight="1">
      <c r="B28" s="17"/>
      <c r="C28" s="18"/>
      <c r="D28" s="26"/>
      <c r="E28" s="26"/>
      <c r="F28" s="26"/>
      <c r="G28" s="26"/>
      <c r="H28" s="26"/>
      <c r="I28" s="26"/>
      <c r="J28" s="26"/>
      <c r="K28" s="27"/>
    </row>
    <row r="29" spans="2:11" s="16" customFormat="1" ht="14.45" customHeight="1">
      <c r="B29" s="17"/>
      <c r="C29" s="18"/>
      <c r="D29" s="18"/>
      <c r="E29" s="18"/>
      <c r="F29" s="30" t="s">
        <v>29</v>
      </c>
      <c r="G29" s="18"/>
      <c r="H29" s="18"/>
      <c r="I29" s="30" t="s">
        <v>30</v>
      </c>
      <c r="J29" s="30" t="s">
        <v>31</v>
      </c>
      <c r="K29" s="19"/>
    </row>
    <row r="30" spans="2:11" s="16" customFormat="1" ht="14.45" customHeight="1">
      <c r="B30" s="17"/>
      <c r="C30" s="18"/>
      <c r="D30" s="31" t="s">
        <v>32</v>
      </c>
      <c r="E30" s="31" t="s">
        <v>33</v>
      </c>
      <c r="F30" s="32">
        <f>ROUND(SUM(BD78:BD197),2)</f>
        <v>0</v>
      </c>
      <c r="G30" s="18"/>
      <c r="H30" s="18"/>
      <c r="I30" s="33">
        <v>0.21</v>
      </c>
      <c r="J30" s="32">
        <f>ROUND(ROUND((SUM(BD78:BD197)),2)*I30,2)</f>
        <v>0</v>
      </c>
      <c r="K30" s="19"/>
    </row>
    <row r="31" spans="2:11" s="16" customFormat="1" ht="14.45" customHeight="1">
      <c r="B31" s="17"/>
      <c r="C31" s="18"/>
      <c r="D31" s="18"/>
      <c r="E31" s="31" t="s">
        <v>34</v>
      </c>
      <c r="F31" s="32">
        <f>ROUND(SUM(BE78:BE197),2)</f>
        <v>0</v>
      </c>
      <c r="G31" s="18"/>
      <c r="H31" s="18"/>
      <c r="I31" s="33">
        <v>0.15</v>
      </c>
      <c r="J31" s="32">
        <f>ROUND(ROUND((SUM(BE78:BE197)),2)*I31,2)</f>
        <v>0</v>
      </c>
      <c r="K31" s="19"/>
    </row>
    <row r="32" spans="2:11" s="16" customFormat="1" ht="14.45" customHeight="1" hidden="1">
      <c r="B32" s="17"/>
      <c r="C32" s="18"/>
      <c r="D32" s="18"/>
      <c r="E32" s="31" t="s">
        <v>35</v>
      </c>
      <c r="F32" s="32">
        <f>ROUND(SUM(BF78:BF197),2)</f>
        <v>0</v>
      </c>
      <c r="G32" s="18"/>
      <c r="H32" s="18"/>
      <c r="I32" s="33">
        <v>0.21</v>
      </c>
      <c r="J32" s="32">
        <v>0</v>
      </c>
      <c r="K32" s="19"/>
    </row>
    <row r="33" spans="2:11" s="16" customFormat="1" ht="14.45" customHeight="1" hidden="1">
      <c r="B33" s="17"/>
      <c r="C33" s="18"/>
      <c r="D33" s="18"/>
      <c r="E33" s="31" t="s">
        <v>36</v>
      </c>
      <c r="F33" s="32">
        <f>ROUND(SUM(BG78:BG197),2)</f>
        <v>0</v>
      </c>
      <c r="G33" s="18"/>
      <c r="H33" s="18"/>
      <c r="I33" s="33">
        <v>0.15</v>
      </c>
      <c r="J33" s="32">
        <v>0</v>
      </c>
      <c r="K33" s="19"/>
    </row>
    <row r="34" spans="2:11" s="16" customFormat="1" ht="14.45" customHeight="1" hidden="1">
      <c r="B34" s="17"/>
      <c r="C34" s="18"/>
      <c r="D34" s="18"/>
      <c r="E34" s="31" t="s">
        <v>37</v>
      </c>
      <c r="F34" s="32">
        <f>ROUND(SUM(BH78:BH197),2)</f>
        <v>0</v>
      </c>
      <c r="G34" s="18"/>
      <c r="H34" s="18"/>
      <c r="I34" s="33">
        <v>0</v>
      </c>
      <c r="J34" s="32">
        <v>0</v>
      </c>
      <c r="K34" s="19"/>
    </row>
    <row r="35" spans="2:11" s="16" customFormat="1" ht="6.9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</row>
    <row r="36" spans="2:11" s="16" customFormat="1" ht="25.35" customHeight="1">
      <c r="B36" s="17"/>
      <c r="C36" s="34"/>
      <c r="D36" s="35" t="s">
        <v>38</v>
      </c>
      <c r="E36" s="36"/>
      <c r="F36" s="36"/>
      <c r="G36" s="37" t="s">
        <v>39</v>
      </c>
      <c r="H36" s="38" t="s">
        <v>40</v>
      </c>
      <c r="I36" s="36"/>
      <c r="J36" s="39">
        <f>SUM(J27:J34)</f>
        <v>0</v>
      </c>
      <c r="K36" s="40"/>
    </row>
    <row r="37" spans="2:11" s="16" customFormat="1" ht="14.4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41" spans="2:11" s="16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6"/>
    </row>
    <row r="42" spans="2:11" s="16" customFormat="1" ht="36.95" customHeight="1">
      <c r="B42" s="17"/>
      <c r="C42" s="13" t="s">
        <v>41</v>
      </c>
      <c r="D42" s="18"/>
      <c r="E42" s="18"/>
      <c r="F42" s="18"/>
      <c r="G42" s="18"/>
      <c r="H42" s="18"/>
      <c r="I42" s="18"/>
      <c r="J42" s="18"/>
      <c r="K42" s="19"/>
    </row>
    <row r="43" spans="2:11" s="16" customFormat="1" ht="6.95" customHeight="1">
      <c r="B43" s="17"/>
      <c r="C43" s="18"/>
      <c r="D43" s="18"/>
      <c r="E43" s="18"/>
      <c r="F43" s="18"/>
      <c r="G43" s="18"/>
      <c r="H43" s="18"/>
      <c r="I43" s="18"/>
      <c r="J43" s="18"/>
      <c r="K43" s="19"/>
    </row>
    <row r="44" spans="2:11" s="16" customFormat="1" ht="14.45" customHeight="1">
      <c r="B44" s="17"/>
      <c r="C44" s="15" t="s">
        <v>11</v>
      </c>
      <c r="D44" s="18"/>
      <c r="E44" s="18"/>
      <c r="F44" s="18"/>
      <c r="G44" s="18"/>
      <c r="H44" s="18"/>
      <c r="I44" s="18"/>
      <c r="J44" s="18"/>
      <c r="K44" s="19"/>
    </row>
    <row r="45" spans="2:11" s="16" customFormat="1" ht="22.5" customHeight="1">
      <c r="B45" s="17"/>
      <c r="C45" s="18"/>
      <c r="D45" s="18"/>
      <c r="E45" s="139" t="str">
        <f>E7</f>
        <v>Modernizace a dostavba Oblastní nemocnice Náchod - 1.etapa</v>
      </c>
      <c r="F45" s="140"/>
      <c r="G45" s="140"/>
      <c r="H45" s="140"/>
      <c r="I45" s="18"/>
      <c r="J45" s="18"/>
      <c r="K45" s="19"/>
    </row>
    <row r="46" spans="2:11" s="16" customFormat="1" ht="14.45" customHeight="1">
      <c r="B46" s="17"/>
      <c r="C46" s="15" t="s">
        <v>12</v>
      </c>
      <c r="D46" s="18"/>
      <c r="E46" s="18"/>
      <c r="F46" s="18"/>
      <c r="G46" s="18"/>
      <c r="H46" s="18"/>
      <c r="I46" s="18"/>
      <c r="J46" s="18"/>
      <c r="K46" s="19"/>
    </row>
    <row r="47" spans="2:11" s="16" customFormat="1" ht="23.25" customHeight="1">
      <c r="B47" s="17"/>
      <c r="C47" s="18"/>
      <c r="D47" s="18"/>
      <c r="E47" s="130" t="str">
        <f>E9</f>
        <v>NA25.1 - 20001.17-Interierové vybavení volné č. I</v>
      </c>
      <c r="F47" s="131"/>
      <c r="G47" s="131"/>
      <c r="H47" s="131"/>
      <c r="I47" s="18"/>
      <c r="J47" s="18"/>
      <c r="K47" s="19"/>
    </row>
    <row r="48" spans="2:11" s="16" customFormat="1" ht="6.95" customHeight="1">
      <c r="B48" s="17"/>
      <c r="C48" s="18"/>
      <c r="D48" s="18"/>
      <c r="E48" s="18"/>
      <c r="F48" s="18"/>
      <c r="G48" s="18"/>
      <c r="H48" s="18"/>
      <c r="I48" s="18"/>
      <c r="J48" s="18"/>
      <c r="K48" s="19"/>
    </row>
    <row r="49" spans="2:11" s="16" customFormat="1" ht="18" customHeight="1">
      <c r="B49" s="17"/>
      <c r="C49" s="15" t="s">
        <v>16</v>
      </c>
      <c r="D49" s="18"/>
      <c r="E49" s="18"/>
      <c r="F49" s="20" t="str">
        <f>F12</f>
        <v>Náchod</v>
      </c>
      <c r="G49" s="18"/>
      <c r="H49" s="18"/>
      <c r="I49" s="15" t="s">
        <v>18</v>
      </c>
      <c r="J49" s="21" t="str">
        <f>IF(J12="","",J12)</f>
        <v/>
      </c>
      <c r="K49" s="19"/>
    </row>
    <row r="50" spans="2:11" s="16" customFormat="1" ht="6.95" customHeight="1">
      <c r="B50" s="17"/>
      <c r="C50" s="18"/>
      <c r="D50" s="18"/>
      <c r="E50" s="18"/>
      <c r="F50" s="18"/>
      <c r="G50" s="18"/>
      <c r="H50" s="18"/>
      <c r="I50" s="18"/>
      <c r="J50" s="18"/>
      <c r="K50" s="19"/>
    </row>
    <row r="51" spans="2:11" s="16" customFormat="1" ht="15">
      <c r="B51" s="17"/>
      <c r="C51" s="15" t="s">
        <v>19</v>
      </c>
      <c r="D51" s="18"/>
      <c r="E51" s="18"/>
      <c r="F51" s="20" t="str">
        <f>E15</f>
        <v>Královéhradecký kraj</v>
      </c>
      <c r="G51" s="18"/>
      <c r="H51" s="18"/>
      <c r="I51" s="15" t="s">
        <v>25</v>
      </c>
      <c r="J51" s="20" t="str">
        <f>E21</f>
        <v>JIKA-CZ s.r.o.</v>
      </c>
      <c r="K51" s="19"/>
    </row>
    <row r="52" spans="2:11" s="16" customFormat="1" ht="14.45" customHeight="1">
      <c r="B52" s="17"/>
      <c r="C52" s="15" t="s">
        <v>23</v>
      </c>
      <c r="D52" s="18"/>
      <c r="E52" s="18"/>
      <c r="F52" s="20" t="str">
        <f>IF(E18="","",E18)</f>
        <v>bude určen ve výběrovém řízení</v>
      </c>
      <c r="G52" s="18"/>
      <c r="H52" s="18"/>
      <c r="I52" s="18"/>
      <c r="J52" s="18"/>
      <c r="K52" s="19"/>
    </row>
    <row r="53" spans="2:11" s="16" customFormat="1" ht="10.35" customHeight="1">
      <c r="B53" s="17"/>
      <c r="C53" s="18"/>
      <c r="D53" s="18"/>
      <c r="E53" s="18"/>
      <c r="F53" s="18"/>
      <c r="G53" s="18"/>
      <c r="H53" s="18"/>
      <c r="I53" s="18"/>
      <c r="J53" s="18"/>
      <c r="K53" s="19"/>
    </row>
    <row r="54" spans="2:11" s="16" customFormat="1" ht="29.25" customHeight="1">
      <c r="B54" s="17"/>
      <c r="C54" s="47" t="s">
        <v>42</v>
      </c>
      <c r="D54" s="34"/>
      <c r="E54" s="34"/>
      <c r="F54" s="34"/>
      <c r="G54" s="34"/>
      <c r="H54" s="34"/>
      <c r="I54" s="34"/>
      <c r="J54" s="48" t="s">
        <v>43</v>
      </c>
      <c r="K54" s="49"/>
    </row>
    <row r="55" spans="2:11" s="16" customFormat="1" ht="10.35" customHeight="1">
      <c r="B55" s="17"/>
      <c r="C55" s="18"/>
      <c r="D55" s="18"/>
      <c r="E55" s="18"/>
      <c r="F55" s="18"/>
      <c r="G55" s="18"/>
      <c r="H55" s="18"/>
      <c r="I55" s="18"/>
      <c r="J55" s="18"/>
      <c r="K55" s="19"/>
    </row>
    <row r="56" spans="2:46" s="16" customFormat="1" ht="29.25" customHeight="1">
      <c r="B56" s="17"/>
      <c r="C56" s="50" t="s">
        <v>44</v>
      </c>
      <c r="D56" s="18"/>
      <c r="E56" s="18"/>
      <c r="F56" s="18"/>
      <c r="G56" s="18"/>
      <c r="H56" s="18"/>
      <c r="I56" s="18"/>
      <c r="J56" s="29">
        <f>J78</f>
        <v>0</v>
      </c>
      <c r="K56" s="19"/>
      <c r="AT56" s="7" t="s">
        <v>45</v>
      </c>
    </row>
    <row r="57" spans="2:11" s="57" customFormat="1" ht="24.95" customHeight="1">
      <c r="B57" s="51"/>
      <c r="C57" s="52"/>
      <c r="D57" s="53" t="s">
        <v>168</v>
      </c>
      <c r="E57" s="54"/>
      <c r="F57" s="54"/>
      <c r="G57" s="54"/>
      <c r="H57" s="54"/>
      <c r="I57" s="54"/>
      <c r="J57" s="55">
        <f>J79</f>
        <v>0</v>
      </c>
      <c r="K57" s="56"/>
    </row>
    <row r="58" spans="2:11" s="64" customFormat="1" ht="19.9" customHeight="1">
      <c r="B58" s="58"/>
      <c r="C58" s="59"/>
      <c r="D58" s="60" t="s">
        <v>46</v>
      </c>
      <c r="E58" s="61"/>
      <c r="F58" s="61"/>
      <c r="G58" s="61"/>
      <c r="H58" s="61"/>
      <c r="I58" s="61"/>
      <c r="J58" s="62">
        <f>J80</f>
        <v>0</v>
      </c>
      <c r="K58" s="63"/>
    </row>
    <row r="59" spans="2:11" s="16" customFormat="1" ht="21.75" customHeight="1">
      <c r="B59" s="17"/>
      <c r="C59" s="18"/>
      <c r="D59" s="18"/>
      <c r="E59" s="18"/>
      <c r="F59" s="18"/>
      <c r="G59" s="18"/>
      <c r="H59" s="18"/>
      <c r="I59" s="18"/>
      <c r="J59" s="18"/>
      <c r="K59" s="19"/>
    </row>
    <row r="60" spans="2:11" s="16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3"/>
    </row>
    <row r="64" spans="2:12" s="16" customFormat="1" ht="6.95" customHeight="1"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17"/>
    </row>
    <row r="65" spans="2:12" s="16" customFormat="1" ht="36.95" customHeight="1">
      <c r="B65" s="17"/>
      <c r="C65" s="65" t="s">
        <v>47</v>
      </c>
      <c r="L65" s="17"/>
    </row>
    <row r="66" spans="2:12" s="16" customFormat="1" ht="6.95" customHeight="1">
      <c r="B66" s="17"/>
      <c r="L66" s="17"/>
    </row>
    <row r="67" spans="2:12" s="16" customFormat="1" ht="14.45" customHeight="1">
      <c r="B67" s="17"/>
      <c r="C67" s="66" t="s">
        <v>11</v>
      </c>
      <c r="L67" s="17"/>
    </row>
    <row r="68" spans="2:12" s="16" customFormat="1" ht="22.5" customHeight="1">
      <c r="B68" s="17"/>
      <c r="E68" s="132" t="str">
        <f>E7</f>
        <v>Modernizace a dostavba Oblastní nemocnice Náchod - 1.etapa</v>
      </c>
      <c r="F68" s="133"/>
      <c r="G68" s="133"/>
      <c r="H68" s="133"/>
      <c r="L68" s="17"/>
    </row>
    <row r="69" spans="2:12" s="16" customFormat="1" ht="14.45" customHeight="1">
      <c r="B69" s="17"/>
      <c r="C69" s="66" t="s">
        <v>12</v>
      </c>
      <c r="L69" s="17"/>
    </row>
    <row r="70" spans="2:12" s="16" customFormat="1" ht="23.25" customHeight="1">
      <c r="B70" s="17"/>
      <c r="E70" s="134" t="str">
        <f>E9</f>
        <v>NA25.1 - 20001.17-Interierové vybavení volné č. I</v>
      </c>
      <c r="F70" s="135"/>
      <c r="G70" s="135"/>
      <c r="H70" s="135"/>
      <c r="L70" s="17"/>
    </row>
    <row r="71" spans="2:12" s="16" customFormat="1" ht="6.95" customHeight="1">
      <c r="B71" s="17"/>
      <c r="L71" s="17"/>
    </row>
    <row r="72" spans="2:12" s="16" customFormat="1" ht="18" customHeight="1">
      <c r="B72" s="17"/>
      <c r="C72" s="66" t="s">
        <v>16</v>
      </c>
      <c r="F72" s="67" t="str">
        <f>F12</f>
        <v>Náchod</v>
      </c>
      <c r="I72" s="66" t="s">
        <v>18</v>
      </c>
      <c r="J72" s="68" t="str">
        <f>IF(J12="","",J12)</f>
        <v/>
      </c>
      <c r="L72" s="17"/>
    </row>
    <row r="73" spans="2:12" s="16" customFormat="1" ht="6.95" customHeight="1">
      <c r="B73" s="17"/>
      <c r="L73" s="17"/>
    </row>
    <row r="74" spans="2:12" s="16" customFormat="1" ht="15">
      <c r="B74" s="17"/>
      <c r="C74" s="66" t="s">
        <v>19</v>
      </c>
      <c r="F74" s="67" t="str">
        <f>E15</f>
        <v>Královéhradecký kraj</v>
      </c>
      <c r="I74" s="66" t="s">
        <v>25</v>
      </c>
      <c r="J74" s="67" t="str">
        <f>E21</f>
        <v>JIKA-CZ s.r.o.</v>
      </c>
      <c r="L74" s="17"/>
    </row>
    <row r="75" spans="2:12" s="16" customFormat="1" ht="14.45" customHeight="1">
      <c r="B75" s="17"/>
      <c r="C75" s="66" t="s">
        <v>23</v>
      </c>
      <c r="F75" s="67" t="str">
        <f>IF(E18="","",E18)</f>
        <v>bude určen ve výběrovém řízení</v>
      </c>
      <c r="L75" s="17"/>
    </row>
    <row r="76" spans="2:12" s="16" customFormat="1" ht="10.35" customHeight="1">
      <c r="B76" s="17"/>
      <c r="L76" s="17"/>
    </row>
    <row r="77" spans="2:19" s="76" customFormat="1" ht="29.25" customHeight="1">
      <c r="B77" s="69"/>
      <c r="C77" s="70" t="s">
        <v>48</v>
      </c>
      <c r="D77" s="71" t="s">
        <v>49</v>
      </c>
      <c r="E77" s="71" t="s">
        <v>50</v>
      </c>
      <c r="F77" s="71" t="s">
        <v>51</v>
      </c>
      <c r="G77" s="71" t="s">
        <v>52</v>
      </c>
      <c r="H77" s="71" t="s">
        <v>53</v>
      </c>
      <c r="I77" s="72" t="s">
        <v>54</v>
      </c>
      <c r="J77" s="71" t="s">
        <v>43</v>
      </c>
      <c r="K77" s="73" t="s">
        <v>55</v>
      </c>
      <c r="L77" s="69"/>
      <c r="M77" s="74" t="s">
        <v>32</v>
      </c>
      <c r="N77" s="74" t="s">
        <v>56</v>
      </c>
      <c r="O77" s="74" t="s">
        <v>57</v>
      </c>
      <c r="P77" s="74" t="s">
        <v>58</v>
      </c>
      <c r="Q77" s="74" t="s">
        <v>59</v>
      </c>
      <c r="R77" s="74" t="s">
        <v>60</v>
      </c>
      <c r="S77" s="75" t="s">
        <v>61</v>
      </c>
    </row>
    <row r="78" spans="2:62" s="16" customFormat="1" ht="29.25" customHeight="1">
      <c r="B78" s="17"/>
      <c r="C78" s="77" t="s">
        <v>44</v>
      </c>
      <c r="J78" s="78">
        <f>BJ78</f>
        <v>0</v>
      </c>
      <c r="L78" s="17"/>
      <c r="M78" s="26"/>
      <c r="N78" s="26"/>
      <c r="O78" s="79">
        <f>O79</f>
        <v>0</v>
      </c>
      <c r="P78" s="26"/>
      <c r="Q78" s="79">
        <f>Q79</f>
        <v>0</v>
      </c>
      <c r="R78" s="26"/>
      <c r="S78" s="80">
        <f>S79</f>
        <v>0</v>
      </c>
      <c r="AS78" s="7" t="s">
        <v>62</v>
      </c>
      <c r="AT78" s="7" t="s">
        <v>45</v>
      </c>
      <c r="BJ78" s="81">
        <f>BJ79</f>
        <v>0</v>
      </c>
    </row>
    <row r="79" spans="2:62" s="83" customFormat="1" ht="37.35" customHeight="1">
      <c r="B79" s="82"/>
      <c r="D79" s="84" t="s">
        <v>62</v>
      </c>
      <c r="E79" s="85" t="s">
        <v>63</v>
      </c>
      <c r="F79" s="85" t="s">
        <v>169</v>
      </c>
      <c r="J79" s="86">
        <f>BJ79</f>
        <v>0</v>
      </c>
      <c r="L79" s="82"/>
      <c r="M79" s="87"/>
      <c r="N79" s="87"/>
      <c r="O79" s="88">
        <f>O80</f>
        <v>0</v>
      </c>
      <c r="P79" s="87"/>
      <c r="Q79" s="88">
        <f>Q80</f>
        <v>0</v>
      </c>
      <c r="R79" s="87"/>
      <c r="S79" s="89">
        <f>S80</f>
        <v>0</v>
      </c>
      <c r="AQ79" s="84" t="s">
        <v>8</v>
      </c>
      <c r="AS79" s="90" t="s">
        <v>62</v>
      </c>
      <c r="AT79" s="90" t="s">
        <v>64</v>
      </c>
      <c r="AX79" s="84" t="s">
        <v>65</v>
      </c>
      <c r="BJ79" s="91">
        <f>BJ80</f>
        <v>0</v>
      </c>
    </row>
    <row r="80" spans="2:62" s="83" customFormat="1" ht="19.9" customHeight="1">
      <c r="B80" s="82"/>
      <c r="D80" s="92" t="s">
        <v>62</v>
      </c>
      <c r="E80" s="93" t="s">
        <v>66</v>
      </c>
      <c r="F80" s="93" t="s">
        <v>67</v>
      </c>
      <c r="J80" s="94">
        <f>BJ80</f>
        <v>0</v>
      </c>
      <c r="L80" s="82"/>
      <c r="M80" s="87"/>
      <c r="N80" s="87"/>
      <c r="O80" s="88">
        <f>SUM(O81:O197)</f>
        <v>0</v>
      </c>
      <c r="P80" s="87"/>
      <c r="Q80" s="88">
        <f>SUM(Q81:Q197)</f>
        <v>0</v>
      </c>
      <c r="R80" s="87"/>
      <c r="S80" s="89">
        <f>SUM(S81:S197)</f>
        <v>0</v>
      </c>
      <c r="AQ80" s="84" t="s">
        <v>8</v>
      </c>
      <c r="AS80" s="90" t="s">
        <v>62</v>
      </c>
      <c r="AT80" s="90" t="s">
        <v>68</v>
      </c>
      <c r="AX80" s="84" t="s">
        <v>65</v>
      </c>
      <c r="BJ80" s="91">
        <f>SUM(BJ81:BJ197)</f>
        <v>0</v>
      </c>
    </row>
    <row r="81" spans="2:64" s="16" customFormat="1" ht="22.5" customHeight="1">
      <c r="B81" s="95"/>
      <c r="C81" s="117">
        <v>1</v>
      </c>
      <c r="D81" s="117" t="s">
        <v>69</v>
      </c>
      <c r="E81" s="118" t="s">
        <v>74</v>
      </c>
      <c r="F81" s="119" t="s">
        <v>290</v>
      </c>
      <c r="G81" s="120" t="s">
        <v>70</v>
      </c>
      <c r="H81" s="128">
        <v>4</v>
      </c>
      <c r="I81" s="127">
        <v>0</v>
      </c>
      <c r="J81" s="121">
        <f>ROUND(I81*H81,2)</f>
        <v>0</v>
      </c>
      <c r="K81" s="119" t="s">
        <v>14</v>
      </c>
      <c r="L81" s="17"/>
      <c r="M81" s="101" t="s">
        <v>33</v>
      </c>
      <c r="N81" s="102">
        <v>0</v>
      </c>
      <c r="O81" s="102">
        <f>N81*H81</f>
        <v>0</v>
      </c>
      <c r="P81" s="102">
        <v>0</v>
      </c>
      <c r="Q81" s="102">
        <f>P81*H81</f>
        <v>0</v>
      </c>
      <c r="R81" s="102">
        <v>0</v>
      </c>
      <c r="S81" s="103">
        <f>R81*H81</f>
        <v>0</v>
      </c>
      <c r="AQ81" s="7" t="s">
        <v>71</v>
      </c>
      <c r="AS81" s="7" t="s">
        <v>69</v>
      </c>
      <c r="AT81" s="7" t="s">
        <v>8</v>
      </c>
      <c r="AX81" s="7" t="s">
        <v>65</v>
      </c>
      <c r="BD81" s="104">
        <f>IF(M81="základní",J81,0)</f>
        <v>0</v>
      </c>
      <c r="BE81" s="104">
        <f>IF(M81="snížená",J81,0)</f>
        <v>0</v>
      </c>
      <c r="BF81" s="104">
        <f>IF(M81="zákl. přenesená",J81,0)</f>
        <v>0</v>
      </c>
      <c r="BG81" s="104">
        <f>IF(M81="sníž. přenesená",J81,0)</f>
        <v>0</v>
      </c>
      <c r="BH81" s="104">
        <f>IF(M81="nulová",J81,0)</f>
        <v>0</v>
      </c>
      <c r="BI81" s="7" t="s">
        <v>68</v>
      </c>
      <c r="BJ81" s="104">
        <f>ROUND(I81*H81,2)</f>
        <v>0</v>
      </c>
      <c r="BK81" s="7" t="s">
        <v>71</v>
      </c>
      <c r="BL81" s="7" t="s">
        <v>75</v>
      </c>
    </row>
    <row r="82" spans="2:50" s="106" customFormat="1" ht="13.5">
      <c r="B82" s="105"/>
      <c r="C82" s="116"/>
      <c r="D82" s="113" t="s">
        <v>72</v>
      </c>
      <c r="E82" s="114" t="s">
        <v>14</v>
      </c>
      <c r="F82" s="115" t="s">
        <v>170</v>
      </c>
      <c r="G82" s="116"/>
      <c r="H82" s="129">
        <v>4</v>
      </c>
      <c r="I82" s="116"/>
      <c r="J82" s="116"/>
      <c r="K82" s="116"/>
      <c r="L82" s="105"/>
      <c r="M82" s="110"/>
      <c r="N82" s="110"/>
      <c r="O82" s="110"/>
      <c r="P82" s="110"/>
      <c r="Q82" s="110"/>
      <c r="R82" s="110"/>
      <c r="S82" s="111"/>
      <c r="AS82" s="112" t="s">
        <v>72</v>
      </c>
      <c r="AT82" s="112" t="s">
        <v>8</v>
      </c>
      <c r="AU82" s="106" t="s">
        <v>8</v>
      </c>
      <c r="AV82" s="106" t="s">
        <v>73</v>
      </c>
      <c r="AW82" s="106" t="s">
        <v>68</v>
      </c>
      <c r="AX82" s="112" t="s">
        <v>65</v>
      </c>
    </row>
    <row r="83" spans="2:64" s="16" customFormat="1" ht="22.5" customHeight="1">
      <c r="B83" s="95"/>
      <c r="C83" s="117">
        <v>2</v>
      </c>
      <c r="D83" s="117" t="s">
        <v>69</v>
      </c>
      <c r="E83" s="118" t="s">
        <v>76</v>
      </c>
      <c r="F83" s="119" t="s">
        <v>195</v>
      </c>
      <c r="G83" s="120" t="s">
        <v>70</v>
      </c>
      <c r="H83" s="128">
        <v>6</v>
      </c>
      <c r="I83" s="127">
        <v>0</v>
      </c>
      <c r="J83" s="121">
        <f>ROUND(I83*H83,2)</f>
        <v>0</v>
      </c>
      <c r="K83" s="119" t="s">
        <v>14</v>
      </c>
      <c r="L83" s="17"/>
      <c r="M83" s="101" t="s">
        <v>33</v>
      </c>
      <c r="N83" s="102">
        <v>0</v>
      </c>
      <c r="O83" s="102">
        <f>N83*H83</f>
        <v>0</v>
      </c>
      <c r="P83" s="102">
        <v>0</v>
      </c>
      <c r="Q83" s="102">
        <f>P83*H83</f>
        <v>0</v>
      </c>
      <c r="R83" s="102">
        <v>0</v>
      </c>
      <c r="S83" s="103">
        <f>R83*H83</f>
        <v>0</v>
      </c>
      <c r="AQ83" s="7" t="s">
        <v>71</v>
      </c>
      <c r="AS83" s="7" t="s">
        <v>69</v>
      </c>
      <c r="AT83" s="7" t="s">
        <v>8</v>
      </c>
      <c r="AX83" s="7" t="s">
        <v>65</v>
      </c>
      <c r="BD83" s="104">
        <f>IF(M83="základní",J83,0)</f>
        <v>0</v>
      </c>
      <c r="BE83" s="104">
        <f>IF(M83="snížená",J83,0)</f>
        <v>0</v>
      </c>
      <c r="BF83" s="104">
        <f>IF(M83="zákl. přenesená",J83,0)</f>
        <v>0</v>
      </c>
      <c r="BG83" s="104">
        <f>IF(M83="sníž. přenesená",J83,0)</f>
        <v>0</v>
      </c>
      <c r="BH83" s="104">
        <f>IF(M83="nulová",J83,0)</f>
        <v>0</v>
      </c>
      <c r="BI83" s="7" t="s">
        <v>68</v>
      </c>
      <c r="BJ83" s="104">
        <f>ROUND(I83*H83,2)</f>
        <v>0</v>
      </c>
      <c r="BK83" s="7" t="s">
        <v>71</v>
      </c>
      <c r="BL83" s="7" t="s">
        <v>77</v>
      </c>
    </row>
    <row r="84" spans="2:50" s="106" customFormat="1" ht="13.5">
      <c r="B84" s="105"/>
      <c r="C84" s="116"/>
      <c r="D84" s="113" t="s">
        <v>72</v>
      </c>
      <c r="E84" s="114" t="s">
        <v>14</v>
      </c>
      <c r="F84" s="115" t="s">
        <v>171</v>
      </c>
      <c r="G84" s="116"/>
      <c r="H84" s="129">
        <v>6</v>
      </c>
      <c r="I84" s="116"/>
      <c r="J84" s="116"/>
      <c r="K84" s="116"/>
      <c r="L84" s="105"/>
      <c r="M84" s="110"/>
      <c r="N84" s="110"/>
      <c r="O84" s="110"/>
      <c r="P84" s="110"/>
      <c r="Q84" s="110"/>
      <c r="R84" s="110"/>
      <c r="S84" s="111"/>
      <c r="AS84" s="112" t="s">
        <v>72</v>
      </c>
      <c r="AT84" s="112" t="s">
        <v>8</v>
      </c>
      <c r="AU84" s="106" t="s">
        <v>8</v>
      </c>
      <c r="AV84" s="106" t="s">
        <v>73</v>
      </c>
      <c r="AW84" s="106" t="s">
        <v>68</v>
      </c>
      <c r="AX84" s="112" t="s">
        <v>65</v>
      </c>
    </row>
    <row r="85" spans="2:64" s="16" customFormat="1" ht="22.5" customHeight="1">
      <c r="B85" s="95"/>
      <c r="C85" s="117">
        <v>3</v>
      </c>
      <c r="D85" s="117" t="s">
        <v>69</v>
      </c>
      <c r="E85" s="118" t="s">
        <v>78</v>
      </c>
      <c r="F85" s="119" t="s">
        <v>196</v>
      </c>
      <c r="G85" s="120" t="s">
        <v>70</v>
      </c>
      <c r="H85" s="128">
        <v>182</v>
      </c>
      <c r="I85" s="127">
        <v>0</v>
      </c>
      <c r="J85" s="121">
        <f>ROUND(I85*H85,2)</f>
        <v>0</v>
      </c>
      <c r="K85" s="119" t="s">
        <v>14</v>
      </c>
      <c r="L85" s="17"/>
      <c r="M85" s="101" t="s">
        <v>33</v>
      </c>
      <c r="N85" s="102">
        <v>0</v>
      </c>
      <c r="O85" s="102">
        <f>N85*H85</f>
        <v>0</v>
      </c>
      <c r="P85" s="102">
        <v>0</v>
      </c>
      <c r="Q85" s="102">
        <f>P85*H85</f>
        <v>0</v>
      </c>
      <c r="R85" s="102">
        <v>0</v>
      </c>
      <c r="S85" s="103">
        <f>R85*H85</f>
        <v>0</v>
      </c>
      <c r="AQ85" s="7" t="s">
        <v>71</v>
      </c>
      <c r="AS85" s="7" t="s">
        <v>69</v>
      </c>
      <c r="AT85" s="7" t="s">
        <v>8</v>
      </c>
      <c r="AX85" s="7" t="s">
        <v>65</v>
      </c>
      <c r="BD85" s="104">
        <f>IF(M85="základní",J85,0)</f>
        <v>0</v>
      </c>
      <c r="BE85" s="104">
        <f>IF(M85="snížená",J85,0)</f>
        <v>0</v>
      </c>
      <c r="BF85" s="104">
        <f>IF(M85="zákl. přenesená",J85,0)</f>
        <v>0</v>
      </c>
      <c r="BG85" s="104">
        <f>IF(M85="sníž. přenesená",J85,0)</f>
        <v>0</v>
      </c>
      <c r="BH85" s="104">
        <f>IF(M85="nulová",J85,0)</f>
        <v>0</v>
      </c>
      <c r="BI85" s="7" t="s">
        <v>68</v>
      </c>
      <c r="BJ85" s="104">
        <f>ROUND(I85*H85,2)</f>
        <v>0</v>
      </c>
      <c r="BK85" s="7" t="s">
        <v>71</v>
      </c>
      <c r="BL85" s="7" t="s">
        <v>79</v>
      </c>
    </row>
    <row r="86" spans="2:50" s="106" customFormat="1" ht="13.5">
      <c r="B86" s="105"/>
      <c r="C86" s="116"/>
      <c r="D86" s="113" t="s">
        <v>72</v>
      </c>
      <c r="E86" s="114" t="s">
        <v>14</v>
      </c>
      <c r="F86" s="115" t="s">
        <v>173</v>
      </c>
      <c r="G86" s="116"/>
      <c r="H86" s="129">
        <v>182</v>
      </c>
      <c r="I86" s="116"/>
      <c r="J86" s="116"/>
      <c r="K86" s="116"/>
      <c r="L86" s="105"/>
      <c r="M86" s="110"/>
      <c r="N86" s="110"/>
      <c r="O86" s="110"/>
      <c r="P86" s="110"/>
      <c r="Q86" s="110"/>
      <c r="R86" s="110"/>
      <c r="S86" s="111"/>
      <c r="AS86" s="112" t="s">
        <v>72</v>
      </c>
      <c r="AT86" s="112" t="s">
        <v>8</v>
      </c>
      <c r="AU86" s="106" t="s">
        <v>8</v>
      </c>
      <c r="AV86" s="106" t="s">
        <v>73</v>
      </c>
      <c r="AW86" s="106" t="s">
        <v>68</v>
      </c>
      <c r="AX86" s="112" t="s">
        <v>65</v>
      </c>
    </row>
    <row r="87" spans="2:64" s="16" customFormat="1" ht="22.5" customHeight="1">
      <c r="B87" s="95"/>
      <c r="C87" s="117">
        <v>4</v>
      </c>
      <c r="D87" s="117" t="s">
        <v>69</v>
      </c>
      <c r="E87" s="118" t="s">
        <v>80</v>
      </c>
      <c r="F87" s="119" t="s">
        <v>197</v>
      </c>
      <c r="G87" s="120" t="s">
        <v>70</v>
      </c>
      <c r="H87" s="128">
        <v>7</v>
      </c>
      <c r="I87" s="127">
        <v>0</v>
      </c>
      <c r="J87" s="121">
        <f>ROUND(I87*H87,2)</f>
        <v>0</v>
      </c>
      <c r="K87" s="119" t="s">
        <v>14</v>
      </c>
      <c r="L87" s="17"/>
      <c r="M87" s="101" t="s">
        <v>33</v>
      </c>
      <c r="N87" s="102">
        <v>0</v>
      </c>
      <c r="O87" s="102">
        <f>N87*H87</f>
        <v>0</v>
      </c>
      <c r="P87" s="102">
        <v>0</v>
      </c>
      <c r="Q87" s="102">
        <f>P87*H87</f>
        <v>0</v>
      </c>
      <c r="R87" s="102">
        <v>0</v>
      </c>
      <c r="S87" s="103">
        <f>R87*H87</f>
        <v>0</v>
      </c>
      <c r="AQ87" s="7" t="s">
        <v>71</v>
      </c>
      <c r="AS87" s="7" t="s">
        <v>69</v>
      </c>
      <c r="AT87" s="7" t="s">
        <v>8</v>
      </c>
      <c r="AX87" s="7" t="s">
        <v>65</v>
      </c>
      <c r="BD87" s="104">
        <f>IF(M87="základní",J87,0)</f>
        <v>0</v>
      </c>
      <c r="BE87" s="104">
        <f>IF(M87="snížená",J87,0)</f>
        <v>0</v>
      </c>
      <c r="BF87" s="104">
        <f>IF(M87="zákl. přenesená",J87,0)</f>
        <v>0</v>
      </c>
      <c r="BG87" s="104">
        <f>IF(M87="sníž. přenesená",J87,0)</f>
        <v>0</v>
      </c>
      <c r="BH87" s="104">
        <f>IF(M87="nulová",J87,0)</f>
        <v>0</v>
      </c>
      <c r="BI87" s="7" t="s">
        <v>68</v>
      </c>
      <c r="BJ87" s="104">
        <f>ROUND(I87*H87,2)</f>
        <v>0</v>
      </c>
      <c r="BK87" s="7" t="s">
        <v>71</v>
      </c>
      <c r="BL87" s="7" t="s">
        <v>81</v>
      </c>
    </row>
    <row r="88" spans="2:50" s="106" customFormat="1" ht="13.5">
      <c r="B88" s="105"/>
      <c r="C88" s="116"/>
      <c r="D88" s="113" t="s">
        <v>72</v>
      </c>
      <c r="E88" s="114" t="s">
        <v>14</v>
      </c>
      <c r="F88" s="115" t="s">
        <v>174</v>
      </c>
      <c r="G88" s="116"/>
      <c r="H88" s="129">
        <v>7</v>
      </c>
      <c r="I88" s="116"/>
      <c r="J88" s="116"/>
      <c r="K88" s="116"/>
      <c r="L88" s="105"/>
      <c r="M88" s="110"/>
      <c r="N88" s="110"/>
      <c r="O88" s="110"/>
      <c r="P88" s="110"/>
      <c r="Q88" s="110"/>
      <c r="R88" s="110"/>
      <c r="S88" s="111"/>
      <c r="AS88" s="112" t="s">
        <v>72</v>
      </c>
      <c r="AT88" s="112" t="s">
        <v>8</v>
      </c>
      <c r="AU88" s="106" t="s">
        <v>8</v>
      </c>
      <c r="AV88" s="106" t="s">
        <v>73</v>
      </c>
      <c r="AW88" s="106" t="s">
        <v>68</v>
      </c>
      <c r="AX88" s="112" t="s">
        <v>65</v>
      </c>
    </row>
    <row r="89" spans="2:64" s="16" customFormat="1" ht="22.5" customHeight="1">
      <c r="B89" s="95"/>
      <c r="C89" s="117">
        <v>5</v>
      </c>
      <c r="D89" s="117" t="s">
        <v>69</v>
      </c>
      <c r="E89" s="118" t="s">
        <v>82</v>
      </c>
      <c r="F89" s="119" t="s">
        <v>198</v>
      </c>
      <c r="G89" s="120" t="s">
        <v>70</v>
      </c>
      <c r="H89" s="128">
        <v>209</v>
      </c>
      <c r="I89" s="127">
        <v>0</v>
      </c>
      <c r="J89" s="121">
        <f>ROUND(I89*H89,2)</f>
        <v>0</v>
      </c>
      <c r="K89" s="119" t="s">
        <v>14</v>
      </c>
      <c r="L89" s="17"/>
      <c r="M89" s="101" t="s">
        <v>33</v>
      </c>
      <c r="N89" s="102">
        <v>0</v>
      </c>
      <c r="O89" s="102">
        <f>N89*H89</f>
        <v>0</v>
      </c>
      <c r="P89" s="102">
        <v>0</v>
      </c>
      <c r="Q89" s="102">
        <f>P89*H89</f>
        <v>0</v>
      </c>
      <c r="R89" s="102">
        <v>0</v>
      </c>
      <c r="S89" s="103">
        <f>R89*H89</f>
        <v>0</v>
      </c>
      <c r="AQ89" s="7" t="s">
        <v>71</v>
      </c>
      <c r="AS89" s="7" t="s">
        <v>69</v>
      </c>
      <c r="AT89" s="7" t="s">
        <v>8</v>
      </c>
      <c r="AX89" s="7" t="s">
        <v>65</v>
      </c>
      <c r="BD89" s="104">
        <f>IF(M89="základní",J89,0)</f>
        <v>0</v>
      </c>
      <c r="BE89" s="104">
        <f>IF(M89="snížená",J89,0)</f>
        <v>0</v>
      </c>
      <c r="BF89" s="104">
        <f>IF(M89="zákl. přenesená",J89,0)</f>
        <v>0</v>
      </c>
      <c r="BG89" s="104">
        <f>IF(M89="sníž. přenesená",J89,0)</f>
        <v>0</v>
      </c>
      <c r="BH89" s="104">
        <f>IF(M89="nulová",J89,0)</f>
        <v>0</v>
      </c>
      <c r="BI89" s="7" t="s">
        <v>68</v>
      </c>
      <c r="BJ89" s="104">
        <f>ROUND(I89*H89,2)</f>
        <v>0</v>
      </c>
      <c r="BK89" s="7" t="s">
        <v>71</v>
      </c>
      <c r="BL89" s="7" t="s">
        <v>83</v>
      </c>
    </row>
    <row r="90" spans="2:50" s="106" customFormat="1" ht="13.5">
      <c r="B90" s="105"/>
      <c r="C90" s="116"/>
      <c r="D90" s="113" t="s">
        <v>72</v>
      </c>
      <c r="E90" s="114" t="s">
        <v>14</v>
      </c>
      <c r="F90" s="115" t="s">
        <v>175</v>
      </c>
      <c r="G90" s="116"/>
      <c r="H90" s="129">
        <v>209</v>
      </c>
      <c r="I90" s="116"/>
      <c r="J90" s="116"/>
      <c r="K90" s="116"/>
      <c r="L90" s="105"/>
      <c r="M90" s="110"/>
      <c r="N90" s="110"/>
      <c r="O90" s="110"/>
      <c r="P90" s="110"/>
      <c r="Q90" s="110"/>
      <c r="R90" s="110"/>
      <c r="S90" s="111"/>
      <c r="AS90" s="112" t="s">
        <v>72</v>
      </c>
      <c r="AT90" s="112" t="s">
        <v>8</v>
      </c>
      <c r="AU90" s="106" t="s">
        <v>8</v>
      </c>
      <c r="AV90" s="106" t="s">
        <v>73</v>
      </c>
      <c r="AW90" s="106" t="s">
        <v>68</v>
      </c>
      <c r="AX90" s="112" t="s">
        <v>65</v>
      </c>
    </row>
    <row r="91" spans="2:64" s="16" customFormat="1" ht="22.5" customHeight="1">
      <c r="B91" s="95"/>
      <c r="C91" s="117">
        <v>6</v>
      </c>
      <c r="D91" s="117" t="s">
        <v>69</v>
      </c>
      <c r="E91" s="118" t="s">
        <v>84</v>
      </c>
      <c r="F91" s="119" t="s">
        <v>199</v>
      </c>
      <c r="G91" s="120" t="s">
        <v>70</v>
      </c>
      <c r="H91" s="128">
        <v>12</v>
      </c>
      <c r="I91" s="127">
        <v>0</v>
      </c>
      <c r="J91" s="121">
        <f>ROUND(I91*H91,2)</f>
        <v>0</v>
      </c>
      <c r="K91" s="119" t="s">
        <v>14</v>
      </c>
      <c r="L91" s="17"/>
      <c r="M91" s="101" t="s">
        <v>33</v>
      </c>
      <c r="N91" s="102">
        <v>0</v>
      </c>
      <c r="O91" s="102">
        <f>N91*H91</f>
        <v>0</v>
      </c>
      <c r="P91" s="102">
        <v>0</v>
      </c>
      <c r="Q91" s="102">
        <f>P91*H91</f>
        <v>0</v>
      </c>
      <c r="R91" s="102">
        <v>0</v>
      </c>
      <c r="S91" s="103">
        <f>R91*H91</f>
        <v>0</v>
      </c>
      <c r="AQ91" s="7" t="s">
        <v>71</v>
      </c>
      <c r="AS91" s="7" t="s">
        <v>69</v>
      </c>
      <c r="AT91" s="7" t="s">
        <v>8</v>
      </c>
      <c r="AX91" s="7" t="s">
        <v>65</v>
      </c>
      <c r="BD91" s="104">
        <f>IF(M91="základní",J91,0)</f>
        <v>0</v>
      </c>
      <c r="BE91" s="104">
        <f>IF(M91="snížená",J91,0)</f>
        <v>0</v>
      </c>
      <c r="BF91" s="104">
        <f>IF(M91="zákl. přenesená",J91,0)</f>
        <v>0</v>
      </c>
      <c r="BG91" s="104">
        <f>IF(M91="sníž. přenesená",J91,0)</f>
        <v>0</v>
      </c>
      <c r="BH91" s="104">
        <f>IF(M91="nulová",J91,0)</f>
        <v>0</v>
      </c>
      <c r="BI91" s="7" t="s">
        <v>68</v>
      </c>
      <c r="BJ91" s="104">
        <f>ROUND(I91*H91,2)</f>
        <v>0</v>
      </c>
      <c r="BK91" s="7" t="s">
        <v>71</v>
      </c>
      <c r="BL91" s="7" t="s">
        <v>85</v>
      </c>
    </row>
    <row r="92" spans="2:50" s="106" customFormat="1" ht="13.5">
      <c r="B92" s="105"/>
      <c r="C92" s="116"/>
      <c r="D92" s="113" t="s">
        <v>72</v>
      </c>
      <c r="E92" s="114" t="s">
        <v>14</v>
      </c>
      <c r="F92" s="115" t="s">
        <v>176</v>
      </c>
      <c r="G92" s="116"/>
      <c r="H92" s="129">
        <v>12</v>
      </c>
      <c r="I92" s="116"/>
      <c r="J92" s="116"/>
      <c r="K92" s="116"/>
      <c r="L92" s="105"/>
      <c r="M92" s="110"/>
      <c r="N92" s="110"/>
      <c r="O92" s="110"/>
      <c r="P92" s="110"/>
      <c r="Q92" s="110"/>
      <c r="R92" s="110"/>
      <c r="S92" s="111"/>
      <c r="AS92" s="112" t="s">
        <v>72</v>
      </c>
      <c r="AT92" s="112" t="s">
        <v>8</v>
      </c>
      <c r="AU92" s="106" t="s">
        <v>8</v>
      </c>
      <c r="AV92" s="106" t="s">
        <v>73</v>
      </c>
      <c r="AW92" s="106" t="s">
        <v>68</v>
      </c>
      <c r="AX92" s="112" t="s">
        <v>65</v>
      </c>
    </row>
    <row r="93" spans="2:64" s="16" customFormat="1" ht="22.5" customHeight="1">
      <c r="B93" s="95"/>
      <c r="C93" s="117">
        <v>7</v>
      </c>
      <c r="D93" s="117" t="s">
        <v>69</v>
      </c>
      <c r="E93" s="118" t="s">
        <v>277</v>
      </c>
      <c r="F93" s="119" t="s">
        <v>200</v>
      </c>
      <c r="G93" s="120" t="s">
        <v>70</v>
      </c>
      <c r="H93" s="128">
        <v>48</v>
      </c>
      <c r="I93" s="127">
        <v>0</v>
      </c>
      <c r="J93" s="121">
        <f>ROUND(I93*H93,2)</f>
        <v>0</v>
      </c>
      <c r="K93" s="119" t="s">
        <v>14</v>
      </c>
      <c r="L93" s="17"/>
      <c r="M93" s="101" t="s">
        <v>33</v>
      </c>
      <c r="N93" s="102">
        <v>0</v>
      </c>
      <c r="O93" s="102">
        <f>N93*H93</f>
        <v>0</v>
      </c>
      <c r="P93" s="102">
        <v>0</v>
      </c>
      <c r="Q93" s="102">
        <f>P93*H93</f>
        <v>0</v>
      </c>
      <c r="R93" s="102">
        <v>0</v>
      </c>
      <c r="S93" s="103">
        <f>R93*H93</f>
        <v>0</v>
      </c>
      <c r="AQ93" s="7" t="s">
        <v>71</v>
      </c>
      <c r="AS93" s="7" t="s">
        <v>69</v>
      </c>
      <c r="AT93" s="7" t="s">
        <v>8</v>
      </c>
      <c r="AX93" s="7" t="s">
        <v>65</v>
      </c>
      <c r="BD93" s="104">
        <f>IF(M93="základní",J93,0)</f>
        <v>0</v>
      </c>
      <c r="BE93" s="104">
        <f>IF(M93="snížená",J93,0)</f>
        <v>0</v>
      </c>
      <c r="BF93" s="104">
        <f>IF(M93="zákl. přenesená",J93,0)</f>
        <v>0</v>
      </c>
      <c r="BG93" s="104">
        <f>IF(M93="sníž. přenesená",J93,0)</f>
        <v>0</v>
      </c>
      <c r="BH93" s="104">
        <f>IF(M93="nulová",J93,0)</f>
        <v>0</v>
      </c>
      <c r="BI93" s="7" t="s">
        <v>68</v>
      </c>
      <c r="BJ93" s="104">
        <f>ROUND(I93*H93,2)</f>
        <v>0</v>
      </c>
      <c r="BK93" s="7" t="s">
        <v>71</v>
      </c>
      <c r="BL93" s="7" t="s">
        <v>86</v>
      </c>
    </row>
    <row r="94" spans="2:50" s="106" customFormat="1" ht="13.5">
      <c r="B94" s="105"/>
      <c r="C94" s="116"/>
      <c r="D94" s="113" t="s">
        <v>72</v>
      </c>
      <c r="E94" s="114" t="s">
        <v>14</v>
      </c>
      <c r="F94" s="115" t="s">
        <v>177</v>
      </c>
      <c r="G94" s="116"/>
      <c r="H94" s="129">
        <v>48</v>
      </c>
      <c r="I94" s="116"/>
      <c r="J94" s="116"/>
      <c r="K94" s="116"/>
      <c r="L94" s="105"/>
      <c r="M94" s="110"/>
      <c r="N94" s="110"/>
      <c r="O94" s="110"/>
      <c r="P94" s="110"/>
      <c r="Q94" s="110"/>
      <c r="R94" s="110"/>
      <c r="S94" s="111"/>
      <c r="AS94" s="112" t="s">
        <v>72</v>
      </c>
      <c r="AT94" s="112" t="s">
        <v>8</v>
      </c>
      <c r="AU94" s="106" t="s">
        <v>8</v>
      </c>
      <c r="AV94" s="106" t="s">
        <v>73</v>
      </c>
      <c r="AW94" s="106" t="s">
        <v>68</v>
      </c>
      <c r="AX94" s="112" t="s">
        <v>65</v>
      </c>
    </row>
    <row r="95" spans="2:64" s="16" customFormat="1" ht="22.5" customHeight="1">
      <c r="B95" s="95"/>
      <c r="C95" s="117">
        <v>8</v>
      </c>
      <c r="D95" s="117" t="s">
        <v>69</v>
      </c>
      <c r="E95" s="118" t="s">
        <v>278</v>
      </c>
      <c r="F95" s="119" t="s">
        <v>200</v>
      </c>
      <c r="G95" s="120" t="s">
        <v>70</v>
      </c>
      <c r="H95" s="128">
        <v>11</v>
      </c>
      <c r="I95" s="127">
        <v>0</v>
      </c>
      <c r="J95" s="121">
        <f>ROUND(I95*H95,2)</f>
        <v>0</v>
      </c>
      <c r="K95" s="119" t="s">
        <v>14</v>
      </c>
      <c r="L95" s="17"/>
      <c r="M95" s="101" t="s">
        <v>33</v>
      </c>
      <c r="N95" s="102">
        <v>0</v>
      </c>
      <c r="O95" s="102">
        <f>N95*H95</f>
        <v>0</v>
      </c>
      <c r="P95" s="102">
        <v>0</v>
      </c>
      <c r="Q95" s="102">
        <f>P95*H95</f>
        <v>0</v>
      </c>
      <c r="R95" s="102">
        <v>0</v>
      </c>
      <c r="S95" s="103">
        <f>R95*H95</f>
        <v>0</v>
      </c>
      <c r="AQ95" s="7" t="s">
        <v>71</v>
      </c>
      <c r="AS95" s="7" t="s">
        <v>69</v>
      </c>
      <c r="AT95" s="7" t="s">
        <v>8</v>
      </c>
      <c r="AX95" s="7" t="s">
        <v>65</v>
      </c>
      <c r="BD95" s="104">
        <f>IF(M95="základní",J95,0)</f>
        <v>0</v>
      </c>
      <c r="BE95" s="104">
        <f>IF(M95="snížená",J95,0)</f>
        <v>0</v>
      </c>
      <c r="BF95" s="104">
        <f>IF(M95="zákl. přenesená",J95,0)</f>
        <v>0</v>
      </c>
      <c r="BG95" s="104">
        <f>IF(M95="sníž. přenesená",J95,0)</f>
        <v>0</v>
      </c>
      <c r="BH95" s="104">
        <f>IF(M95="nulová",J95,0)</f>
        <v>0</v>
      </c>
      <c r="BI95" s="7" t="s">
        <v>68</v>
      </c>
      <c r="BJ95" s="104">
        <f>ROUND(I95*H95,2)</f>
        <v>0</v>
      </c>
      <c r="BK95" s="7" t="s">
        <v>71</v>
      </c>
      <c r="BL95" s="7" t="s">
        <v>86</v>
      </c>
    </row>
    <row r="96" spans="2:50" s="106" customFormat="1" ht="13.5">
      <c r="B96" s="105"/>
      <c r="C96" s="116"/>
      <c r="D96" s="113" t="s">
        <v>72</v>
      </c>
      <c r="E96" s="114" t="s">
        <v>14</v>
      </c>
      <c r="F96" s="115" t="s">
        <v>172</v>
      </c>
      <c r="G96" s="116"/>
      <c r="H96" s="129">
        <v>11</v>
      </c>
      <c r="I96" s="116"/>
      <c r="J96" s="116"/>
      <c r="K96" s="116"/>
      <c r="L96" s="105"/>
      <c r="M96" s="110"/>
      <c r="N96" s="110"/>
      <c r="O96" s="110"/>
      <c r="P96" s="110"/>
      <c r="Q96" s="110"/>
      <c r="R96" s="110"/>
      <c r="S96" s="111"/>
      <c r="AS96" s="112" t="s">
        <v>72</v>
      </c>
      <c r="AT96" s="112" t="s">
        <v>8</v>
      </c>
      <c r="AU96" s="106" t="s">
        <v>8</v>
      </c>
      <c r="AV96" s="106" t="s">
        <v>73</v>
      </c>
      <c r="AW96" s="106" t="s">
        <v>68</v>
      </c>
      <c r="AX96" s="112" t="s">
        <v>65</v>
      </c>
    </row>
    <row r="97" spans="2:64" s="16" customFormat="1" ht="22.5" customHeight="1">
      <c r="B97" s="95"/>
      <c r="C97" s="117">
        <v>9</v>
      </c>
      <c r="D97" s="117" t="s">
        <v>69</v>
      </c>
      <c r="E97" s="118" t="s">
        <v>279</v>
      </c>
      <c r="F97" s="119" t="s">
        <v>201</v>
      </c>
      <c r="G97" s="120" t="s">
        <v>70</v>
      </c>
      <c r="H97" s="128">
        <v>25</v>
      </c>
      <c r="I97" s="127">
        <v>0</v>
      </c>
      <c r="J97" s="121">
        <f>ROUND(I97*H97,2)</f>
        <v>0</v>
      </c>
      <c r="K97" s="119" t="s">
        <v>14</v>
      </c>
      <c r="L97" s="17"/>
      <c r="M97" s="101" t="s">
        <v>33</v>
      </c>
      <c r="N97" s="102">
        <v>0</v>
      </c>
      <c r="O97" s="102">
        <f>N97*H97</f>
        <v>0</v>
      </c>
      <c r="P97" s="102">
        <v>0</v>
      </c>
      <c r="Q97" s="102">
        <f>P97*H97</f>
        <v>0</v>
      </c>
      <c r="R97" s="102">
        <v>0</v>
      </c>
      <c r="S97" s="103">
        <f>R97*H97</f>
        <v>0</v>
      </c>
      <c r="AQ97" s="7" t="s">
        <v>71</v>
      </c>
      <c r="AS97" s="7" t="s">
        <v>69</v>
      </c>
      <c r="AT97" s="7" t="s">
        <v>8</v>
      </c>
      <c r="AX97" s="7" t="s">
        <v>65</v>
      </c>
      <c r="BD97" s="104">
        <f>IF(M97="základní",J97,0)</f>
        <v>0</v>
      </c>
      <c r="BE97" s="104">
        <f>IF(M97="snížená",J97,0)</f>
        <v>0</v>
      </c>
      <c r="BF97" s="104">
        <f>IF(M97="zákl. přenesená",J97,0)</f>
        <v>0</v>
      </c>
      <c r="BG97" s="104">
        <f>IF(M97="sníž. přenesená",J97,0)</f>
        <v>0</v>
      </c>
      <c r="BH97" s="104">
        <f>IF(M97="nulová",J97,0)</f>
        <v>0</v>
      </c>
      <c r="BI97" s="7" t="s">
        <v>68</v>
      </c>
      <c r="BJ97" s="104">
        <f>ROUND(I97*H97,2)</f>
        <v>0</v>
      </c>
      <c r="BK97" s="7" t="s">
        <v>71</v>
      </c>
      <c r="BL97" s="7" t="s">
        <v>87</v>
      </c>
    </row>
    <row r="98" spans="2:50" s="106" customFormat="1" ht="13.5">
      <c r="B98" s="105"/>
      <c r="C98" s="116"/>
      <c r="D98" s="113" t="s">
        <v>72</v>
      </c>
      <c r="E98" s="114" t="s">
        <v>14</v>
      </c>
      <c r="F98" s="115" t="s">
        <v>178</v>
      </c>
      <c r="G98" s="116"/>
      <c r="H98" s="129">
        <v>25</v>
      </c>
      <c r="I98" s="116"/>
      <c r="J98" s="116"/>
      <c r="K98" s="116"/>
      <c r="L98" s="105"/>
      <c r="M98" s="110"/>
      <c r="N98" s="110"/>
      <c r="O98" s="110"/>
      <c r="P98" s="110"/>
      <c r="Q98" s="110"/>
      <c r="R98" s="110"/>
      <c r="S98" s="111"/>
      <c r="AS98" s="112" t="s">
        <v>72</v>
      </c>
      <c r="AT98" s="112" t="s">
        <v>8</v>
      </c>
      <c r="AU98" s="106" t="s">
        <v>8</v>
      </c>
      <c r="AV98" s="106" t="s">
        <v>73</v>
      </c>
      <c r="AW98" s="106" t="s">
        <v>68</v>
      </c>
      <c r="AX98" s="112" t="s">
        <v>65</v>
      </c>
    </row>
    <row r="99" spans="2:64" s="16" customFormat="1" ht="22.5" customHeight="1">
      <c r="B99" s="95"/>
      <c r="C99" s="117">
        <v>10</v>
      </c>
      <c r="D99" s="117" t="s">
        <v>69</v>
      </c>
      <c r="E99" s="118" t="s">
        <v>280</v>
      </c>
      <c r="F99" s="119" t="s">
        <v>201</v>
      </c>
      <c r="G99" s="120" t="s">
        <v>70</v>
      </c>
      <c r="H99" s="128">
        <v>59</v>
      </c>
      <c r="I99" s="127">
        <v>0</v>
      </c>
      <c r="J99" s="121">
        <f>ROUND(I99*H99,2)</f>
        <v>0</v>
      </c>
      <c r="K99" s="119" t="s">
        <v>14</v>
      </c>
      <c r="L99" s="17"/>
      <c r="M99" s="101" t="s">
        <v>33</v>
      </c>
      <c r="N99" s="102">
        <v>0</v>
      </c>
      <c r="O99" s="102">
        <f>N99*H99</f>
        <v>0</v>
      </c>
      <c r="P99" s="102">
        <v>0</v>
      </c>
      <c r="Q99" s="102">
        <f>P99*H99</f>
        <v>0</v>
      </c>
      <c r="R99" s="102">
        <v>0</v>
      </c>
      <c r="S99" s="103">
        <f>R99*H99</f>
        <v>0</v>
      </c>
      <c r="AQ99" s="7" t="s">
        <v>71</v>
      </c>
      <c r="AS99" s="7" t="s">
        <v>69</v>
      </c>
      <c r="AT99" s="7" t="s">
        <v>8</v>
      </c>
      <c r="AX99" s="7" t="s">
        <v>65</v>
      </c>
      <c r="BD99" s="104">
        <f>IF(M99="základní",J99,0)</f>
        <v>0</v>
      </c>
      <c r="BE99" s="104">
        <f>IF(M99="snížená",J99,0)</f>
        <v>0</v>
      </c>
      <c r="BF99" s="104">
        <f>IF(M99="zákl. přenesená",J99,0)</f>
        <v>0</v>
      </c>
      <c r="BG99" s="104">
        <f>IF(M99="sníž. přenesená",J99,0)</f>
        <v>0</v>
      </c>
      <c r="BH99" s="104">
        <f>IF(M99="nulová",J99,0)</f>
        <v>0</v>
      </c>
      <c r="BI99" s="7" t="s">
        <v>68</v>
      </c>
      <c r="BJ99" s="104">
        <f>ROUND(I99*H99,2)</f>
        <v>0</v>
      </c>
      <c r="BK99" s="7" t="s">
        <v>71</v>
      </c>
      <c r="BL99" s="7" t="s">
        <v>87</v>
      </c>
    </row>
    <row r="100" spans="2:50" s="106" customFormat="1" ht="13.5">
      <c r="B100" s="105"/>
      <c r="C100" s="116"/>
      <c r="D100" s="113" t="s">
        <v>72</v>
      </c>
      <c r="E100" s="114" t="s">
        <v>14</v>
      </c>
      <c r="F100" s="115" t="s">
        <v>179</v>
      </c>
      <c r="G100" s="116"/>
      <c r="H100" s="129">
        <v>59</v>
      </c>
      <c r="I100" s="116"/>
      <c r="J100" s="116"/>
      <c r="K100" s="116"/>
      <c r="L100" s="105"/>
      <c r="M100" s="110"/>
      <c r="N100" s="110"/>
      <c r="O100" s="110"/>
      <c r="P100" s="110"/>
      <c r="Q100" s="110"/>
      <c r="R100" s="110"/>
      <c r="S100" s="111"/>
      <c r="AS100" s="112" t="s">
        <v>72</v>
      </c>
      <c r="AT100" s="112" t="s">
        <v>8</v>
      </c>
      <c r="AU100" s="106" t="s">
        <v>8</v>
      </c>
      <c r="AV100" s="106" t="s">
        <v>73</v>
      </c>
      <c r="AW100" s="106" t="s">
        <v>68</v>
      </c>
      <c r="AX100" s="112" t="s">
        <v>65</v>
      </c>
    </row>
    <row r="101" spans="2:64" s="16" customFormat="1" ht="22.5" customHeight="1">
      <c r="B101" s="95"/>
      <c r="C101" s="117">
        <v>11</v>
      </c>
      <c r="D101" s="117" t="s">
        <v>69</v>
      </c>
      <c r="E101" s="118" t="s">
        <v>88</v>
      </c>
      <c r="F101" s="119" t="s">
        <v>202</v>
      </c>
      <c r="G101" s="120" t="s">
        <v>70</v>
      </c>
      <c r="H101" s="128">
        <v>20</v>
      </c>
      <c r="I101" s="127">
        <v>0</v>
      </c>
      <c r="J101" s="121">
        <f>ROUND(I101*H101,2)</f>
        <v>0</v>
      </c>
      <c r="K101" s="119" t="s">
        <v>14</v>
      </c>
      <c r="L101" s="17"/>
      <c r="M101" s="101" t="s">
        <v>33</v>
      </c>
      <c r="N101" s="102">
        <v>0</v>
      </c>
      <c r="O101" s="102">
        <f>N101*H101</f>
        <v>0</v>
      </c>
      <c r="P101" s="102">
        <v>0</v>
      </c>
      <c r="Q101" s="102">
        <f>P101*H101</f>
        <v>0</v>
      </c>
      <c r="R101" s="102">
        <v>0</v>
      </c>
      <c r="S101" s="103">
        <f>R101*H101</f>
        <v>0</v>
      </c>
      <c r="AQ101" s="7" t="s">
        <v>71</v>
      </c>
      <c r="AS101" s="7" t="s">
        <v>69</v>
      </c>
      <c r="AT101" s="7" t="s">
        <v>8</v>
      </c>
      <c r="AX101" s="7" t="s">
        <v>65</v>
      </c>
      <c r="BD101" s="104">
        <f>IF(M101="základní",J101,0)</f>
        <v>0</v>
      </c>
      <c r="BE101" s="104">
        <f>IF(M101="snížená",J101,0)</f>
        <v>0</v>
      </c>
      <c r="BF101" s="104">
        <f>IF(M101="zákl. přenesená",J101,0)</f>
        <v>0</v>
      </c>
      <c r="BG101" s="104">
        <f>IF(M101="sníž. přenesená",J101,0)</f>
        <v>0</v>
      </c>
      <c r="BH101" s="104">
        <f>IF(M101="nulová",J101,0)</f>
        <v>0</v>
      </c>
      <c r="BI101" s="7" t="s">
        <v>68</v>
      </c>
      <c r="BJ101" s="104">
        <f>ROUND(I101*H101,2)</f>
        <v>0</v>
      </c>
      <c r="BK101" s="7" t="s">
        <v>71</v>
      </c>
      <c r="BL101" s="7" t="s">
        <v>89</v>
      </c>
    </row>
    <row r="102" spans="2:50" s="106" customFormat="1" ht="13.5">
      <c r="B102" s="105"/>
      <c r="C102" s="116"/>
      <c r="D102" s="113" t="s">
        <v>72</v>
      </c>
      <c r="E102" s="114" t="s">
        <v>14</v>
      </c>
      <c r="F102" s="115" t="s">
        <v>180</v>
      </c>
      <c r="G102" s="116"/>
      <c r="H102" s="129">
        <v>20</v>
      </c>
      <c r="I102" s="116"/>
      <c r="J102" s="116"/>
      <c r="K102" s="116"/>
      <c r="L102" s="105"/>
      <c r="M102" s="110"/>
      <c r="N102" s="110"/>
      <c r="O102" s="110"/>
      <c r="P102" s="110"/>
      <c r="Q102" s="110"/>
      <c r="R102" s="110"/>
      <c r="S102" s="111"/>
      <c r="AS102" s="112" t="s">
        <v>72</v>
      </c>
      <c r="AT102" s="112" t="s">
        <v>8</v>
      </c>
      <c r="AU102" s="106" t="s">
        <v>8</v>
      </c>
      <c r="AV102" s="106" t="s">
        <v>73</v>
      </c>
      <c r="AW102" s="106" t="s">
        <v>68</v>
      </c>
      <c r="AX102" s="112" t="s">
        <v>65</v>
      </c>
    </row>
    <row r="103" spans="2:64" s="16" customFormat="1" ht="22.5" customHeight="1">
      <c r="B103" s="95"/>
      <c r="C103" s="117">
        <v>12</v>
      </c>
      <c r="D103" s="117" t="s">
        <v>69</v>
      </c>
      <c r="E103" s="118" t="s">
        <v>90</v>
      </c>
      <c r="F103" s="119" t="s">
        <v>203</v>
      </c>
      <c r="G103" s="120" t="s">
        <v>70</v>
      </c>
      <c r="H103" s="128">
        <v>17</v>
      </c>
      <c r="I103" s="127">
        <v>0</v>
      </c>
      <c r="J103" s="121">
        <f>ROUND(I103*H103,2)</f>
        <v>0</v>
      </c>
      <c r="K103" s="119" t="s">
        <v>14</v>
      </c>
      <c r="L103" s="17"/>
      <c r="M103" s="101" t="s">
        <v>33</v>
      </c>
      <c r="N103" s="102">
        <v>0</v>
      </c>
      <c r="O103" s="102">
        <f>N103*H103</f>
        <v>0</v>
      </c>
      <c r="P103" s="102">
        <v>0</v>
      </c>
      <c r="Q103" s="102">
        <f>P103*H103</f>
        <v>0</v>
      </c>
      <c r="R103" s="102">
        <v>0</v>
      </c>
      <c r="S103" s="103">
        <f>R103*H103</f>
        <v>0</v>
      </c>
      <c r="AQ103" s="7" t="s">
        <v>71</v>
      </c>
      <c r="AS103" s="7" t="s">
        <v>69</v>
      </c>
      <c r="AT103" s="7" t="s">
        <v>8</v>
      </c>
      <c r="AX103" s="7" t="s">
        <v>65</v>
      </c>
      <c r="BD103" s="104">
        <f>IF(M103="základní",J103,0)</f>
        <v>0</v>
      </c>
      <c r="BE103" s="104">
        <f>IF(M103="snížená",J103,0)</f>
        <v>0</v>
      </c>
      <c r="BF103" s="104">
        <f>IF(M103="zákl. přenesená",J103,0)</f>
        <v>0</v>
      </c>
      <c r="BG103" s="104">
        <f>IF(M103="sníž. přenesená",J103,0)</f>
        <v>0</v>
      </c>
      <c r="BH103" s="104">
        <f>IF(M103="nulová",J103,0)</f>
        <v>0</v>
      </c>
      <c r="BI103" s="7" t="s">
        <v>68</v>
      </c>
      <c r="BJ103" s="104">
        <f>ROUND(I103*H103,2)</f>
        <v>0</v>
      </c>
      <c r="BK103" s="7" t="s">
        <v>71</v>
      </c>
      <c r="BL103" s="7" t="s">
        <v>91</v>
      </c>
    </row>
    <row r="104" spans="2:50" s="106" customFormat="1" ht="13.5">
      <c r="B104" s="105"/>
      <c r="C104" s="116"/>
      <c r="D104" s="113" t="s">
        <v>72</v>
      </c>
      <c r="E104" s="114" t="s">
        <v>14</v>
      </c>
      <c r="F104" s="115" t="s">
        <v>181</v>
      </c>
      <c r="G104" s="116"/>
      <c r="H104" s="129">
        <v>17</v>
      </c>
      <c r="I104" s="116"/>
      <c r="J104" s="116"/>
      <c r="K104" s="116"/>
      <c r="L104" s="105"/>
      <c r="M104" s="110"/>
      <c r="N104" s="110"/>
      <c r="O104" s="110"/>
      <c r="P104" s="110"/>
      <c r="Q104" s="110"/>
      <c r="R104" s="110"/>
      <c r="S104" s="111"/>
      <c r="AS104" s="112" t="s">
        <v>72</v>
      </c>
      <c r="AT104" s="112" t="s">
        <v>8</v>
      </c>
      <c r="AU104" s="106" t="s">
        <v>8</v>
      </c>
      <c r="AV104" s="106" t="s">
        <v>73</v>
      </c>
      <c r="AW104" s="106" t="s">
        <v>68</v>
      </c>
      <c r="AX104" s="112" t="s">
        <v>65</v>
      </c>
    </row>
    <row r="105" spans="2:64" s="16" customFormat="1" ht="22.5" customHeight="1">
      <c r="B105" s="95"/>
      <c r="C105" s="117">
        <v>13</v>
      </c>
      <c r="D105" s="117" t="s">
        <v>69</v>
      </c>
      <c r="E105" s="118" t="s">
        <v>92</v>
      </c>
      <c r="F105" s="119" t="s">
        <v>204</v>
      </c>
      <c r="G105" s="120" t="s">
        <v>70</v>
      </c>
      <c r="H105" s="128">
        <v>9</v>
      </c>
      <c r="I105" s="127">
        <v>0</v>
      </c>
      <c r="J105" s="121">
        <f>ROUND(I105*H105,2)</f>
        <v>0</v>
      </c>
      <c r="K105" s="119" t="s">
        <v>14</v>
      </c>
      <c r="L105" s="17"/>
      <c r="M105" s="101" t="s">
        <v>33</v>
      </c>
      <c r="N105" s="102">
        <v>0</v>
      </c>
      <c r="O105" s="102">
        <f>N105*H105</f>
        <v>0</v>
      </c>
      <c r="P105" s="102">
        <v>0</v>
      </c>
      <c r="Q105" s="102">
        <f>P105*H105</f>
        <v>0</v>
      </c>
      <c r="R105" s="102">
        <v>0</v>
      </c>
      <c r="S105" s="103">
        <f>R105*H105</f>
        <v>0</v>
      </c>
      <c r="AQ105" s="7" t="s">
        <v>71</v>
      </c>
      <c r="AS105" s="7" t="s">
        <v>69</v>
      </c>
      <c r="AT105" s="7" t="s">
        <v>8</v>
      </c>
      <c r="AX105" s="7" t="s">
        <v>65</v>
      </c>
      <c r="BD105" s="104">
        <f>IF(M105="základní",J105,0)</f>
        <v>0</v>
      </c>
      <c r="BE105" s="104">
        <f>IF(M105="snížená",J105,0)</f>
        <v>0</v>
      </c>
      <c r="BF105" s="104">
        <f>IF(M105="zákl. přenesená",J105,0)</f>
        <v>0</v>
      </c>
      <c r="BG105" s="104">
        <f>IF(M105="sníž. přenesená",J105,0)</f>
        <v>0</v>
      </c>
      <c r="BH105" s="104">
        <f>IF(M105="nulová",J105,0)</f>
        <v>0</v>
      </c>
      <c r="BI105" s="7" t="s">
        <v>68</v>
      </c>
      <c r="BJ105" s="104">
        <f>ROUND(I105*H105,2)</f>
        <v>0</v>
      </c>
      <c r="BK105" s="7" t="s">
        <v>71</v>
      </c>
      <c r="BL105" s="7" t="s">
        <v>93</v>
      </c>
    </row>
    <row r="106" spans="2:50" s="106" customFormat="1" ht="13.5">
      <c r="B106" s="105"/>
      <c r="C106" s="116"/>
      <c r="D106" s="113" t="s">
        <v>72</v>
      </c>
      <c r="E106" s="114" t="s">
        <v>14</v>
      </c>
      <c r="F106" s="115" t="s">
        <v>182</v>
      </c>
      <c r="G106" s="116"/>
      <c r="H106" s="129">
        <v>9</v>
      </c>
      <c r="I106" s="116"/>
      <c r="J106" s="116"/>
      <c r="K106" s="116"/>
      <c r="L106" s="105"/>
      <c r="M106" s="110"/>
      <c r="N106" s="110"/>
      <c r="O106" s="110"/>
      <c r="P106" s="110"/>
      <c r="Q106" s="110"/>
      <c r="R106" s="110"/>
      <c r="S106" s="111"/>
      <c r="AS106" s="112" t="s">
        <v>72</v>
      </c>
      <c r="AT106" s="112" t="s">
        <v>8</v>
      </c>
      <c r="AU106" s="106" t="s">
        <v>8</v>
      </c>
      <c r="AV106" s="106" t="s">
        <v>73</v>
      </c>
      <c r="AW106" s="106" t="s">
        <v>68</v>
      </c>
      <c r="AX106" s="112" t="s">
        <v>65</v>
      </c>
    </row>
    <row r="107" spans="2:64" s="16" customFormat="1" ht="22.5" customHeight="1">
      <c r="B107" s="95"/>
      <c r="C107" s="117">
        <v>14</v>
      </c>
      <c r="D107" s="117" t="s">
        <v>69</v>
      </c>
      <c r="E107" s="118" t="s">
        <v>94</v>
      </c>
      <c r="F107" s="119" t="s">
        <v>205</v>
      </c>
      <c r="G107" s="120" t="s">
        <v>70</v>
      </c>
      <c r="H107" s="128">
        <v>31</v>
      </c>
      <c r="I107" s="127">
        <v>0</v>
      </c>
      <c r="J107" s="121">
        <f>ROUND(I107*H107,2)</f>
        <v>0</v>
      </c>
      <c r="K107" s="119" t="s">
        <v>14</v>
      </c>
      <c r="L107" s="17"/>
      <c r="M107" s="101" t="s">
        <v>33</v>
      </c>
      <c r="N107" s="102">
        <v>0</v>
      </c>
      <c r="O107" s="102">
        <f>N107*H107</f>
        <v>0</v>
      </c>
      <c r="P107" s="102">
        <v>0</v>
      </c>
      <c r="Q107" s="102">
        <f>P107*H107</f>
        <v>0</v>
      </c>
      <c r="R107" s="102">
        <v>0</v>
      </c>
      <c r="S107" s="103">
        <f>R107*H107</f>
        <v>0</v>
      </c>
      <c r="AQ107" s="7" t="s">
        <v>71</v>
      </c>
      <c r="AS107" s="7" t="s">
        <v>69</v>
      </c>
      <c r="AT107" s="7" t="s">
        <v>8</v>
      </c>
      <c r="AX107" s="7" t="s">
        <v>65</v>
      </c>
      <c r="BD107" s="104">
        <f>IF(M107="základní",J107,0)</f>
        <v>0</v>
      </c>
      <c r="BE107" s="104">
        <f>IF(M107="snížená",J107,0)</f>
        <v>0</v>
      </c>
      <c r="BF107" s="104">
        <f>IF(M107="zákl. přenesená",J107,0)</f>
        <v>0</v>
      </c>
      <c r="BG107" s="104">
        <f>IF(M107="sníž. přenesená",J107,0)</f>
        <v>0</v>
      </c>
      <c r="BH107" s="104">
        <f>IF(M107="nulová",J107,0)</f>
        <v>0</v>
      </c>
      <c r="BI107" s="7" t="s">
        <v>68</v>
      </c>
      <c r="BJ107" s="104">
        <f>ROUND(I107*H107,2)</f>
        <v>0</v>
      </c>
      <c r="BK107" s="7" t="s">
        <v>71</v>
      </c>
      <c r="BL107" s="7" t="s">
        <v>95</v>
      </c>
    </row>
    <row r="108" spans="2:50" s="106" customFormat="1" ht="13.5">
      <c r="B108" s="105"/>
      <c r="C108" s="116"/>
      <c r="D108" s="113" t="s">
        <v>72</v>
      </c>
      <c r="E108" s="114" t="s">
        <v>14</v>
      </c>
      <c r="F108" s="115" t="s">
        <v>183</v>
      </c>
      <c r="G108" s="116"/>
      <c r="H108" s="129">
        <v>31</v>
      </c>
      <c r="I108" s="116"/>
      <c r="J108" s="116"/>
      <c r="K108" s="116"/>
      <c r="L108" s="105"/>
      <c r="M108" s="110"/>
      <c r="N108" s="110"/>
      <c r="O108" s="110"/>
      <c r="P108" s="110"/>
      <c r="Q108" s="110"/>
      <c r="R108" s="110"/>
      <c r="S108" s="111"/>
      <c r="AS108" s="112" t="s">
        <v>72</v>
      </c>
      <c r="AT108" s="112" t="s">
        <v>8</v>
      </c>
      <c r="AU108" s="106" t="s">
        <v>8</v>
      </c>
      <c r="AV108" s="106" t="s">
        <v>73</v>
      </c>
      <c r="AW108" s="106" t="s">
        <v>68</v>
      </c>
      <c r="AX108" s="112" t="s">
        <v>65</v>
      </c>
    </row>
    <row r="109" spans="2:64" s="16" customFormat="1" ht="22.5" customHeight="1">
      <c r="B109" s="95"/>
      <c r="C109" s="117">
        <v>15</v>
      </c>
      <c r="D109" s="117" t="s">
        <v>69</v>
      </c>
      <c r="E109" s="118" t="s">
        <v>96</v>
      </c>
      <c r="F109" s="119" t="s">
        <v>206</v>
      </c>
      <c r="G109" s="120" t="s">
        <v>70</v>
      </c>
      <c r="H109" s="128">
        <v>5</v>
      </c>
      <c r="I109" s="127">
        <v>0</v>
      </c>
      <c r="J109" s="121">
        <f>ROUND(I109*H109,2)</f>
        <v>0</v>
      </c>
      <c r="K109" s="119" t="s">
        <v>14</v>
      </c>
      <c r="L109" s="17"/>
      <c r="M109" s="101" t="s">
        <v>33</v>
      </c>
      <c r="N109" s="102">
        <v>0</v>
      </c>
      <c r="O109" s="102">
        <f>N109*H109</f>
        <v>0</v>
      </c>
      <c r="P109" s="102">
        <v>0</v>
      </c>
      <c r="Q109" s="102">
        <f>P109*H109</f>
        <v>0</v>
      </c>
      <c r="R109" s="102">
        <v>0</v>
      </c>
      <c r="S109" s="103">
        <f>R109*H109</f>
        <v>0</v>
      </c>
      <c r="AQ109" s="7" t="s">
        <v>71</v>
      </c>
      <c r="AS109" s="7" t="s">
        <v>69</v>
      </c>
      <c r="AT109" s="7" t="s">
        <v>8</v>
      </c>
      <c r="AX109" s="7" t="s">
        <v>65</v>
      </c>
      <c r="BD109" s="104">
        <f>IF(M109="základní",J109,0)</f>
        <v>0</v>
      </c>
      <c r="BE109" s="104">
        <f>IF(M109="snížená",J109,0)</f>
        <v>0</v>
      </c>
      <c r="BF109" s="104">
        <f>IF(M109="zákl. přenesená",J109,0)</f>
        <v>0</v>
      </c>
      <c r="BG109" s="104">
        <f>IF(M109="sníž. přenesená",J109,0)</f>
        <v>0</v>
      </c>
      <c r="BH109" s="104">
        <f>IF(M109="nulová",J109,0)</f>
        <v>0</v>
      </c>
      <c r="BI109" s="7" t="s">
        <v>68</v>
      </c>
      <c r="BJ109" s="104">
        <f>ROUND(I109*H109,2)</f>
        <v>0</v>
      </c>
      <c r="BK109" s="7" t="s">
        <v>71</v>
      </c>
      <c r="BL109" s="7" t="s">
        <v>97</v>
      </c>
    </row>
    <row r="110" spans="2:50" s="106" customFormat="1" ht="13.5">
      <c r="B110" s="105"/>
      <c r="C110" s="116"/>
      <c r="D110" s="113" t="s">
        <v>72</v>
      </c>
      <c r="E110" s="114" t="s">
        <v>14</v>
      </c>
      <c r="F110" s="115" t="s">
        <v>184</v>
      </c>
      <c r="G110" s="116"/>
      <c r="H110" s="129">
        <v>5</v>
      </c>
      <c r="I110" s="116"/>
      <c r="J110" s="116"/>
      <c r="K110" s="116"/>
      <c r="L110" s="105"/>
      <c r="M110" s="110"/>
      <c r="N110" s="110"/>
      <c r="O110" s="110"/>
      <c r="P110" s="110"/>
      <c r="Q110" s="110"/>
      <c r="R110" s="110"/>
      <c r="S110" s="111"/>
      <c r="AS110" s="112" t="s">
        <v>72</v>
      </c>
      <c r="AT110" s="112" t="s">
        <v>8</v>
      </c>
      <c r="AU110" s="106" t="s">
        <v>8</v>
      </c>
      <c r="AV110" s="106" t="s">
        <v>73</v>
      </c>
      <c r="AW110" s="106" t="s">
        <v>68</v>
      </c>
      <c r="AX110" s="112" t="s">
        <v>65</v>
      </c>
    </row>
    <row r="111" spans="2:64" s="16" customFormat="1" ht="22.5" customHeight="1">
      <c r="B111" s="95"/>
      <c r="C111" s="96">
        <v>16</v>
      </c>
      <c r="D111" s="117" t="s">
        <v>69</v>
      </c>
      <c r="E111" s="118" t="s">
        <v>98</v>
      </c>
      <c r="F111" s="119" t="s">
        <v>207</v>
      </c>
      <c r="G111" s="120" t="s">
        <v>70</v>
      </c>
      <c r="H111" s="128">
        <v>56</v>
      </c>
      <c r="I111" s="127">
        <v>0</v>
      </c>
      <c r="J111" s="121">
        <f>ROUND(I111*H111,2)</f>
        <v>0</v>
      </c>
      <c r="K111" s="119" t="s">
        <v>14</v>
      </c>
      <c r="L111" s="17"/>
      <c r="M111" s="101" t="s">
        <v>33</v>
      </c>
      <c r="N111" s="102">
        <v>0</v>
      </c>
      <c r="O111" s="102">
        <f>N111*H111</f>
        <v>0</v>
      </c>
      <c r="P111" s="102">
        <v>0</v>
      </c>
      <c r="Q111" s="102">
        <f>P111*H111</f>
        <v>0</v>
      </c>
      <c r="R111" s="102">
        <v>0</v>
      </c>
      <c r="S111" s="103">
        <f>R111*H111</f>
        <v>0</v>
      </c>
      <c r="AQ111" s="7" t="s">
        <v>71</v>
      </c>
      <c r="AS111" s="7" t="s">
        <v>69</v>
      </c>
      <c r="AT111" s="7" t="s">
        <v>8</v>
      </c>
      <c r="AX111" s="7" t="s">
        <v>65</v>
      </c>
      <c r="BD111" s="104">
        <f>IF(M111="základní",J111,0)</f>
        <v>0</v>
      </c>
      <c r="BE111" s="104">
        <f>IF(M111="snížená",J111,0)</f>
        <v>0</v>
      </c>
      <c r="BF111" s="104">
        <f>IF(M111="zákl. přenesená",J111,0)</f>
        <v>0</v>
      </c>
      <c r="BG111" s="104">
        <f>IF(M111="sníž. přenesená",J111,0)</f>
        <v>0</v>
      </c>
      <c r="BH111" s="104">
        <f>IF(M111="nulová",J111,0)</f>
        <v>0</v>
      </c>
      <c r="BI111" s="7" t="s">
        <v>68</v>
      </c>
      <c r="BJ111" s="104">
        <f>ROUND(I111*H111,2)</f>
        <v>0</v>
      </c>
      <c r="BK111" s="7" t="s">
        <v>71</v>
      </c>
      <c r="BL111" s="7" t="s">
        <v>99</v>
      </c>
    </row>
    <row r="112" spans="2:50" s="106" customFormat="1" ht="13.5">
      <c r="B112" s="105"/>
      <c r="D112" s="113" t="s">
        <v>72</v>
      </c>
      <c r="E112" s="114" t="s">
        <v>14</v>
      </c>
      <c r="F112" s="115" t="s">
        <v>185</v>
      </c>
      <c r="G112" s="116"/>
      <c r="H112" s="129">
        <v>56</v>
      </c>
      <c r="I112" s="116"/>
      <c r="J112" s="116"/>
      <c r="K112" s="116"/>
      <c r="L112" s="105"/>
      <c r="M112" s="110"/>
      <c r="N112" s="110"/>
      <c r="O112" s="110"/>
      <c r="P112" s="110"/>
      <c r="Q112" s="110"/>
      <c r="R112" s="110"/>
      <c r="S112" s="111"/>
      <c r="AS112" s="112" t="s">
        <v>72</v>
      </c>
      <c r="AT112" s="112" t="s">
        <v>8</v>
      </c>
      <c r="AU112" s="106" t="s">
        <v>8</v>
      </c>
      <c r="AV112" s="106" t="s">
        <v>73</v>
      </c>
      <c r="AW112" s="106" t="s">
        <v>68</v>
      </c>
      <c r="AX112" s="112" t="s">
        <v>65</v>
      </c>
    </row>
    <row r="113" spans="2:64" s="16" customFormat="1" ht="22.5" customHeight="1">
      <c r="B113" s="95"/>
      <c r="C113" s="96">
        <v>17</v>
      </c>
      <c r="D113" s="117" t="s">
        <v>69</v>
      </c>
      <c r="E113" s="118" t="s">
        <v>100</v>
      </c>
      <c r="F113" s="119" t="s">
        <v>208</v>
      </c>
      <c r="G113" s="120" t="s">
        <v>70</v>
      </c>
      <c r="H113" s="128">
        <v>8</v>
      </c>
      <c r="I113" s="127">
        <v>0</v>
      </c>
      <c r="J113" s="121">
        <f>ROUND(I113*H113,2)</f>
        <v>0</v>
      </c>
      <c r="K113" s="119" t="s">
        <v>14</v>
      </c>
      <c r="L113" s="17"/>
      <c r="M113" s="101" t="s">
        <v>33</v>
      </c>
      <c r="N113" s="102">
        <v>0</v>
      </c>
      <c r="O113" s="102">
        <f>N113*H113</f>
        <v>0</v>
      </c>
      <c r="P113" s="102">
        <v>0</v>
      </c>
      <c r="Q113" s="102">
        <f>P113*H113</f>
        <v>0</v>
      </c>
      <c r="R113" s="102">
        <v>0</v>
      </c>
      <c r="S113" s="103">
        <f>R113*H113</f>
        <v>0</v>
      </c>
      <c r="AQ113" s="7" t="s">
        <v>71</v>
      </c>
      <c r="AS113" s="7" t="s">
        <v>69</v>
      </c>
      <c r="AT113" s="7" t="s">
        <v>8</v>
      </c>
      <c r="AX113" s="7" t="s">
        <v>65</v>
      </c>
      <c r="BD113" s="104">
        <f>IF(M113="základní",J113,0)</f>
        <v>0</v>
      </c>
      <c r="BE113" s="104">
        <f>IF(M113="snížená",J113,0)</f>
        <v>0</v>
      </c>
      <c r="BF113" s="104">
        <f>IF(M113="zákl. přenesená",J113,0)</f>
        <v>0</v>
      </c>
      <c r="BG113" s="104">
        <f>IF(M113="sníž. přenesená",J113,0)</f>
        <v>0</v>
      </c>
      <c r="BH113" s="104">
        <f>IF(M113="nulová",J113,0)</f>
        <v>0</v>
      </c>
      <c r="BI113" s="7" t="s">
        <v>68</v>
      </c>
      <c r="BJ113" s="104">
        <f>ROUND(I113*H113,2)</f>
        <v>0</v>
      </c>
      <c r="BK113" s="7" t="s">
        <v>71</v>
      </c>
      <c r="BL113" s="7" t="s">
        <v>101</v>
      </c>
    </row>
    <row r="114" spans="2:50" s="106" customFormat="1" ht="13.5">
      <c r="B114" s="105"/>
      <c r="D114" s="113" t="s">
        <v>72</v>
      </c>
      <c r="E114" s="114" t="s">
        <v>14</v>
      </c>
      <c r="F114" s="115" t="s">
        <v>186</v>
      </c>
      <c r="G114" s="116"/>
      <c r="H114" s="129">
        <v>8</v>
      </c>
      <c r="I114" s="116"/>
      <c r="J114" s="116"/>
      <c r="K114" s="116"/>
      <c r="L114" s="105"/>
      <c r="M114" s="110"/>
      <c r="N114" s="110"/>
      <c r="O114" s="110"/>
      <c r="P114" s="110"/>
      <c r="Q114" s="110"/>
      <c r="R114" s="110"/>
      <c r="S114" s="111"/>
      <c r="AS114" s="112" t="s">
        <v>72</v>
      </c>
      <c r="AT114" s="112" t="s">
        <v>8</v>
      </c>
      <c r="AU114" s="106" t="s">
        <v>8</v>
      </c>
      <c r="AV114" s="106" t="s">
        <v>73</v>
      </c>
      <c r="AW114" s="106" t="s">
        <v>68</v>
      </c>
      <c r="AX114" s="112" t="s">
        <v>65</v>
      </c>
    </row>
    <row r="115" spans="2:64" s="16" customFormat="1" ht="22.5" customHeight="1">
      <c r="B115" s="95"/>
      <c r="C115" s="96">
        <v>18</v>
      </c>
      <c r="D115" s="117" t="s">
        <v>69</v>
      </c>
      <c r="E115" s="118" t="s">
        <v>102</v>
      </c>
      <c r="F115" s="119" t="s">
        <v>215</v>
      </c>
      <c r="G115" s="120" t="s">
        <v>70</v>
      </c>
      <c r="H115" s="128">
        <v>16</v>
      </c>
      <c r="I115" s="127">
        <v>0</v>
      </c>
      <c r="J115" s="121">
        <f>ROUND(I115*H115,2)</f>
        <v>0</v>
      </c>
      <c r="K115" s="119" t="s">
        <v>14</v>
      </c>
      <c r="L115" s="17"/>
      <c r="M115" s="101" t="s">
        <v>33</v>
      </c>
      <c r="N115" s="102">
        <v>0</v>
      </c>
      <c r="O115" s="102">
        <f>N115*H115</f>
        <v>0</v>
      </c>
      <c r="P115" s="102">
        <v>0</v>
      </c>
      <c r="Q115" s="102">
        <f>P115*H115</f>
        <v>0</v>
      </c>
      <c r="R115" s="102">
        <v>0</v>
      </c>
      <c r="S115" s="103">
        <f>R115*H115</f>
        <v>0</v>
      </c>
      <c r="AQ115" s="7" t="s">
        <v>71</v>
      </c>
      <c r="AS115" s="7" t="s">
        <v>69</v>
      </c>
      <c r="AT115" s="7" t="s">
        <v>8</v>
      </c>
      <c r="AX115" s="7" t="s">
        <v>65</v>
      </c>
      <c r="BD115" s="104">
        <f>IF(M115="základní",J115,0)</f>
        <v>0</v>
      </c>
      <c r="BE115" s="104">
        <f>IF(M115="snížená",J115,0)</f>
        <v>0</v>
      </c>
      <c r="BF115" s="104">
        <f>IF(M115="zákl. přenesená",J115,0)</f>
        <v>0</v>
      </c>
      <c r="BG115" s="104">
        <f>IF(M115="sníž. přenesená",J115,0)</f>
        <v>0</v>
      </c>
      <c r="BH115" s="104">
        <f>IF(M115="nulová",J115,0)</f>
        <v>0</v>
      </c>
      <c r="BI115" s="7" t="s">
        <v>68</v>
      </c>
      <c r="BJ115" s="104">
        <f>ROUND(I115*H115,2)</f>
        <v>0</v>
      </c>
      <c r="BK115" s="7" t="s">
        <v>71</v>
      </c>
      <c r="BL115" s="7" t="s">
        <v>103</v>
      </c>
    </row>
    <row r="116" spans="2:50" s="106" customFormat="1" ht="13.5">
      <c r="B116" s="105"/>
      <c r="D116" s="113" t="s">
        <v>72</v>
      </c>
      <c r="E116" s="114" t="s">
        <v>14</v>
      </c>
      <c r="F116" s="115" t="s">
        <v>187</v>
      </c>
      <c r="G116" s="116"/>
      <c r="H116" s="129">
        <v>16</v>
      </c>
      <c r="I116" s="116"/>
      <c r="J116" s="116"/>
      <c r="K116" s="116"/>
      <c r="L116" s="105"/>
      <c r="M116" s="110"/>
      <c r="N116" s="110"/>
      <c r="O116" s="110"/>
      <c r="P116" s="110"/>
      <c r="Q116" s="110"/>
      <c r="R116" s="110"/>
      <c r="S116" s="111"/>
      <c r="AS116" s="112" t="s">
        <v>72</v>
      </c>
      <c r="AT116" s="112" t="s">
        <v>8</v>
      </c>
      <c r="AU116" s="106" t="s">
        <v>8</v>
      </c>
      <c r="AV116" s="106" t="s">
        <v>73</v>
      </c>
      <c r="AW116" s="106" t="s">
        <v>68</v>
      </c>
      <c r="AX116" s="112" t="s">
        <v>65</v>
      </c>
    </row>
    <row r="117" spans="2:64" s="16" customFormat="1" ht="22.5" customHeight="1">
      <c r="B117" s="95"/>
      <c r="C117" s="96">
        <v>19</v>
      </c>
      <c r="D117" s="117" t="s">
        <v>69</v>
      </c>
      <c r="E117" s="118" t="s">
        <v>104</v>
      </c>
      <c r="F117" s="119" t="s">
        <v>209</v>
      </c>
      <c r="G117" s="120" t="s">
        <v>70</v>
      </c>
      <c r="H117" s="128">
        <v>16</v>
      </c>
      <c r="I117" s="127">
        <v>0</v>
      </c>
      <c r="J117" s="121">
        <f>ROUND(I117*H117,2)</f>
        <v>0</v>
      </c>
      <c r="K117" s="119" t="s">
        <v>14</v>
      </c>
      <c r="L117" s="17"/>
      <c r="M117" s="101" t="s">
        <v>33</v>
      </c>
      <c r="N117" s="102">
        <v>0</v>
      </c>
      <c r="O117" s="102">
        <f>N117*H117</f>
        <v>0</v>
      </c>
      <c r="P117" s="102">
        <v>0</v>
      </c>
      <c r="Q117" s="102">
        <f>P117*H117</f>
        <v>0</v>
      </c>
      <c r="R117" s="102">
        <v>0</v>
      </c>
      <c r="S117" s="103">
        <f>R117*H117</f>
        <v>0</v>
      </c>
      <c r="AQ117" s="7" t="s">
        <v>71</v>
      </c>
      <c r="AS117" s="7" t="s">
        <v>69</v>
      </c>
      <c r="AT117" s="7" t="s">
        <v>8</v>
      </c>
      <c r="AX117" s="7" t="s">
        <v>65</v>
      </c>
      <c r="BD117" s="104">
        <f>IF(M117="základní",J117,0)</f>
        <v>0</v>
      </c>
      <c r="BE117" s="104">
        <f>IF(M117="snížená",J117,0)</f>
        <v>0</v>
      </c>
      <c r="BF117" s="104">
        <f>IF(M117="zákl. přenesená",J117,0)</f>
        <v>0</v>
      </c>
      <c r="BG117" s="104">
        <f>IF(M117="sníž. přenesená",J117,0)</f>
        <v>0</v>
      </c>
      <c r="BH117" s="104">
        <f>IF(M117="nulová",J117,0)</f>
        <v>0</v>
      </c>
      <c r="BI117" s="7" t="s">
        <v>68</v>
      </c>
      <c r="BJ117" s="104">
        <f>ROUND(I117*H117,2)</f>
        <v>0</v>
      </c>
      <c r="BK117" s="7" t="s">
        <v>71</v>
      </c>
      <c r="BL117" s="7" t="s">
        <v>105</v>
      </c>
    </row>
    <row r="118" spans="2:50" s="106" customFormat="1" ht="13.5">
      <c r="B118" s="105"/>
      <c r="D118" s="113" t="s">
        <v>72</v>
      </c>
      <c r="E118" s="114" t="s">
        <v>14</v>
      </c>
      <c r="F118" s="115" t="s">
        <v>188</v>
      </c>
      <c r="G118" s="116"/>
      <c r="H118" s="129">
        <v>16</v>
      </c>
      <c r="I118" s="116"/>
      <c r="J118" s="116"/>
      <c r="K118" s="116"/>
      <c r="L118" s="105"/>
      <c r="M118" s="110"/>
      <c r="N118" s="110"/>
      <c r="O118" s="110"/>
      <c r="P118" s="110"/>
      <c r="Q118" s="110"/>
      <c r="R118" s="110"/>
      <c r="S118" s="111"/>
      <c r="AS118" s="112" t="s">
        <v>72</v>
      </c>
      <c r="AT118" s="112" t="s">
        <v>8</v>
      </c>
      <c r="AU118" s="106" t="s">
        <v>8</v>
      </c>
      <c r="AV118" s="106" t="s">
        <v>73</v>
      </c>
      <c r="AW118" s="106" t="s">
        <v>68</v>
      </c>
      <c r="AX118" s="112" t="s">
        <v>65</v>
      </c>
    </row>
    <row r="119" spans="2:64" s="16" customFormat="1" ht="22.5" customHeight="1">
      <c r="B119" s="95"/>
      <c r="C119" s="96">
        <v>20</v>
      </c>
      <c r="D119" s="117" t="s">
        <v>69</v>
      </c>
      <c r="E119" s="118" t="s">
        <v>106</v>
      </c>
      <c r="F119" s="119" t="s">
        <v>210</v>
      </c>
      <c r="G119" s="120" t="s">
        <v>70</v>
      </c>
      <c r="H119" s="128">
        <v>6</v>
      </c>
      <c r="I119" s="127">
        <v>0</v>
      </c>
      <c r="J119" s="121">
        <f>ROUND(I119*H119,2)</f>
        <v>0</v>
      </c>
      <c r="K119" s="119" t="s">
        <v>14</v>
      </c>
      <c r="L119" s="17"/>
      <c r="M119" s="101" t="s">
        <v>33</v>
      </c>
      <c r="N119" s="102">
        <v>0</v>
      </c>
      <c r="O119" s="102">
        <f>N119*H119</f>
        <v>0</v>
      </c>
      <c r="P119" s="102">
        <v>0</v>
      </c>
      <c r="Q119" s="102">
        <f>P119*H119</f>
        <v>0</v>
      </c>
      <c r="R119" s="102">
        <v>0</v>
      </c>
      <c r="S119" s="103">
        <f>R119*H119</f>
        <v>0</v>
      </c>
      <c r="AQ119" s="7" t="s">
        <v>71</v>
      </c>
      <c r="AS119" s="7" t="s">
        <v>69</v>
      </c>
      <c r="AT119" s="7" t="s">
        <v>8</v>
      </c>
      <c r="AX119" s="7" t="s">
        <v>65</v>
      </c>
      <c r="BD119" s="104">
        <f>IF(M119="základní",J119,0)</f>
        <v>0</v>
      </c>
      <c r="BE119" s="104">
        <f>IF(M119="snížená",J119,0)</f>
        <v>0</v>
      </c>
      <c r="BF119" s="104">
        <f>IF(M119="zákl. přenesená",J119,0)</f>
        <v>0</v>
      </c>
      <c r="BG119" s="104">
        <f>IF(M119="sníž. přenesená",J119,0)</f>
        <v>0</v>
      </c>
      <c r="BH119" s="104">
        <f>IF(M119="nulová",J119,0)</f>
        <v>0</v>
      </c>
      <c r="BI119" s="7" t="s">
        <v>68</v>
      </c>
      <c r="BJ119" s="104">
        <f>ROUND(I119*H119,2)</f>
        <v>0</v>
      </c>
      <c r="BK119" s="7" t="s">
        <v>71</v>
      </c>
      <c r="BL119" s="7" t="s">
        <v>107</v>
      </c>
    </row>
    <row r="120" spans="2:50" s="106" customFormat="1" ht="13.5">
      <c r="B120" s="105"/>
      <c r="D120" s="113" t="s">
        <v>72</v>
      </c>
      <c r="E120" s="114" t="s">
        <v>14</v>
      </c>
      <c r="F120" s="115" t="s">
        <v>189</v>
      </c>
      <c r="G120" s="116"/>
      <c r="H120" s="129">
        <v>6</v>
      </c>
      <c r="I120" s="116"/>
      <c r="J120" s="116"/>
      <c r="K120" s="116"/>
      <c r="L120" s="105"/>
      <c r="M120" s="110"/>
      <c r="N120" s="110"/>
      <c r="O120" s="110"/>
      <c r="P120" s="110"/>
      <c r="Q120" s="110"/>
      <c r="R120" s="110"/>
      <c r="S120" s="111"/>
      <c r="AS120" s="112" t="s">
        <v>72</v>
      </c>
      <c r="AT120" s="112" t="s">
        <v>8</v>
      </c>
      <c r="AU120" s="106" t="s">
        <v>8</v>
      </c>
      <c r="AV120" s="106" t="s">
        <v>73</v>
      </c>
      <c r="AW120" s="106" t="s">
        <v>68</v>
      </c>
      <c r="AX120" s="112" t="s">
        <v>65</v>
      </c>
    </row>
    <row r="121" spans="2:64" s="16" customFormat="1" ht="22.5" customHeight="1">
      <c r="B121" s="95"/>
      <c r="C121" s="96">
        <v>21</v>
      </c>
      <c r="D121" s="117" t="s">
        <v>69</v>
      </c>
      <c r="E121" s="118" t="s">
        <v>108</v>
      </c>
      <c r="F121" s="119" t="s">
        <v>211</v>
      </c>
      <c r="G121" s="120" t="s">
        <v>70</v>
      </c>
      <c r="H121" s="128">
        <v>2</v>
      </c>
      <c r="I121" s="127">
        <v>0</v>
      </c>
      <c r="J121" s="121">
        <f>ROUND(I121*H121,2)</f>
        <v>0</v>
      </c>
      <c r="K121" s="119" t="s">
        <v>14</v>
      </c>
      <c r="L121" s="17"/>
      <c r="M121" s="101" t="s">
        <v>33</v>
      </c>
      <c r="N121" s="102">
        <v>0</v>
      </c>
      <c r="O121" s="102">
        <f>N121*H121</f>
        <v>0</v>
      </c>
      <c r="P121" s="102">
        <v>0</v>
      </c>
      <c r="Q121" s="102">
        <f>P121*H121</f>
        <v>0</v>
      </c>
      <c r="R121" s="102">
        <v>0</v>
      </c>
      <c r="S121" s="103">
        <f>R121*H121</f>
        <v>0</v>
      </c>
      <c r="AQ121" s="7" t="s">
        <v>71</v>
      </c>
      <c r="AS121" s="7" t="s">
        <v>69</v>
      </c>
      <c r="AT121" s="7" t="s">
        <v>8</v>
      </c>
      <c r="AX121" s="7" t="s">
        <v>65</v>
      </c>
      <c r="BD121" s="104">
        <f>IF(M121="základní",J121,0)</f>
        <v>0</v>
      </c>
      <c r="BE121" s="104">
        <f>IF(M121="snížená",J121,0)</f>
        <v>0</v>
      </c>
      <c r="BF121" s="104">
        <f>IF(M121="zákl. přenesená",J121,0)</f>
        <v>0</v>
      </c>
      <c r="BG121" s="104">
        <f>IF(M121="sníž. přenesená",J121,0)</f>
        <v>0</v>
      </c>
      <c r="BH121" s="104">
        <f>IF(M121="nulová",J121,0)</f>
        <v>0</v>
      </c>
      <c r="BI121" s="7" t="s">
        <v>68</v>
      </c>
      <c r="BJ121" s="104">
        <f>ROUND(I121*H121,2)</f>
        <v>0</v>
      </c>
      <c r="BK121" s="7" t="s">
        <v>71</v>
      </c>
      <c r="BL121" s="7" t="s">
        <v>109</v>
      </c>
    </row>
    <row r="122" spans="2:50" s="106" customFormat="1" ht="13.5">
      <c r="B122" s="105"/>
      <c r="D122" s="113" t="s">
        <v>72</v>
      </c>
      <c r="E122" s="114" t="s">
        <v>14</v>
      </c>
      <c r="F122" s="115" t="s">
        <v>190</v>
      </c>
      <c r="G122" s="116"/>
      <c r="H122" s="129">
        <v>2</v>
      </c>
      <c r="I122" s="116"/>
      <c r="J122" s="116"/>
      <c r="K122" s="116"/>
      <c r="L122" s="105"/>
      <c r="M122" s="110"/>
      <c r="N122" s="110"/>
      <c r="O122" s="110"/>
      <c r="P122" s="110"/>
      <c r="Q122" s="110"/>
      <c r="R122" s="110"/>
      <c r="S122" s="111"/>
      <c r="AS122" s="112" t="s">
        <v>72</v>
      </c>
      <c r="AT122" s="112" t="s">
        <v>8</v>
      </c>
      <c r="AU122" s="106" t="s">
        <v>8</v>
      </c>
      <c r="AV122" s="106" t="s">
        <v>73</v>
      </c>
      <c r="AW122" s="106" t="s">
        <v>68</v>
      </c>
      <c r="AX122" s="112" t="s">
        <v>65</v>
      </c>
    </row>
    <row r="123" spans="2:64" s="16" customFormat="1" ht="22.5" customHeight="1">
      <c r="B123" s="95"/>
      <c r="C123" s="96">
        <v>22</v>
      </c>
      <c r="D123" s="117" t="s">
        <v>69</v>
      </c>
      <c r="E123" s="118" t="s">
        <v>110</v>
      </c>
      <c r="F123" s="119" t="s">
        <v>210</v>
      </c>
      <c r="G123" s="120" t="s">
        <v>70</v>
      </c>
      <c r="H123" s="128">
        <v>3</v>
      </c>
      <c r="I123" s="127">
        <v>0</v>
      </c>
      <c r="J123" s="121">
        <f>ROUND(I123*H123,2)</f>
        <v>0</v>
      </c>
      <c r="K123" s="119" t="s">
        <v>14</v>
      </c>
      <c r="L123" s="17"/>
      <c r="M123" s="101" t="s">
        <v>33</v>
      </c>
      <c r="N123" s="102">
        <v>0</v>
      </c>
      <c r="O123" s="102">
        <f>N123*H123</f>
        <v>0</v>
      </c>
      <c r="P123" s="102">
        <v>0</v>
      </c>
      <c r="Q123" s="102">
        <f>P123*H123</f>
        <v>0</v>
      </c>
      <c r="R123" s="102">
        <v>0</v>
      </c>
      <c r="S123" s="103">
        <f>R123*H123</f>
        <v>0</v>
      </c>
      <c r="AQ123" s="7" t="s">
        <v>71</v>
      </c>
      <c r="AS123" s="7" t="s">
        <v>69</v>
      </c>
      <c r="AT123" s="7" t="s">
        <v>8</v>
      </c>
      <c r="AX123" s="7" t="s">
        <v>65</v>
      </c>
      <c r="BD123" s="104">
        <f>IF(M123="základní",J123,0)</f>
        <v>0</v>
      </c>
      <c r="BE123" s="104">
        <f>IF(M123="snížená",J123,0)</f>
        <v>0</v>
      </c>
      <c r="BF123" s="104">
        <f>IF(M123="zákl. přenesená",J123,0)</f>
        <v>0</v>
      </c>
      <c r="BG123" s="104">
        <f>IF(M123="sníž. přenesená",J123,0)</f>
        <v>0</v>
      </c>
      <c r="BH123" s="104">
        <f>IF(M123="nulová",J123,0)</f>
        <v>0</v>
      </c>
      <c r="BI123" s="7" t="s">
        <v>68</v>
      </c>
      <c r="BJ123" s="104">
        <f>ROUND(I123*H123,2)</f>
        <v>0</v>
      </c>
      <c r="BK123" s="7" t="s">
        <v>71</v>
      </c>
      <c r="BL123" s="7" t="s">
        <v>111</v>
      </c>
    </row>
    <row r="124" spans="2:50" s="106" customFormat="1" ht="13.5">
      <c r="B124" s="105"/>
      <c r="D124" s="113" t="s">
        <v>72</v>
      </c>
      <c r="E124" s="114" t="s">
        <v>14</v>
      </c>
      <c r="F124" s="115" t="s">
        <v>191</v>
      </c>
      <c r="G124" s="116"/>
      <c r="H124" s="129">
        <v>3</v>
      </c>
      <c r="I124" s="116"/>
      <c r="J124" s="116"/>
      <c r="K124" s="116"/>
      <c r="L124" s="105"/>
      <c r="M124" s="110"/>
      <c r="N124" s="110"/>
      <c r="O124" s="110"/>
      <c r="P124" s="110"/>
      <c r="Q124" s="110"/>
      <c r="R124" s="110"/>
      <c r="S124" s="111"/>
      <c r="AS124" s="112" t="s">
        <v>72</v>
      </c>
      <c r="AT124" s="112" t="s">
        <v>8</v>
      </c>
      <c r="AU124" s="106" t="s">
        <v>8</v>
      </c>
      <c r="AV124" s="106" t="s">
        <v>73</v>
      </c>
      <c r="AW124" s="106" t="s">
        <v>68</v>
      </c>
      <c r="AX124" s="112" t="s">
        <v>65</v>
      </c>
    </row>
    <row r="125" spans="2:64" s="16" customFormat="1" ht="22.5" customHeight="1">
      <c r="B125" s="95"/>
      <c r="C125" s="96">
        <v>23</v>
      </c>
      <c r="D125" s="117" t="s">
        <v>69</v>
      </c>
      <c r="E125" s="118" t="s">
        <v>112</v>
      </c>
      <c r="F125" s="119" t="s">
        <v>212</v>
      </c>
      <c r="G125" s="120" t="s">
        <v>70</v>
      </c>
      <c r="H125" s="128">
        <v>3</v>
      </c>
      <c r="I125" s="127">
        <v>0</v>
      </c>
      <c r="J125" s="121">
        <f>ROUND(I125*H125,2)</f>
        <v>0</v>
      </c>
      <c r="K125" s="119" t="s">
        <v>14</v>
      </c>
      <c r="L125" s="17"/>
      <c r="M125" s="101" t="s">
        <v>33</v>
      </c>
      <c r="N125" s="102">
        <v>0</v>
      </c>
      <c r="O125" s="102">
        <f>N125*H125</f>
        <v>0</v>
      </c>
      <c r="P125" s="102">
        <v>0</v>
      </c>
      <c r="Q125" s="102">
        <f>P125*H125</f>
        <v>0</v>
      </c>
      <c r="R125" s="102">
        <v>0</v>
      </c>
      <c r="S125" s="103">
        <f>R125*H125</f>
        <v>0</v>
      </c>
      <c r="AQ125" s="7" t="s">
        <v>71</v>
      </c>
      <c r="AS125" s="7" t="s">
        <v>69</v>
      </c>
      <c r="AT125" s="7" t="s">
        <v>8</v>
      </c>
      <c r="AX125" s="7" t="s">
        <v>65</v>
      </c>
      <c r="BD125" s="104">
        <f>IF(M125="základní",J125,0)</f>
        <v>0</v>
      </c>
      <c r="BE125" s="104">
        <f>IF(M125="snížená",J125,0)</f>
        <v>0</v>
      </c>
      <c r="BF125" s="104">
        <f>IF(M125="zákl. přenesená",J125,0)</f>
        <v>0</v>
      </c>
      <c r="BG125" s="104">
        <f>IF(M125="sníž. přenesená",J125,0)</f>
        <v>0</v>
      </c>
      <c r="BH125" s="104">
        <f>IF(M125="nulová",J125,0)</f>
        <v>0</v>
      </c>
      <c r="BI125" s="7" t="s">
        <v>68</v>
      </c>
      <c r="BJ125" s="104">
        <f>ROUND(I125*H125,2)</f>
        <v>0</v>
      </c>
      <c r="BK125" s="7" t="s">
        <v>71</v>
      </c>
      <c r="BL125" s="7" t="s">
        <v>113</v>
      </c>
    </row>
    <row r="126" spans="2:50" s="106" customFormat="1" ht="13.5">
      <c r="B126" s="105"/>
      <c r="D126" s="113" t="s">
        <v>72</v>
      </c>
      <c r="E126" s="114" t="s">
        <v>14</v>
      </c>
      <c r="F126" s="115" t="s">
        <v>192</v>
      </c>
      <c r="G126" s="116"/>
      <c r="H126" s="129">
        <v>3</v>
      </c>
      <c r="I126" s="116"/>
      <c r="J126" s="116"/>
      <c r="K126" s="116"/>
      <c r="L126" s="105"/>
      <c r="M126" s="110"/>
      <c r="N126" s="110"/>
      <c r="O126" s="110"/>
      <c r="P126" s="110"/>
      <c r="Q126" s="110"/>
      <c r="R126" s="110"/>
      <c r="S126" s="111"/>
      <c r="AS126" s="112" t="s">
        <v>72</v>
      </c>
      <c r="AT126" s="112" t="s">
        <v>8</v>
      </c>
      <c r="AU126" s="106" t="s">
        <v>8</v>
      </c>
      <c r="AV126" s="106" t="s">
        <v>73</v>
      </c>
      <c r="AW126" s="106" t="s">
        <v>68</v>
      </c>
      <c r="AX126" s="112" t="s">
        <v>65</v>
      </c>
    </row>
    <row r="127" spans="2:64" s="16" customFormat="1" ht="22.5" customHeight="1">
      <c r="B127" s="95"/>
      <c r="C127" s="96">
        <v>24</v>
      </c>
      <c r="D127" s="117" t="s">
        <v>69</v>
      </c>
      <c r="E127" s="118" t="s">
        <v>114</v>
      </c>
      <c r="F127" s="119" t="s">
        <v>213</v>
      </c>
      <c r="G127" s="120" t="s">
        <v>70</v>
      </c>
      <c r="H127" s="128">
        <v>2</v>
      </c>
      <c r="I127" s="127">
        <v>0</v>
      </c>
      <c r="J127" s="121">
        <f>ROUND(I127*H127,2)</f>
        <v>0</v>
      </c>
      <c r="K127" s="119" t="s">
        <v>14</v>
      </c>
      <c r="L127" s="17"/>
      <c r="M127" s="101" t="s">
        <v>33</v>
      </c>
      <c r="N127" s="102">
        <v>0</v>
      </c>
      <c r="O127" s="102">
        <f>N127*H127</f>
        <v>0</v>
      </c>
      <c r="P127" s="102">
        <v>0</v>
      </c>
      <c r="Q127" s="102">
        <f>P127*H127</f>
        <v>0</v>
      </c>
      <c r="R127" s="102">
        <v>0</v>
      </c>
      <c r="S127" s="103">
        <f>R127*H127</f>
        <v>0</v>
      </c>
      <c r="AQ127" s="7" t="s">
        <v>71</v>
      </c>
      <c r="AS127" s="7" t="s">
        <v>69</v>
      </c>
      <c r="AT127" s="7" t="s">
        <v>8</v>
      </c>
      <c r="AX127" s="7" t="s">
        <v>65</v>
      </c>
      <c r="BD127" s="104">
        <f>IF(M127="základní",J127,0)</f>
        <v>0</v>
      </c>
      <c r="BE127" s="104">
        <f>IF(M127="snížená",J127,0)</f>
        <v>0</v>
      </c>
      <c r="BF127" s="104">
        <f>IF(M127="zákl. přenesená",J127,0)</f>
        <v>0</v>
      </c>
      <c r="BG127" s="104">
        <f>IF(M127="sníž. přenesená",J127,0)</f>
        <v>0</v>
      </c>
      <c r="BH127" s="104">
        <f>IF(M127="nulová",J127,0)</f>
        <v>0</v>
      </c>
      <c r="BI127" s="7" t="s">
        <v>68</v>
      </c>
      <c r="BJ127" s="104">
        <f>ROUND(I127*H127,2)</f>
        <v>0</v>
      </c>
      <c r="BK127" s="7" t="s">
        <v>71</v>
      </c>
      <c r="BL127" s="7" t="s">
        <v>115</v>
      </c>
    </row>
    <row r="128" spans="2:50" s="106" customFormat="1" ht="13.5">
      <c r="B128" s="105"/>
      <c r="D128" s="113" t="s">
        <v>72</v>
      </c>
      <c r="E128" s="114" t="s">
        <v>14</v>
      </c>
      <c r="F128" s="115" t="s">
        <v>193</v>
      </c>
      <c r="G128" s="116"/>
      <c r="H128" s="129">
        <v>2</v>
      </c>
      <c r="I128" s="116"/>
      <c r="J128" s="116"/>
      <c r="K128" s="116"/>
      <c r="L128" s="105"/>
      <c r="M128" s="110"/>
      <c r="N128" s="110"/>
      <c r="O128" s="110"/>
      <c r="P128" s="110"/>
      <c r="Q128" s="110"/>
      <c r="R128" s="110"/>
      <c r="S128" s="111"/>
      <c r="AS128" s="112" t="s">
        <v>72</v>
      </c>
      <c r="AT128" s="112" t="s">
        <v>8</v>
      </c>
      <c r="AU128" s="106" t="s">
        <v>8</v>
      </c>
      <c r="AV128" s="106" t="s">
        <v>73</v>
      </c>
      <c r="AW128" s="106" t="s">
        <v>68</v>
      </c>
      <c r="AX128" s="112" t="s">
        <v>65</v>
      </c>
    </row>
    <row r="129" spans="2:64" s="16" customFormat="1" ht="22.5" customHeight="1">
      <c r="B129" s="95"/>
      <c r="C129" s="117">
        <v>25</v>
      </c>
      <c r="D129" s="117" t="s">
        <v>69</v>
      </c>
      <c r="E129" s="118" t="s">
        <v>116</v>
      </c>
      <c r="F129" s="119" t="s">
        <v>196</v>
      </c>
      <c r="G129" s="120" t="s">
        <v>70</v>
      </c>
      <c r="H129" s="128">
        <v>2</v>
      </c>
      <c r="I129" s="127">
        <v>0</v>
      </c>
      <c r="J129" s="121">
        <f>ROUND(I129*H129,2)</f>
        <v>0</v>
      </c>
      <c r="K129" s="119" t="s">
        <v>14</v>
      </c>
      <c r="L129" s="17"/>
      <c r="M129" s="101" t="s">
        <v>33</v>
      </c>
      <c r="N129" s="102">
        <v>0</v>
      </c>
      <c r="O129" s="102">
        <f>N129*H129</f>
        <v>0</v>
      </c>
      <c r="P129" s="102">
        <v>0</v>
      </c>
      <c r="Q129" s="102">
        <f>P129*H129</f>
        <v>0</v>
      </c>
      <c r="R129" s="102">
        <v>0</v>
      </c>
      <c r="S129" s="103">
        <f>R129*H129</f>
        <v>0</v>
      </c>
      <c r="AQ129" s="7" t="s">
        <v>71</v>
      </c>
      <c r="AS129" s="7" t="s">
        <v>69</v>
      </c>
      <c r="AT129" s="7" t="s">
        <v>8</v>
      </c>
      <c r="AX129" s="7" t="s">
        <v>65</v>
      </c>
      <c r="BD129" s="104">
        <f>IF(M129="základní",J129,0)</f>
        <v>0</v>
      </c>
      <c r="BE129" s="104">
        <f>IF(M129="snížená",J129,0)</f>
        <v>0</v>
      </c>
      <c r="BF129" s="104">
        <f>IF(M129="zákl. přenesená",J129,0)</f>
        <v>0</v>
      </c>
      <c r="BG129" s="104">
        <f>IF(M129="sníž. přenesená",J129,0)</f>
        <v>0</v>
      </c>
      <c r="BH129" s="104">
        <f>IF(M129="nulová",J129,0)</f>
        <v>0</v>
      </c>
      <c r="BI129" s="7" t="s">
        <v>68</v>
      </c>
      <c r="BJ129" s="104">
        <f>ROUND(I129*H129,2)</f>
        <v>0</v>
      </c>
      <c r="BK129" s="7" t="s">
        <v>71</v>
      </c>
      <c r="BL129" s="7" t="s">
        <v>117</v>
      </c>
    </row>
    <row r="130" spans="2:50" s="106" customFormat="1" ht="13.5">
      <c r="B130" s="105"/>
      <c r="C130" s="116"/>
      <c r="D130" s="113" t="s">
        <v>72</v>
      </c>
      <c r="E130" s="114" t="s">
        <v>14</v>
      </c>
      <c r="F130" s="115" t="s">
        <v>214</v>
      </c>
      <c r="G130" s="116"/>
      <c r="H130" s="129">
        <v>2</v>
      </c>
      <c r="I130" s="116"/>
      <c r="J130" s="116"/>
      <c r="K130" s="116"/>
      <c r="L130" s="105"/>
      <c r="M130" s="110"/>
      <c r="N130" s="110"/>
      <c r="O130" s="110"/>
      <c r="P130" s="110"/>
      <c r="Q130" s="110"/>
      <c r="R130" s="110"/>
      <c r="S130" s="111"/>
      <c r="AS130" s="112" t="s">
        <v>72</v>
      </c>
      <c r="AT130" s="112" t="s">
        <v>8</v>
      </c>
      <c r="AU130" s="106" t="s">
        <v>8</v>
      </c>
      <c r="AV130" s="106" t="s">
        <v>73</v>
      </c>
      <c r="AW130" s="106" t="s">
        <v>68</v>
      </c>
      <c r="AX130" s="112" t="s">
        <v>65</v>
      </c>
    </row>
    <row r="131" spans="2:64" s="16" customFormat="1" ht="22.5" customHeight="1">
      <c r="B131" s="95"/>
      <c r="C131" s="117">
        <v>26</v>
      </c>
      <c r="D131" s="117" t="s">
        <v>69</v>
      </c>
      <c r="E131" s="118" t="s">
        <v>119</v>
      </c>
      <c r="F131" s="119" t="s">
        <v>217</v>
      </c>
      <c r="G131" s="120" t="s">
        <v>70</v>
      </c>
      <c r="H131" s="128">
        <v>51</v>
      </c>
      <c r="I131" s="127">
        <v>0</v>
      </c>
      <c r="J131" s="121">
        <f>ROUND(I131*H131,2)</f>
        <v>0</v>
      </c>
      <c r="K131" s="119" t="s">
        <v>14</v>
      </c>
      <c r="L131" s="17"/>
      <c r="M131" s="101" t="s">
        <v>33</v>
      </c>
      <c r="N131" s="102">
        <v>0</v>
      </c>
      <c r="O131" s="102">
        <f>N131*H131</f>
        <v>0</v>
      </c>
      <c r="P131" s="102">
        <v>0</v>
      </c>
      <c r="Q131" s="102">
        <f>P131*H131</f>
        <v>0</v>
      </c>
      <c r="R131" s="102">
        <v>0</v>
      </c>
      <c r="S131" s="103">
        <f>R131*H131</f>
        <v>0</v>
      </c>
      <c r="AQ131" s="7" t="s">
        <v>71</v>
      </c>
      <c r="AS131" s="7" t="s">
        <v>69</v>
      </c>
      <c r="AT131" s="7" t="s">
        <v>8</v>
      </c>
      <c r="AX131" s="7" t="s">
        <v>65</v>
      </c>
      <c r="BD131" s="104">
        <f>IF(M131="základní",J131,0)</f>
        <v>0</v>
      </c>
      <c r="BE131" s="104">
        <f>IF(M131="snížená",J131,0)</f>
        <v>0</v>
      </c>
      <c r="BF131" s="104">
        <f>IF(M131="zákl. přenesená",J131,0)</f>
        <v>0</v>
      </c>
      <c r="BG131" s="104">
        <f>IF(M131="sníž. přenesená",J131,0)</f>
        <v>0</v>
      </c>
      <c r="BH131" s="104">
        <f>IF(M131="nulová",J131,0)</f>
        <v>0</v>
      </c>
      <c r="BI131" s="7" t="s">
        <v>68</v>
      </c>
      <c r="BJ131" s="104">
        <f>ROUND(I131*H131,2)</f>
        <v>0</v>
      </c>
      <c r="BK131" s="7" t="s">
        <v>71</v>
      </c>
      <c r="BL131" s="7" t="s">
        <v>118</v>
      </c>
    </row>
    <row r="132" spans="2:50" s="106" customFormat="1" ht="13.5">
      <c r="B132" s="105"/>
      <c r="C132" s="116"/>
      <c r="D132" s="113" t="s">
        <v>72</v>
      </c>
      <c r="E132" s="114" t="s">
        <v>14</v>
      </c>
      <c r="F132" s="115" t="s">
        <v>194</v>
      </c>
      <c r="G132" s="116"/>
      <c r="H132" s="129">
        <v>51</v>
      </c>
      <c r="I132" s="116"/>
      <c r="J132" s="116"/>
      <c r="K132" s="116"/>
      <c r="L132" s="105"/>
      <c r="M132" s="110"/>
      <c r="N132" s="110"/>
      <c r="O132" s="110"/>
      <c r="P132" s="110"/>
      <c r="Q132" s="110"/>
      <c r="R132" s="110"/>
      <c r="S132" s="111"/>
      <c r="AS132" s="112" t="s">
        <v>72</v>
      </c>
      <c r="AT132" s="112" t="s">
        <v>8</v>
      </c>
      <c r="AU132" s="106" t="s">
        <v>8</v>
      </c>
      <c r="AV132" s="106" t="s">
        <v>73</v>
      </c>
      <c r="AW132" s="106" t="s">
        <v>68</v>
      </c>
      <c r="AX132" s="112" t="s">
        <v>65</v>
      </c>
    </row>
    <row r="133" spans="2:64" s="16" customFormat="1" ht="22.5" customHeight="1">
      <c r="B133" s="95"/>
      <c r="C133" s="117">
        <v>27</v>
      </c>
      <c r="D133" s="117" t="s">
        <v>69</v>
      </c>
      <c r="E133" s="118" t="s">
        <v>281</v>
      </c>
      <c r="F133" s="119" t="s">
        <v>217</v>
      </c>
      <c r="G133" s="120" t="s">
        <v>70</v>
      </c>
      <c r="H133" s="128">
        <v>7</v>
      </c>
      <c r="I133" s="127">
        <v>0</v>
      </c>
      <c r="J133" s="121">
        <f>ROUND(I133*H133,2)</f>
        <v>0</v>
      </c>
      <c r="K133" s="119" t="s">
        <v>14</v>
      </c>
      <c r="L133" s="17"/>
      <c r="M133" s="101" t="s">
        <v>33</v>
      </c>
      <c r="N133" s="102">
        <v>0</v>
      </c>
      <c r="O133" s="102">
        <f>N133*H133</f>
        <v>0</v>
      </c>
      <c r="P133" s="102">
        <v>0</v>
      </c>
      <c r="Q133" s="102">
        <f>P133*H133</f>
        <v>0</v>
      </c>
      <c r="R133" s="102">
        <v>0</v>
      </c>
      <c r="S133" s="103">
        <f>R133*H133</f>
        <v>0</v>
      </c>
      <c r="AQ133" s="7" t="s">
        <v>71</v>
      </c>
      <c r="AS133" s="7" t="s">
        <v>69</v>
      </c>
      <c r="AT133" s="7" t="s">
        <v>8</v>
      </c>
      <c r="AX133" s="7" t="s">
        <v>65</v>
      </c>
      <c r="BD133" s="104">
        <f>IF(M133="základní",J133,0)</f>
        <v>0</v>
      </c>
      <c r="BE133" s="104">
        <f>IF(M133="snížená",J133,0)</f>
        <v>0</v>
      </c>
      <c r="BF133" s="104">
        <f>IF(M133="zákl. přenesená",J133,0)</f>
        <v>0</v>
      </c>
      <c r="BG133" s="104">
        <f>IF(M133="sníž. přenesená",J133,0)</f>
        <v>0</v>
      </c>
      <c r="BH133" s="104">
        <f>IF(M133="nulová",J133,0)</f>
        <v>0</v>
      </c>
      <c r="BI133" s="7" t="s">
        <v>68</v>
      </c>
      <c r="BJ133" s="104">
        <f>ROUND(I133*H133,2)</f>
        <v>0</v>
      </c>
      <c r="BK133" s="7" t="s">
        <v>71</v>
      </c>
      <c r="BL133" s="7" t="s">
        <v>118</v>
      </c>
    </row>
    <row r="134" spans="2:50" s="106" customFormat="1" ht="13.5">
      <c r="B134" s="105"/>
      <c r="C134" s="116"/>
      <c r="D134" s="113" t="s">
        <v>72</v>
      </c>
      <c r="E134" s="114" t="s">
        <v>14</v>
      </c>
      <c r="F134" s="115" t="s">
        <v>216</v>
      </c>
      <c r="G134" s="116"/>
      <c r="H134" s="129">
        <v>7</v>
      </c>
      <c r="I134" s="116"/>
      <c r="J134" s="116"/>
      <c r="K134" s="116"/>
      <c r="L134" s="105"/>
      <c r="M134" s="110"/>
      <c r="N134" s="110"/>
      <c r="O134" s="110"/>
      <c r="P134" s="110"/>
      <c r="Q134" s="110"/>
      <c r="R134" s="110"/>
      <c r="S134" s="111"/>
      <c r="AS134" s="112" t="s">
        <v>72</v>
      </c>
      <c r="AT134" s="112" t="s">
        <v>8</v>
      </c>
      <c r="AU134" s="106" t="s">
        <v>8</v>
      </c>
      <c r="AV134" s="106" t="s">
        <v>73</v>
      </c>
      <c r="AW134" s="106" t="s">
        <v>68</v>
      </c>
      <c r="AX134" s="112" t="s">
        <v>65</v>
      </c>
    </row>
    <row r="135" spans="2:64" s="16" customFormat="1" ht="22.5" customHeight="1">
      <c r="B135" s="95"/>
      <c r="C135" s="117">
        <v>28</v>
      </c>
      <c r="D135" s="117" t="s">
        <v>69</v>
      </c>
      <c r="E135" s="118" t="s">
        <v>120</v>
      </c>
      <c r="F135" s="119" t="s">
        <v>218</v>
      </c>
      <c r="G135" s="120" t="s">
        <v>70</v>
      </c>
      <c r="H135" s="128">
        <v>67</v>
      </c>
      <c r="I135" s="127">
        <v>0</v>
      </c>
      <c r="J135" s="121">
        <f>ROUND(I135*H135,2)</f>
        <v>0</v>
      </c>
      <c r="K135" s="119" t="s">
        <v>14</v>
      </c>
      <c r="L135" s="17"/>
      <c r="M135" s="101" t="s">
        <v>33</v>
      </c>
      <c r="N135" s="102">
        <v>0</v>
      </c>
      <c r="O135" s="102">
        <f>N135*H135</f>
        <v>0</v>
      </c>
      <c r="P135" s="102">
        <v>0</v>
      </c>
      <c r="Q135" s="102">
        <f>P135*H135</f>
        <v>0</v>
      </c>
      <c r="R135" s="102">
        <v>0</v>
      </c>
      <c r="S135" s="103">
        <f>R135*H135</f>
        <v>0</v>
      </c>
      <c r="AQ135" s="7" t="s">
        <v>71</v>
      </c>
      <c r="AS135" s="7" t="s">
        <v>69</v>
      </c>
      <c r="AT135" s="7" t="s">
        <v>8</v>
      </c>
      <c r="AX135" s="7" t="s">
        <v>65</v>
      </c>
      <c r="BD135" s="104">
        <f>IF(M135="základní",J135,0)</f>
        <v>0</v>
      </c>
      <c r="BE135" s="104">
        <f>IF(M135="snížená",J135,0)</f>
        <v>0</v>
      </c>
      <c r="BF135" s="104">
        <f>IF(M135="zákl. přenesená",J135,0)</f>
        <v>0</v>
      </c>
      <c r="BG135" s="104">
        <f>IF(M135="sníž. přenesená",J135,0)</f>
        <v>0</v>
      </c>
      <c r="BH135" s="104">
        <f>IF(M135="nulová",J135,0)</f>
        <v>0</v>
      </c>
      <c r="BI135" s="7" t="s">
        <v>68</v>
      </c>
      <c r="BJ135" s="104">
        <f>ROUND(I135*H135,2)</f>
        <v>0</v>
      </c>
      <c r="BK135" s="7" t="s">
        <v>71</v>
      </c>
      <c r="BL135" s="7" t="s">
        <v>121</v>
      </c>
    </row>
    <row r="136" spans="2:50" s="106" customFormat="1" ht="13.5">
      <c r="B136" s="105"/>
      <c r="C136" s="116"/>
      <c r="D136" s="113" t="s">
        <v>72</v>
      </c>
      <c r="E136" s="114" t="s">
        <v>14</v>
      </c>
      <c r="F136" s="115" t="s">
        <v>219</v>
      </c>
      <c r="G136" s="116"/>
      <c r="H136" s="129">
        <v>67</v>
      </c>
      <c r="I136" s="116"/>
      <c r="J136" s="116"/>
      <c r="K136" s="116"/>
      <c r="L136" s="105"/>
      <c r="M136" s="110"/>
      <c r="N136" s="110"/>
      <c r="O136" s="110"/>
      <c r="P136" s="110"/>
      <c r="Q136" s="110"/>
      <c r="R136" s="110"/>
      <c r="S136" s="111"/>
      <c r="AS136" s="112" t="s">
        <v>72</v>
      </c>
      <c r="AT136" s="112" t="s">
        <v>8</v>
      </c>
      <c r="AU136" s="106" t="s">
        <v>8</v>
      </c>
      <c r="AV136" s="106" t="s">
        <v>73</v>
      </c>
      <c r="AW136" s="106" t="s">
        <v>68</v>
      </c>
      <c r="AX136" s="112" t="s">
        <v>65</v>
      </c>
    </row>
    <row r="137" spans="2:64" s="16" customFormat="1" ht="22.5" customHeight="1">
      <c r="B137" s="95"/>
      <c r="C137" s="117">
        <v>29</v>
      </c>
      <c r="D137" s="117" t="s">
        <v>69</v>
      </c>
      <c r="E137" s="118" t="s">
        <v>123</v>
      </c>
      <c r="F137" s="119" t="s">
        <v>220</v>
      </c>
      <c r="G137" s="120" t="s">
        <v>70</v>
      </c>
      <c r="H137" s="128">
        <v>60</v>
      </c>
      <c r="I137" s="127">
        <v>0</v>
      </c>
      <c r="J137" s="121">
        <f>ROUND(I137*H137,2)</f>
        <v>0</v>
      </c>
      <c r="K137" s="119" t="s">
        <v>14</v>
      </c>
      <c r="L137" s="17"/>
      <c r="M137" s="101" t="s">
        <v>33</v>
      </c>
      <c r="N137" s="102">
        <v>0</v>
      </c>
      <c r="O137" s="102">
        <f>N137*H137</f>
        <v>0</v>
      </c>
      <c r="P137" s="102">
        <v>0</v>
      </c>
      <c r="Q137" s="102">
        <f>P137*H137</f>
        <v>0</v>
      </c>
      <c r="R137" s="102">
        <v>0</v>
      </c>
      <c r="S137" s="103">
        <f>R137*H137</f>
        <v>0</v>
      </c>
      <c r="AQ137" s="7" t="s">
        <v>71</v>
      </c>
      <c r="AS137" s="7" t="s">
        <v>69</v>
      </c>
      <c r="AT137" s="7" t="s">
        <v>8</v>
      </c>
      <c r="AX137" s="7" t="s">
        <v>65</v>
      </c>
      <c r="BD137" s="104">
        <f>IF(M137="základní",J137,0)</f>
        <v>0</v>
      </c>
      <c r="BE137" s="104">
        <f>IF(M137="snížená",J137,0)</f>
        <v>0</v>
      </c>
      <c r="BF137" s="104">
        <f>IF(M137="zákl. přenesená",J137,0)</f>
        <v>0</v>
      </c>
      <c r="BG137" s="104">
        <f>IF(M137="sníž. přenesená",J137,0)</f>
        <v>0</v>
      </c>
      <c r="BH137" s="104">
        <f>IF(M137="nulová",J137,0)</f>
        <v>0</v>
      </c>
      <c r="BI137" s="7" t="s">
        <v>68</v>
      </c>
      <c r="BJ137" s="104">
        <f>ROUND(I137*H137,2)</f>
        <v>0</v>
      </c>
      <c r="BK137" s="7" t="s">
        <v>71</v>
      </c>
      <c r="BL137" s="7" t="s">
        <v>122</v>
      </c>
    </row>
    <row r="138" spans="2:50" s="106" customFormat="1" ht="13.5">
      <c r="B138" s="105"/>
      <c r="C138" s="116"/>
      <c r="D138" s="113" t="s">
        <v>72</v>
      </c>
      <c r="E138" s="114" t="s">
        <v>14</v>
      </c>
      <c r="F138" s="115" t="s">
        <v>222</v>
      </c>
      <c r="G138" s="116"/>
      <c r="H138" s="129">
        <v>60</v>
      </c>
      <c r="I138" s="116"/>
      <c r="J138" s="116"/>
      <c r="K138" s="116"/>
      <c r="L138" s="105"/>
      <c r="M138" s="110"/>
      <c r="N138" s="110"/>
      <c r="O138" s="110"/>
      <c r="P138" s="110"/>
      <c r="Q138" s="110"/>
      <c r="R138" s="110"/>
      <c r="S138" s="111"/>
      <c r="AS138" s="112" t="s">
        <v>72</v>
      </c>
      <c r="AT138" s="112" t="s">
        <v>8</v>
      </c>
      <c r="AU138" s="106" t="s">
        <v>8</v>
      </c>
      <c r="AV138" s="106" t="s">
        <v>73</v>
      </c>
      <c r="AW138" s="106" t="s">
        <v>68</v>
      </c>
      <c r="AX138" s="112" t="s">
        <v>65</v>
      </c>
    </row>
    <row r="139" spans="2:64" s="16" customFormat="1" ht="22.5" customHeight="1">
      <c r="B139" s="95"/>
      <c r="C139" s="117">
        <v>30</v>
      </c>
      <c r="D139" s="117" t="s">
        <v>69</v>
      </c>
      <c r="E139" s="118" t="s">
        <v>282</v>
      </c>
      <c r="F139" s="119" t="s">
        <v>220</v>
      </c>
      <c r="G139" s="120" t="s">
        <v>70</v>
      </c>
      <c r="H139" s="128">
        <v>10</v>
      </c>
      <c r="I139" s="127">
        <v>0</v>
      </c>
      <c r="J139" s="121">
        <f>ROUND(I139*H139,2)</f>
        <v>0</v>
      </c>
      <c r="K139" s="119" t="s">
        <v>14</v>
      </c>
      <c r="L139" s="17"/>
      <c r="M139" s="101" t="s">
        <v>33</v>
      </c>
      <c r="N139" s="102">
        <v>0</v>
      </c>
      <c r="O139" s="102">
        <f>N139*H139</f>
        <v>0</v>
      </c>
      <c r="P139" s="102">
        <v>0</v>
      </c>
      <c r="Q139" s="102">
        <f>P139*H139</f>
        <v>0</v>
      </c>
      <c r="R139" s="102">
        <v>0</v>
      </c>
      <c r="S139" s="103">
        <f>R139*H139</f>
        <v>0</v>
      </c>
      <c r="AQ139" s="7" t="s">
        <v>71</v>
      </c>
      <c r="AS139" s="7" t="s">
        <v>69</v>
      </c>
      <c r="AT139" s="7" t="s">
        <v>8</v>
      </c>
      <c r="AX139" s="7" t="s">
        <v>65</v>
      </c>
      <c r="BD139" s="104">
        <f>IF(M139="základní",J139,0)</f>
        <v>0</v>
      </c>
      <c r="BE139" s="104">
        <f>IF(M139="snížená",J139,0)</f>
        <v>0</v>
      </c>
      <c r="BF139" s="104">
        <f>IF(M139="zákl. přenesená",J139,0)</f>
        <v>0</v>
      </c>
      <c r="BG139" s="104">
        <f>IF(M139="sníž. přenesená",J139,0)</f>
        <v>0</v>
      </c>
      <c r="BH139" s="104">
        <f>IF(M139="nulová",J139,0)</f>
        <v>0</v>
      </c>
      <c r="BI139" s="7" t="s">
        <v>68</v>
      </c>
      <c r="BJ139" s="104">
        <f>ROUND(I139*H139,2)</f>
        <v>0</v>
      </c>
      <c r="BK139" s="7" t="s">
        <v>71</v>
      </c>
      <c r="BL139" s="7" t="s">
        <v>122</v>
      </c>
    </row>
    <row r="140" spans="2:50" s="106" customFormat="1" ht="13.5">
      <c r="B140" s="105"/>
      <c r="C140" s="116"/>
      <c r="D140" s="113" t="s">
        <v>72</v>
      </c>
      <c r="E140" s="114" t="s">
        <v>14</v>
      </c>
      <c r="F140" s="115" t="s">
        <v>221</v>
      </c>
      <c r="G140" s="116"/>
      <c r="H140" s="129">
        <v>10</v>
      </c>
      <c r="I140" s="116"/>
      <c r="J140" s="116"/>
      <c r="K140" s="116"/>
      <c r="L140" s="105"/>
      <c r="M140" s="110"/>
      <c r="N140" s="110"/>
      <c r="O140" s="110"/>
      <c r="P140" s="110"/>
      <c r="Q140" s="110"/>
      <c r="R140" s="110"/>
      <c r="S140" s="111"/>
      <c r="AS140" s="112" t="s">
        <v>72</v>
      </c>
      <c r="AT140" s="112" t="s">
        <v>8</v>
      </c>
      <c r="AU140" s="106" t="s">
        <v>8</v>
      </c>
      <c r="AV140" s="106" t="s">
        <v>73</v>
      </c>
      <c r="AW140" s="106" t="s">
        <v>68</v>
      </c>
      <c r="AX140" s="112" t="s">
        <v>65</v>
      </c>
    </row>
    <row r="141" spans="2:64" s="16" customFormat="1" ht="22.5" customHeight="1">
      <c r="B141" s="95"/>
      <c r="C141" s="117">
        <v>31</v>
      </c>
      <c r="D141" s="117" t="s">
        <v>69</v>
      </c>
      <c r="E141" s="118" t="s">
        <v>283</v>
      </c>
      <c r="F141" s="119" t="s">
        <v>225</v>
      </c>
      <c r="G141" s="120" t="s">
        <v>70</v>
      </c>
      <c r="H141" s="128">
        <v>128</v>
      </c>
      <c r="I141" s="127">
        <v>0</v>
      </c>
      <c r="J141" s="121">
        <f>ROUND(I141*H141,2)</f>
        <v>0</v>
      </c>
      <c r="K141" s="119" t="s">
        <v>14</v>
      </c>
      <c r="L141" s="17"/>
      <c r="M141" s="101" t="s">
        <v>33</v>
      </c>
      <c r="N141" s="102">
        <v>0</v>
      </c>
      <c r="O141" s="102">
        <f>N141*H141</f>
        <v>0</v>
      </c>
      <c r="P141" s="102">
        <v>0</v>
      </c>
      <c r="Q141" s="102">
        <f>P141*H141</f>
        <v>0</v>
      </c>
      <c r="R141" s="102">
        <v>0</v>
      </c>
      <c r="S141" s="103">
        <f>R141*H141</f>
        <v>0</v>
      </c>
      <c r="AQ141" s="7" t="s">
        <v>71</v>
      </c>
      <c r="AS141" s="7" t="s">
        <v>69</v>
      </c>
      <c r="AT141" s="7" t="s">
        <v>8</v>
      </c>
      <c r="AX141" s="7" t="s">
        <v>65</v>
      </c>
      <c r="BD141" s="104">
        <f>IF(M141="základní",J141,0)</f>
        <v>0</v>
      </c>
      <c r="BE141" s="104">
        <f>IF(M141="snížená",J141,0)</f>
        <v>0</v>
      </c>
      <c r="BF141" s="104">
        <f>IF(M141="zákl. přenesená",J141,0)</f>
        <v>0</v>
      </c>
      <c r="BG141" s="104">
        <f>IF(M141="sníž. přenesená",J141,0)</f>
        <v>0</v>
      </c>
      <c r="BH141" s="104">
        <f>IF(M141="nulová",J141,0)</f>
        <v>0</v>
      </c>
      <c r="BI141" s="7" t="s">
        <v>68</v>
      </c>
      <c r="BJ141" s="104">
        <f>ROUND(I141*H141,2)</f>
        <v>0</v>
      </c>
      <c r="BK141" s="7" t="s">
        <v>71</v>
      </c>
      <c r="BL141" s="7" t="s">
        <v>124</v>
      </c>
    </row>
    <row r="142" spans="2:50" s="106" customFormat="1" ht="13.5">
      <c r="B142" s="105"/>
      <c r="C142" s="116"/>
      <c r="D142" s="113" t="s">
        <v>72</v>
      </c>
      <c r="E142" s="114" t="s">
        <v>14</v>
      </c>
      <c r="F142" s="115" t="s">
        <v>223</v>
      </c>
      <c r="G142" s="116"/>
      <c r="H142" s="129">
        <v>128</v>
      </c>
      <c r="I142" s="116"/>
      <c r="J142" s="116"/>
      <c r="K142" s="116"/>
      <c r="L142" s="105"/>
      <c r="M142" s="110"/>
      <c r="N142" s="110"/>
      <c r="O142" s="110"/>
      <c r="P142" s="110"/>
      <c r="Q142" s="110"/>
      <c r="R142" s="110"/>
      <c r="S142" s="111"/>
      <c r="AS142" s="112" t="s">
        <v>72</v>
      </c>
      <c r="AT142" s="112" t="s">
        <v>8</v>
      </c>
      <c r="AU142" s="106" t="s">
        <v>8</v>
      </c>
      <c r="AV142" s="106" t="s">
        <v>73</v>
      </c>
      <c r="AW142" s="106" t="s">
        <v>68</v>
      </c>
      <c r="AX142" s="112" t="s">
        <v>65</v>
      </c>
    </row>
    <row r="143" spans="2:64" s="16" customFormat="1" ht="22.5" customHeight="1">
      <c r="B143" s="95"/>
      <c r="C143" s="117">
        <v>32</v>
      </c>
      <c r="D143" s="117" t="s">
        <v>69</v>
      </c>
      <c r="E143" s="118" t="s">
        <v>284</v>
      </c>
      <c r="F143" s="119" t="s">
        <v>225</v>
      </c>
      <c r="G143" s="120" t="s">
        <v>70</v>
      </c>
      <c r="H143" s="128">
        <v>16</v>
      </c>
      <c r="I143" s="127">
        <v>0</v>
      </c>
      <c r="J143" s="121">
        <f>ROUND(I143*H143,2)</f>
        <v>0</v>
      </c>
      <c r="K143" s="119" t="s">
        <v>14</v>
      </c>
      <c r="L143" s="17"/>
      <c r="M143" s="101" t="s">
        <v>33</v>
      </c>
      <c r="N143" s="102">
        <v>0</v>
      </c>
      <c r="O143" s="102">
        <f>N143*H143</f>
        <v>0</v>
      </c>
      <c r="P143" s="102">
        <v>0</v>
      </c>
      <c r="Q143" s="102">
        <f>P143*H143</f>
        <v>0</v>
      </c>
      <c r="R143" s="102">
        <v>0</v>
      </c>
      <c r="S143" s="103">
        <f>R143*H143</f>
        <v>0</v>
      </c>
      <c r="AQ143" s="7" t="s">
        <v>71</v>
      </c>
      <c r="AS143" s="7" t="s">
        <v>69</v>
      </c>
      <c r="AT143" s="7" t="s">
        <v>8</v>
      </c>
      <c r="AX143" s="7" t="s">
        <v>65</v>
      </c>
      <c r="BD143" s="104">
        <f>IF(M143="základní",J143,0)</f>
        <v>0</v>
      </c>
      <c r="BE143" s="104">
        <f>IF(M143="snížená",J143,0)</f>
        <v>0</v>
      </c>
      <c r="BF143" s="104">
        <f>IF(M143="zákl. přenesená",J143,0)</f>
        <v>0</v>
      </c>
      <c r="BG143" s="104">
        <f>IF(M143="sníž. přenesená",J143,0)</f>
        <v>0</v>
      </c>
      <c r="BH143" s="104">
        <f>IF(M143="nulová",J143,0)</f>
        <v>0</v>
      </c>
      <c r="BI143" s="7" t="s">
        <v>68</v>
      </c>
      <c r="BJ143" s="104">
        <f>ROUND(I143*H143,2)</f>
        <v>0</v>
      </c>
      <c r="BK143" s="7" t="s">
        <v>71</v>
      </c>
      <c r="BL143" s="7" t="s">
        <v>124</v>
      </c>
    </row>
    <row r="144" spans="2:50" s="106" customFormat="1" ht="13.5">
      <c r="B144" s="105"/>
      <c r="C144" s="116"/>
      <c r="D144" s="113" t="s">
        <v>72</v>
      </c>
      <c r="E144" s="114" t="s">
        <v>14</v>
      </c>
      <c r="F144" s="115" t="s">
        <v>224</v>
      </c>
      <c r="G144" s="116"/>
      <c r="H144" s="129">
        <v>16</v>
      </c>
      <c r="I144" s="116"/>
      <c r="J144" s="116"/>
      <c r="K144" s="116"/>
      <c r="L144" s="105"/>
      <c r="M144" s="110"/>
      <c r="N144" s="110"/>
      <c r="O144" s="110"/>
      <c r="P144" s="110"/>
      <c r="Q144" s="110"/>
      <c r="R144" s="110"/>
      <c r="S144" s="111"/>
      <c r="AS144" s="112" t="s">
        <v>72</v>
      </c>
      <c r="AT144" s="112" t="s">
        <v>8</v>
      </c>
      <c r="AU144" s="106" t="s">
        <v>8</v>
      </c>
      <c r="AV144" s="106" t="s">
        <v>73</v>
      </c>
      <c r="AW144" s="106" t="s">
        <v>68</v>
      </c>
      <c r="AX144" s="112" t="s">
        <v>65</v>
      </c>
    </row>
    <row r="145" spans="2:64" s="16" customFormat="1" ht="22.5" customHeight="1">
      <c r="B145" s="95"/>
      <c r="C145" s="117">
        <v>33</v>
      </c>
      <c r="D145" s="117" t="s">
        <v>69</v>
      </c>
      <c r="E145" s="118" t="s">
        <v>125</v>
      </c>
      <c r="F145" s="119" t="s">
        <v>226</v>
      </c>
      <c r="G145" s="120" t="s">
        <v>70</v>
      </c>
      <c r="H145" s="128">
        <v>11</v>
      </c>
      <c r="I145" s="127">
        <v>0</v>
      </c>
      <c r="J145" s="121">
        <f>ROUND(I145*H145,2)</f>
        <v>0</v>
      </c>
      <c r="K145" s="119" t="s">
        <v>14</v>
      </c>
      <c r="L145" s="17"/>
      <c r="M145" s="101" t="s">
        <v>33</v>
      </c>
      <c r="N145" s="102">
        <v>0</v>
      </c>
      <c r="O145" s="102">
        <f>N145*H145</f>
        <v>0</v>
      </c>
      <c r="P145" s="102">
        <v>0</v>
      </c>
      <c r="Q145" s="102">
        <f>P145*H145</f>
        <v>0</v>
      </c>
      <c r="R145" s="102">
        <v>0</v>
      </c>
      <c r="S145" s="103">
        <f>R145*H145</f>
        <v>0</v>
      </c>
      <c r="AQ145" s="7" t="s">
        <v>71</v>
      </c>
      <c r="AS145" s="7" t="s">
        <v>69</v>
      </c>
      <c r="AT145" s="7" t="s">
        <v>8</v>
      </c>
      <c r="AX145" s="7" t="s">
        <v>65</v>
      </c>
      <c r="BD145" s="104">
        <f>IF(M145="základní",J145,0)</f>
        <v>0</v>
      </c>
      <c r="BE145" s="104">
        <f>IF(M145="snížená",J145,0)</f>
        <v>0</v>
      </c>
      <c r="BF145" s="104">
        <f>IF(M145="zákl. přenesená",J145,0)</f>
        <v>0</v>
      </c>
      <c r="BG145" s="104">
        <f>IF(M145="sníž. přenesená",J145,0)</f>
        <v>0</v>
      </c>
      <c r="BH145" s="104">
        <f>IF(M145="nulová",J145,0)</f>
        <v>0</v>
      </c>
      <c r="BI145" s="7" t="s">
        <v>68</v>
      </c>
      <c r="BJ145" s="104">
        <f>ROUND(I145*H145,2)</f>
        <v>0</v>
      </c>
      <c r="BK145" s="7" t="s">
        <v>71</v>
      </c>
      <c r="BL145" s="7" t="s">
        <v>126</v>
      </c>
    </row>
    <row r="146" spans="2:50" s="106" customFormat="1" ht="13.5">
      <c r="B146" s="105"/>
      <c r="C146" s="116"/>
      <c r="D146" s="113" t="s">
        <v>72</v>
      </c>
      <c r="E146" s="114" t="s">
        <v>14</v>
      </c>
      <c r="F146" s="115" t="s">
        <v>231</v>
      </c>
      <c r="G146" s="116"/>
      <c r="H146" s="129">
        <v>11</v>
      </c>
      <c r="I146" s="116"/>
      <c r="J146" s="116"/>
      <c r="K146" s="116"/>
      <c r="L146" s="105"/>
      <c r="M146" s="110"/>
      <c r="N146" s="110"/>
      <c r="O146" s="110"/>
      <c r="P146" s="110"/>
      <c r="Q146" s="110"/>
      <c r="R146" s="110"/>
      <c r="S146" s="111"/>
      <c r="AS146" s="112" t="s">
        <v>72</v>
      </c>
      <c r="AT146" s="112" t="s">
        <v>8</v>
      </c>
      <c r="AU146" s="106" t="s">
        <v>8</v>
      </c>
      <c r="AV146" s="106" t="s">
        <v>73</v>
      </c>
      <c r="AW146" s="106" t="s">
        <v>68</v>
      </c>
      <c r="AX146" s="112" t="s">
        <v>65</v>
      </c>
    </row>
    <row r="147" spans="2:64" s="16" customFormat="1" ht="22.5" customHeight="1">
      <c r="B147" s="95"/>
      <c r="C147" s="117">
        <v>34</v>
      </c>
      <c r="D147" s="117" t="s">
        <v>69</v>
      </c>
      <c r="E147" s="118" t="s">
        <v>127</v>
      </c>
      <c r="F147" s="119" t="s">
        <v>227</v>
      </c>
      <c r="G147" s="120" t="s">
        <v>70</v>
      </c>
      <c r="H147" s="128">
        <v>4</v>
      </c>
      <c r="I147" s="127">
        <v>0</v>
      </c>
      <c r="J147" s="121">
        <f>ROUND(I147*H147,2)</f>
        <v>0</v>
      </c>
      <c r="K147" s="119" t="s">
        <v>14</v>
      </c>
      <c r="L147" s="17"/>
      <c r="M147" s="101" t="s">
        <v>33</v>
      </c>
      <c r="N147" s="102">
        <v>0</v>
      </c>
      <c r="O147" s="102">
        <f>N147*H147</f>
        <v>0</v>
      </c>
      <c r="P147" s="102">
        <v>0</v>
      </c>
      <c r="Q147" s="102">
        <f>P147*H147</f>
        <v>0</v>
      </c>
      <c r="R147" s="102">
        <v>0</v>
      </c>
      <c r="S147" s="103">
        <f>R147*H147</f>
        <v>0</v>
      </c>
      <c r="AQ147" s="7" t="s">
        <v>71</v>
      </c>
      <c r="AS147" s="7" t="s">
        <v>69</v>
      </c>
      <c r="AT147" s="7" t="s">
        <v>8</v>
      </c>
      <c r="AX147" s="7" t="s">
        <v>65</v>
      </c>
      <c r="BD147" s="104">
        <f>IF(M147="základní",J147,0)</f>
        <v>0</v>
      </c>
      <c r="BE147" s="104">
        <f>IF(M147="snížená",J147,0)</f>
        <v>0</v>
      </c>
      <c r="BF147" s="104">
        <f>IF(M147="zákl. přenesená",J147,0)</f>
        <v>0</v>
      </c>
      <c r="BG147" s="104">
        <f>IF(M147="sníž. přenesená",J147,0)</f>
        <v>0</v>
      </c>
      <c r="BH147" s="104">
        <f>IF(M147="nulová",J147,0)</f>
        <v>0</v>
      </c>
      <c r="BI147" s="7" t="s">
        <v>68</v>
      </c>
      <c r="BJ147" s="104">
        <f>ROUND(I147*H147,2)</f>
        <v>0</v>
      </c>
      <c r="BK147" s="7" t="s">
        <v>71</v>
      </c>
      <c r="BL147" s="7" t="s">
        <v>128</v>
      </c>
    </row>
    <row r="148" spans="2:50" s="106" customFormat="1" ht="13.5">
      <c r="B148" s="105"/>
      <c r="C148" s="116"/>
      <c r="D148" s="113" t="s">
        <v>72</v>
      </c>
      <c r="E148" s="114" t="s">
        <v>14</v>
      </c>
      <c r="F148" s="115" t="s">
        <v>228</v>
      </c>
      <c r="G148" s="116"/>
      <c r="H148" s="129">
        <v>4</v>
      </c>
      <c r="I148" s="116"/>
      <c r="J148" s="116"/>
      <c r="K148" s="116"/>
      <c r="L148" s="105"/>
      <c r="M148" s="110"/>
      <c r="N148" s="110"/>
      <c r="O148" s="110"/>
      <c r="P148" s="110"/>
      <c r="Q148" s="110"/>
      <c r="R148" s="110"/>
      <c r="S148" s="111"/>
      <c r="AS148" s="112" t="s">
        <v>72</v>
      </c>
      <c r="AT148" s="112" t="s">
        <v>8</v>
      </c>
      <c r="AU148" s="106" t="s">
        <v>8</v>
      </c>
      <c r="AV148" s="106" t="s">
        <v>73</v>
      </c>
      <c r="AW148" s="106" t="s">
        <v>68</v>
      </c>
      <c r="AX148" s="112" t="s">
        <v>65</v>
      </c>
    </row>
    <row r="149" spans="2:64" s="16" customFormat="1" ht="22.5" customHeight="1">
      <c r="B149" s="95"/>
      <c r="C149" s="117">
        <v>35</v>
      </c>
      <c r="D149" s="117" t="s">
        <v>69</v>
      </c>
      <c r="E149" s="118" t="s">
        <v>130</v>
      </c>
      <c r="F149" s="119" t="s">
        <v>232</v>
      </c>
      <c r="G149" s="120" t="s">
        <v>70</v>
      </c>
      <c r="H149" s="128">
        <v>25</v>
      </c>
      <c r="I149" s="127">
        <v>0</v>
      </c>
      <c r="J149" s="121">
        <f>ROUND(I149*H149,2)</f>
        <v>0</v>
      </c>
      <c r="K149" s="119" t="s">
        <v>14</v>
      </c>
      <c r="L149" s="17"/>
      <c r="M149" s="101" t="s">
        <v>33</v>
      </c>
      <c r="N149" s="102">
        <v>0</v>
      </c>
      <c r="O149" s="102">
        <f>N149*H149</f>
        <v>0</v>
      </c>
      <c r="P149" s="102">
        <v>0</v>
      </c>
      <c r="Q149" s="102">
        <f>P149*H149</f>
        <v>0</v>
      </c>
      <c r="R149" s="102">
        <v>0</v>
      </c>
      <c r="S149" s="103">
        <f>R149*H149</f>
        <v>0</v>
      </c>
      <c r="AQ149" s="7" t="s">
        <v>71</v>
      </c>
      <c r="AS149" s="7" t="s">
        <v>69</v>
      </c>
      <c r="AT149" s="7" t="s">
        <v>8</v>
      </c>
      <c r="AX149" s="7" t="s">
        <v>65</v>
      </c>
      <c r="BD149" s="104">
        <f>IF(M149="základní",J149,0)</f>
        <v>0</v>
      </c>
      <c r="BE149" s="104">
        <f>IF(M149="snížená",J149,0)</f>
        <v>0</v>
      </c>
      <c r="BF149" s="104">
        <f>IF(M149="zákl. přenesená",J149,0)</f>
        <v>0</v>
      </c>
      <c r="BG149" s="104">
        <f>IF(M149="sníž. přenesená",J149,0)</f>
        <v>0</v>
      </c>
      <c r="BH149" s="104">
        <f>IF(M149="nulová",J149,0)</f>
        <v>0</v>
      </c>
      <c r="BI149" s="7" t="s">
        <v>68</v>
      </c>
      <c r="BJ149" s="104">
        <f>ROUND(I149*H149,2)</f>
        <v>0</v>
      </c>
      <c r="BK149" s="7" t="s">
        <v>71</v>
      </c>
      <c r="BL149" s="7" t="s">
        <v>129</v>
      </c>
    </row>
    <row r="150" spans="2:50" s="106" customFormat="1" ht="13.5">
      <c r="B150" s="105"/>
      <c r="C150" s="116"/>
      <c r="D150" s="113" t="s">
        <v>72</v>
      </c>
      <c r="E150" s="114" t="s">
        <v>14</v>
      </c>
      <c r="F150" s="115" t="s">
        <v>230</v>
      </c>
      <c r="G150" s="116"/>
      <c r="H150" s="129">
        <v>25</v>
      </c>
      <c r="I150" s="116"/>
      <c r="J150" s="116"/>
      <c r="K150" s="116"/>
      <c r="L150" s="105"/>
      <c r="M150" s="110"/>
      <c r="N150" s="110"/>
      <c r="O150" s="110"/>
      <c r="P150" s="110"/>
      <c r="Q150" s="110"/>
      <c r="R150" s="110"/>
      <c r="S150" s="111"/>
      <c r="AS150" s="112" t="s">
        <v>72</v>
      </c>
      <c r="AT150" s="112" t="s">
        <v>8</v>
      </c>
      <c r="AU150" s="106" t="s">
        <v>8</v>
      </c>
      <c r="AV150" s="106" t="s">
        <v>73</v>
      </c>
      <c r="AW150" s="106" t="s">
        <v>68</v>
      </c>
      <c r="AX150" s="112" t="s">
        <v>65</v>
      </c>
    </row>
    <row r="151" spans="2:64" s="16" customFormat="1" ht="22.5" customHeight="1">
      <c r="B151" s="95"/>
      <c r="C151" s="117">
        <v>36</v>
      </c>
      <c r="D151" s="117" t="s">
        <v>69</v>
      </c>
      <c r="E151" s="118" t="s">
        <v>285</v>
      </c>
      <c r="F151" s="119" t="s">
        <v>233</v>
      </c>
      <c r="G151" s="120" t="s">
        <v>70</v>
      </c>
      <c r="H151" s="128">
        <v>266</v>
      </c>
      <c r="I151" s="127">
        <v>0</v>
      </c>
      <c r="J151" s="121">
        <f>ROUND(I151*H151,2)</f>
        <v>0</v>
      </c>
      <c r="K151" s="119" t="s">
        <v>14</v>
      </c>
      <c r="L151" s="17"/>
      <c r="M151" s="101" t="s">
        <v>33</v>
      </c>
      <c r="N151" s="102">
        <v>0</v>
      </c>
      <c r="O151" s="102">
        <f>N151*H151</f>
        <v>0</v>
      </c>
      <c r="P151" s="102">
        <v>0</v>
      </c>
      <c r="Q151" s="102">
        <f>P151*H151</f>
        <v>0</v>
      </c>
      <c r="R151" s="102">
        <v>0</v>
      </c>
      <c r="S151" s="103">
        <f>R151*H151</f>
        <v>0</v>
      </c>
      <c r="AQ151" s="7" t="s">
        <v>71</v>
      </c>
      <c r="AS151" s="7" t="s">
        <v>69</v>
      </c>
      <c r="AT151" s="7" t="s">
        <v>8</v>
      </c>
      <c r="AX151" s="7" t="s">
        <v>65</v>
      </c>
      <c r="BD151" s="104">
        <f>IF(M151="základní",J151,0)</f>
        <v>0</v>
      </c>
      <c r="BE151" s="104">
        <f>IF(M151="snížená",J151,0)</f>
        <v>0</v>
      </c>
      <c r="BF151" s="104">
        <f>IF(M151="zákl. přenesená",J151,0)</f>
        <v>0</v>
      </c>
      <c r="BG151" s="104">
        <f>IF(M151="sníž. přenesená",J151,0)</f>
        <v>0</v>
      </c>
      <c r="BH151" s="104">
        <f>IF(M151="nulová",J151,0)</f>
        <v>0</v>
      </c>
      <c r="BI151" s="7" t="s">
        <v>68</v>
      </c>
      <c r="BJ151" s="104">
        <f>ROUND(I151*H151,2)</f>
        <v>0</v>
      </c>
      <c r="BK151" s="7" t="s">
        <v>71</v>
      </c>
      <c r="BL151" s="7" t="s">
        <v>129</v>
      </c>
    </row>
    <row r="152" spans="2:50" s="106" customFormat="1" ht="13.5">
      <c r="B152" s="105"/>
      <c r="C152" s="116"/>
      <c r="D152" s="113" t="s">
        <v>72</v>
      </c>
      <c r="E152" s="114" t="s">
        <v>14</v>
      </c>
      <c r="F152" s="115" t="s">
        <v>229</v>
      </c>
      <c r="G152" s="116"/>
      <c r="H152" s="129">
        <v>266</v>
      </c>
      <c r="I152" s="116"/>
      <c r="J152" s="116"/>
      <c r="K152" s="116"/>
      <c r="L152" s="105"/>
      <c r="M152" s="110"/>
      <c r="N152" s="110"/>
      <c r="O152" s="110"/>
      <c r="P152" s="110"/>
      <c r="Q152" s="110"/>
      <c r="R152" s="110"/>
      <c r="S152" s="111"/>
      <c r="AS152" s="112" t="s">
        <v>72</v>
      </c>
      <c r="AT152" s="112" t="s">
        <v>8</v>
      </c>
      <c r="AU152" s="106" t="s">
        <v>8</v>
      </c>
      <c r="AV152" s="106" t="s">
        <v>73</v>
      </c>
      <c r="AW152" s="106" t="s">
        <v>68</v>
      </c>
      <c r="AX152" s="112" t="s">
        <v>65</v>
      </c>
    </row>
    <row r="153" spans="2:64" s="16" customFormat="1" ht="22.5" customHeight="1">
      <c r="B153" s="95"/>
      <c r="C153" s="117">
        <v>37</v>
      </c>
      <c r="D153" s="117" t="s">
        <v>69</v>
      </c>
      <c r="E153" s="118" t="s">
        <v>132</v>
      </c>
      <c r="F153" s="119" t="s">
        <v>236</v>
      </c>
      <c r="G153" s="120" t="s">
        <v>70</v>
      </c>
      <c r="H153" s="128">
        <v>53</v>
      </c>
      <c r="I153" s="127">
        <v>0</v>
      </c>
      <c r="J153" s="121">
        <f>ROUND(I153*H153,2)</f>
        <v>0</v>
      </c>
      <c r="K153" s="119" t="s">
        <v>14</v>
      </c>
      <c r="L153" s="17"/>
      <c r="M153" s="101" t="s">
        <v>33</v>
      </c>
      <c r="N153" s="102">
        <v>0</v>
      </c>
      <c r="O153" s="102">
        <f>N153*H153</f>
        <v>0</v>
      </c>
      <c r="P153" s="102">
        <v>0</v>
      </c>
      <c r="Q153" s="102">
        <f>P153*H153</f>
        <v>0</v>
      </c>
      <c r="R153" s="102">
        <v>0</v>
      </c>
      <c r="S153" s="103">
        <f>R153*H153</f>
        <v>0</v>
      </c>
      <c r="AQ153" s="7" t="s">
        <v>71</v>
      </c>
      <c r="AS153" s="7" t="s">
        <v>69</v>
      </c>
      <c r="AT153" s="7" t="s">
        <v>8</v>
      </c>
      <c r="AX153" s="7" t="s">
        <v>65</v>
      </c>
      <c r="BD153" s="104">
        <f>IF(M153="základní",J153,0)</f>
        <v>0</v>
      </c>
      <c r="BE153" s="104">
        <f>IF(M153="snížená",J153,0)</f>
        <v>0</v>
      </c>
      <c r="BF153" s="104">
        <f>IF(M153="zákl. přenesená",J153,0)</f>
        <v>0</v>
      </c>
      <c r="BG153" s="104">
        <f>IF(M153="sníž. přenesená",J153,0)</f>
        <v>0</v>
      </c>
      <c r="BH153" s="104">
        <f>IF(M153="nulová",J153,0)</f>
        <v>0</v>
      </c>
      <c r="BI153" s="7" t="s">
        <v>68</v>
      </c>
      <c r="BJ153" s="104">
        <f>ROUND(I153*H153,2)</f>
        <v>0</v>
      </c>
      <c r="BK153" s="7" t="s">
        <v>71</v>
      </c>
      <c r="BL153" s="7" t="s">
        <v>131</v>
      </c>
    </row>
    <row r="154" spans="2:50" s="106" customFormat="1" ht="13.5">
      <c r="B154" s="105"/>
      <c r="C154" s="116"/>
      <c r="D154" s="113" t="s">
        <v>72</v>
      </c>
      <c r="E154" s="114" t="s">
        <v>14</v>
      </c>
      <c r="F154" s="115" t="s">
        <v>235</v>
      </c>
      <c r="G154" s="116"/>
      <c r="H154" s="129">
        <v>53</v>
      </c>
      <c r="I154" s="116"/>
      <c r="J154" s="116"/>
      <c r="K154" s="116"/>
      <c r="L154" s="105"/>
      <c r="M154" s="110"/>
      <c r="N154" s="110"/>
      <c r="O154" s="110"/>
      <c r="P154" s="110"/>
      <c r="Q154" s="110"/>
      <c r="R154" s="110"/>
      <c r="S154" s="111"/>
      <c r="AS154" s="112" t="s">
        <v>72</v>
      </c>
      <c r="AT154" s="112" t="s">
        <v>8</v>
      </c>
      <c r="AU154" s="106" t="s">
        <v>8</v>
      </c>
      <c r="AV154" s="106" t="s">
        <v>73</v>
      </c>
      <c r="AW154" s="106" t="s">
        <v>68</v>
      </c>
      <c r="AX154" s="112" t="s">
        <v>65</v>
      </c>
    </row>
    <row r="155" spans="2:64" s="16" customFormat="1" ht="22.5" customHeight="1">
      <c r="B155" s="95"/>
      <c r="C155" s="117">
        <v>38</v>
      </c>
      <c r="D155" s="117" t="s">
        <v>69</v>
      </c>
      <c r="E155" s="118" t="s">
        <v>286</v>
      </c>
      <c r="F155" s="119" t="s">
        <v>236</v>
      </c>
      <c r="G155" s="120" t="s">
        <v>70</v>
      </c>
      <c r="H155" s="128">
        <v>10</v>
      </c>
      <c r="I155" s="127">
        <v>0</v>
      </c>
      <c r="J155" s="121">
        <f>ROUND(I155*H155,2)</f>
        <v>0</v>
      </c>
      <c r="K155" s="119" t="s">
        <v>14</v>
      </c>
      <c r="L155" s="17"/>
      <c r="M155" s="101" t="s">
        <v>33</v>
      </c>
      <c r="N155" s="102">
        <v>0</v>
      </c>
      <c r="O155" s="102">
        <f>N155*H155</f>
        <v>0</v>
      </c>
      <c r="P155" s="102">
        <v>0</v>
      </c>
      <c r="Q155" s="102">
        <f>P155*H155</f>
        <v>0</v>
      </c>
      <c r="R155" s="102">
        <v>0</v>
      </c>
      <c r="S155" s="103">
        <f>R155*H155</f>
        <v>0</v>
      </c>
      <c r="AQ155" s="7" t="s">
        <v>71</v>
      </c>
      <c r="AS155" s="7" t="s">
        <v>69</v>
      </c>
      <c r="AT155" s="7" t="s">
        <v>8</v>
      </c>
      <c r="AX155" s="7" t="s">
        <v>65</v>
      </c>
      <c r="BD155" s="104">
        <f>IF(M155="základní",J155,0)</f>
        <v>0</v>
      </c>
      <c r="BE155" s="104">
        <f>IF(M155="snížená",J155,0)</f>
        <v>0</v>
      </c>
      <c r="BF155" s="104">
        <f>IF(M155="zákl. přenesená",J155,0)</f>
        <v>0</v>
      </c>
      <c r="BG155" s="104">
        <f>IF(M155="sníž. přenesená",J155,0)</f>
        <v>0</v>
      </c>
      <c r="BH155" s="104">
        <f>IF(M155="nulová",J155,0)</f>
        <v>0</v>
      </c>
      <c r="BI155" s="7" t="s">
        <v>68</v>
      </c>
      <c r="BJ155" s="104">
        <f>ROUND(I155*H155,2)</f>
        <v>0</v>
      </c>
      <c r="BK155" s="7" t="s">
        <v>71</v>
      </c>
      <c r="BL155" s="7" t="s">
        <v>131</v>
      </c>
    </row>
    <row r="156" spans="2:50" s="106" customFormat="1" ht="13.5">
      <c r="B156" s="105"/>
      <c r="C156" s="116"/>
      <c r="D156" s="113" t="s">
        <v>72</v>
      </c>
      <c r="E156" s="114" t="s">
        <v>14</v>
      </c>
      <c r="F156" s="115" t="s">
        <v>234</v>
      </c>
      <c r="G156" s="116"/>
      <c r="H156" s="129">
        <v>10</v>
      </c>
      <c r="I156" s="116"/>
      <c r="J156" s="116"/>
      <c r="K156" s="116"/>
      <c r="L156" s="105"/>
      <c r="M156" s="110"/>
      <c r="N156" s="110"/>
      <c r="O156" s="110"/>
      <c r="P156" s="110"/>
      <c r="Q156" s="110"/>
      <c r="R156" s="110"/>
      <c r="S156" s="111"/>
      <c r="AS156" s="112" t="s">
        <v>72</v>
      </c>
      <c r="AT156" s="112" t="s">
        <v>8</v>
      </c>
      <c r="AU156" s="106" t="s">
        <v>8</v>
      </c>
      <c r="AV156" s="106" t="s">
        <v>73</v>
      </c>
      <c r="AW156" s="106" t="s">
        <v>68</v>
      </c>
      <c r="AX156" s="112" t="s">
        <v>65</v>
      </c>
    </row>
    <row r="157" spans="2:64" s="16" customFormat="1" ht="22.5" customHeight="1">
      <c r="B157" s="95"/>
      <c r="C157" s="117">
        <v>39</v>
      </c>
      <c r="D157" s="117" t="s">
        <v>69</v>
      </c>
      <c r="E157" s="118" t="s">
        <v>133</v>
      </c>
      <c r="F157" s="119" t="s">
        <v>237</v>
      </c>
      <c r="G157" s="120" t="s">
        <v>70</v>
      </c>
      <c r="H157" s="128">
        <v>108</v>
      </c>
      <c r="I157" s="127">
        <v>0</v>
      </c>
      <c r="J157" s="121">
        <f>ROUND(I157*H157,2)</f>
        <v>0</v>
      </c>
      <c r="K157" s="119" t="s">
        <v>14</v>
      </c>
      <c r="L157" s="17"/>
      <c r="M157" s="101" t="s">
        <v>33</v>
      </c>
      <c r="N157" s="102">
        <v>0</v>
      </c>
      <c r="O157" s="102">
        <f>N157*H157</f>
        <v>0</v>
      </c>
      <c r="P157" s="102">
        <v>0</v>
      </c>
      <c r="Q157" s="102">
        <f>P157*H157</f>
        <v>0</v>
      </c>
      <c r="R157" s="102">
        <v>0</v>
      </c>
      <c r="S157" s="103">
        <f>R157*H157</f>
        <v>0</v>
      </c>
      <c r="AQ157" s="7" t="s">
        <v>71</v>
      </c>
      <c r="AS157" s="7" t="s">
        <v>69</v>
      </c>
      <c r="AT157" s="7" t="s">
        <v>8</v>
      </c>
      <c r="AX157" s="7" t="s">
        <v>65</v>
      </c>
      <c r="BD157" s="104">
        <f>IF(M157="základní",J157,0)</f>
        <v>0</v>
      </c>
      <c r="BE157" s="104">
        <f>IF(M157="snížená",J157,0)</f>
        <v>0</v>
      </c>
      <c r="BF157" s="104">
        <f>IF(M157="zákl. přenesená",J157,0)</f>
        <v>0</v>
      </c>
      <c r="BG157" s="104">
        <f>IF(M157="sníž. přenesená",J157,0)</f>
        <v>0</v>
      </c>
      <c r="BH157" s="104">
        <f>IF(M157="nulová",J157,0)</f>
        <v>0</v>
      </c>
      <c r="BI157" s="7" t="s">
        <v>68</v>
      </c>
      <c r="BJ157" s="104">
        <f>ROUND(I157*H157,2)</f>
        <v>0</v>
      </c>
      <c r="BK157" s="7" t="s">
        <v>71</v>
      </c>
      <c r="BL157" s="7" t="s">
        <v>134</v>
      </c>
    </row>
    <row r="158" spans="2:50" s="106" customFormat="1" ht="13.5">
      <c r="B158" s="105"/>
      <c r="C158" s="116"/>
      <c r="D158" s="113" t="s">
        <v>72</v>
      </c>
      <c r="E158" s="114" t="s">
        <v>14</v>
      </c>
      <c r="F158" s="115" t="s">
        <v>238</v>
      </c>
      <c r="G158" s="116"/>
      <c r="H158" s="129">
        <v>108</v>
      </c>
      <c r="I158" s="116"/>
      <c r="J158" s="116"/>
      <c r="K158" s="116"/>
      <c r="L158" s="105"/>
      <c r="M158" s="110"/>
      <c r="N158" s="110"/>
      <c r="O158" s="110"/>
      <c r="P158" s="110"/>
      <c r="Q158" s="110"/>
      <c r="R158" s="110"/>
      <c r="S158" s="111"/>
      <c r="AS158" s="112" t="s">
        <v>72</v>
      </c>
      <c r="AT158" s="112" t="s">
        <v>8</v>
      </c>
      <c r="AU158" s="106" t="s">
        <v>8</v>
      </c>
      <c r="AV158" s="106" t="s">
        <v>73</v>
      </c>
      <c r="AW158" s="106" t="s">
        <v>68</v>
      </c>
      <c r="AX158" s="112" t="s">
        <v>65</v>
      </c>
    </row>
    <row r="159" spans="2:64" s="16" customFormat="1" ht="22.5" customHeight="1">
      <c r="B159" s="95"/>
      <c r="C159" s="117">
        <v>40</v>
      </c>
      <c r="D159" s="117" t="s">
        <v>69</v>
      </c>
      <c r="E159" s="118" t="s">
        <v>135</v>
      </c>
      <c r="F159" s="119" t="s">
        <v>239</v>
      </c>
      <c r="G159" s="120" t="s">
        <v>70</v>
      </c>
      <c r="H159" s="128">
        <v>17</v>
      </c>
      <c r="I159" s="127">
        <v>0</v>
      </c>
      <c r="J159" s="121">
        <f>ROUND(I159*H159,2)</f>
        <v>0</v>
      </c>
      <c r="K159" s="119" t="s">
        <v>14</v>
      </c>
      <c r="L159" s="17"/>
      <c r="M159" s="101" t="s">
        <v>33</v>
      </c>
      <c r="N159" s="102">
        <v>0</v>
      </c>
      <c r="O159" s="102">
        <f>N159*H159</f>
        <v>0</v>
      </c>
      <c r="P159" s="102">
        <v>0</v>
      </c>
      <c r="Q159" s="102">
        <f>P159*H159</f>
        <v>0</v>
      </c>
      <c r="R159" s="102">
        <v>0</v>
      </c>
      <c r="S159" s="103">
        <f>R159*H159</f>
        <v>0</v>
      </c>
      <c r="AQ159" s="7" t="s">
        <v>71</v>
      </c>
      <c r="AS159" s="7" t="s">
        <v>69</v>
      </c>
      <c r="AT159" s="7" t="s">
        <v>8</v>
      </c>
      <c r="AX159" s="7" t="s">
        <v>65</v>
      </c>
      <c r="BD159" s="104">
        <f>IF(M159="základní",J159,0)</f>
        <v>0</v>
      </c>
      <c r="BE159" s="104">
        <f>IF(M159="snížená",J159,0)</f>
        <v>0</v>
      </c>
      <c r="BF159" s="104">
        <f>IF(M159="zákl. přenesená",J159,0)</f>
        <v>0</v>
      </c>
      <c r="BG159" s="104">
        <f>IF(M159="sníž. přenesená",J159,0)</f>
        <v>0</v>
      </c>
      <c r="BH159" s="104">
        <f>IF(M159="nulová",J159,0)</f>
        <v>0</v>
      </c>
      <c r="BI159" s="7" t="s">
        <v>68</v>
      </c>
      <c r="BJ159" s="104">
        <f>ROUND(I159*H159,2)</f>
        <v>0</v>
      </c>
      <c r="BK159" s="7" t="s">
        <v>71</v>
      </c>
      <c r="BL159" s="7" t="s">
        <v>136</v>
      </c>
    </row>
    <row r="160" spans="2:50" s="106" customFormat="1" ht="13.5">
      <c r="B160" s="105"/>
      <c r="C160" s="116"/>
      <c r="D160" s="113" t="s">
        <v>72</v>
      </c>
      <c r="E160" s="114" t="s">
        <v>14</v>
      </c>
      <c r="F160" s="115" t="s">
        <v>240</v>
      </c>
      <c r="G160" s="116"/>
      <c r="H160" s="129">
        <v>17</v>
      </c>
      <c r="I160" s="116"/>
      <c r="J160" s="116"/>
      <c r="K160" s="116"/>
      <c r="L160" s="105"/>
      <c r="M160" s="110"/>
      <c r="N160" s="110"/>
      <c r="O160" s="110"/>
      <c r="P160" s="110"/>
      <c r="Q160" s="110"/>
      <c r="R160" s="110"/>
      <c r="S160" s="111"/>
      <c r="AS160" s="112" t="s">
        <v>72</v>
      </c>
      <c r="AT160" s="112" t="s">
        <v>8</v>
      </c>
      <c r="AU160" s="106" t="s">
        <v>8</v>
      </c>
      <c r="AV160" s="106" t="s">
        <v>73</v>
      </c>
      <c r="AW160" s="106" t="s">
        <v>68</v>
      </c>
      <c r="AX160" s="112" t="s">
        <v>65</v>
      </c>
    </row>
    <row r="161" spans="2:64" s="16" customFormat="1" ht="22.5" customHeight="1">
      <c r="B161" s="95"/>
      <c r="C161" s="117">
        <v>41</v>
      </c>
      <c r="D161" s="117" t="s">
        <v>69</v>
      </c>
      <c r="E161" s="118" t="s">
        <v>137</v>
      </c>
      <c r="F161" s="119" t="s">
        <v>242</v>
      </c>
      <c r="G161" s="120" t="s">
        <v>70</v>
      </c>
      <c r="H161" s="128">
        <v>19</v>
      </c>
      <c r="I161" s="127">
        <v>0</v>
      </c>
      <c r="J161" s="121">
        <f>ROUND(I161*H161,2)</f>
        <v>0</v>
      </c>
      <c r="K161" s="119" t="s">
        <v>14</v>
      </c>
      <c r="L161" s="17"/>
      <c r="M161" s="101" t="s">
        <v>33</v>
      </c>
      <c r="N161" s="102">
        <v>0</v>
      </c>
      <c r="O161" s="102">
        <f>N161*H161</f>
        <v>0</v>
      </c>
      <c r="P161" s="102">
        <v>0</v>
      </c>
      <c r="Q161" s="102">
        <f>P161*H161</f>
        <v>0</v>
      </c>
      <c r="R161" s="102">
        <v>0</v>
      </c>
      <c r="S161" s="103">
        <f>R161*H161</f>
        <v>0</v>
      </c>
      <c r="AQ161" s="7" t="s">
        <v>71</v>
      </c>
      <c r="AS161" s="7" t="s">
        <v>69</v>
      </c>
      <c r="AT161" s="7" t="s">
        <v>8</v>
      </c>
      <c r="AX161" s="7" t="s">
        <v>65</v>
      </c>
      <c r="BD161" s="104">
        <f>IF(M161="základní",J161,0)</f>
        <v>0</v>
      </c>
      <c r="BE161" s="104">
        <f>IF(M161="snížená",J161,0)</f>
        <v>0</v>
      </c>
      <c r="BF161" s="104">
        <f>IF(M161="zákl. přenesená",J161,0)</f>
        <v>0</v>
      </c>
      <c r="BG161" s="104">
        <f>IF(M161="sníž. přenesená",J161,0)</f>
        <v>0</v>
      </c>
      <c r="BH161" s="104">
        <f>IF(M161="nulová",J161,0)</f>
        <v>0</v>
      </c>
      <c r="BI161" s="7" t="s">
        <v>68</v>
      </c>
      <c r="BJ161" s="104">
        <f>ROUND(I161*H161,2)</f>
        <v>0</v>
      </c>
      <c r="BK161" s="7" t="s">
        <v>71</v>
      </c>
      <c r="BL161" s="7" t="s">
        <v>138</v>
      </c>
    </row>
    <row r="162" spans="2:50" s="106" customFormat="1" ht="13.5">
      <c r="B162" s="105"/>
      <c r="C162" s="116"/>
      <c r="D162" s="113" t="s">
        <v>72</v>
      </c>
      <c r="E162" s="114" t="s">
        <v>14</v>
      </c>
      <c r="F162" s="115" t="s">
        <v>241</v>
      </c>
      <c r="G162" s="116"/>
      <c r="H162" s="129">
        <v>19</v>
      </c>
      <c r="I162" s="116"/>
      <c r="J162" s="116"/>
      <c r="K162" s="116"/>
      <c r="L162" s="105"/>
      <c r="M162" s="110"/>
      <c r="N162" s="110"/>
      <c r="O162" s="110"/>
      <c r="P162" s="110"/>
      <c r="Q162" s="110"/>
      <c r="R162" s="110"/>
      <c r="S162" s="111"/>
      <c r="AS162" s="112" t="s">
        <v>72</v>
      </c>
      <c r="AT162" s="112" t="s">
        <v>8</v>
      </c>
      <c r="AU162" s="106" t="s">
        <v>8</v>
      </c>
      <c r="AV162" s="106" t="s">
        <v>73</v>
      </c>
      <c r="AW162" s="106" t="s">
        <v>68</v>
      </c>
      <c r="AX162" s="112" t="s">
        <v>65</v>
      </c>
    </row>
    <row r="163" spans="2:64" s="16" customFormat="1" ht="22.5" customHeight="1">
      <c r="B163" s="95"/>
      <c r="C163" s="117">
        <v>42</v>
      </c>
      <c r="D163" s="117" t="s">
        <v>69</v>
      </c>
      <c r="E163" s="118" t="s">
        <v>139</v>
      </c>
      <c r="F163" s="119" t="s">
        <v>243</v>
      </c>
      <c r="G163" s="120" t="s">
        <v>70</v>
      </c>
      <c r="H163" s="128">
        <v>16</v>
      </c>
      <c r="I163" s="127">
        <v>0</v>
      </c>
      <c r="J163" s="121">
        <f>ROUND(I163*H163,2)</f>
        <v>0</v>
      </c>
      <c r="K163" s="119" t="s">
        <v>14</v>
      </c>
      <c r="L163" s="17"/>
      <c r="M163" s="101" t="s">
        <v>33</v>
      </c>
      <c r="N163" s="102">
        <v>0</v>
      </c>
      <c r="O163" s="102">
        <f>N163*H163</f>
        <v>0</v>
      </c>
      <c r="P163" s="102">
        <v>0</v>
      </c>
      <c r="Q163" s="102">
        <f>P163*H163</f>
        <v>0</v>
      </c>
      <c r="R163" s="102">
        <v>0</v>
      </c>
      <c r="S163" s="103">
        <f>R163*H163</f>
        <v>0</v>
      </c>
      <c r="AQ163" s="7" t="s">
        <v>71</v>
      </c>
      <c r="AS163" s="7" t="s">
        <v>69</v>
      </c>
      <c r="AT163" s="7" t="s">
        <v>8</v>
      </c>
      <c r="AX163" s="7" t="s">
        <v>65</v>
      </c>
      <c r="BD163" s="104">
        <f>IF(M163="základní",J163,0)</f>
        <v>0</v>
      </c>
      <c r="BE163" s="104">
        <f>IF(M163="snížená",J163,0)</f>
        <v>0</v>
      </c>
      <c r="BF163" s="104">
        <f>IF(M163="zákl. přenesená",J163,0)</f>
        <v>0</v>
      </c>
      <c r="BG163" s="104">
        <f>IF(M163="sníž. přenesená",J163,0)</f>
        <v>0</v>
      </c>
      <c r="BH163" s="104">
        <f>IF(M163="nulová",J163,0)</f>
        <v>0</v>
      </c>
      <c r="BI163" s="7" t="s">
        <v>68</v>
      </c>
      <c r="BJ163" s="104">
        <f>ROUND(I163*H163,2)</f>
        <v>0</v>
      </c>
      <c r="BK163" s="7" t="s">
        <v>71</v>
      </c>
      <c r="BL163" s="7" t="s">
        <v>140</v>
      </c>
    </row>
    <row r="164" spans="2:50" s="106" customFormat="1" ht="13.5">
      <c r="B164" s="105"/>
      <c r="C164" s="116"/>
      <c r="D164" s="113" t="s">
        <v>72</v>
      </c>
      <c r="E164" s="114" t="s">
        <v>14</v>
      </c>
      <c r="F164" s="115" t="s">
        <v>244</v>
      </c>
      <c r="G164" s="116"/>
      <c r="H164" s="129">
        <v>16</v>
      </c>
      <c r="I164" s="116"/>
      <c r="J164" s="116"/>
      <c r="K164" s="116"/>
      <c r="L164" s="105"/>
      <c r="M164" s="110"/>
      <c r="N164" s="110"/>
      <c r="O164" s="110"/>
      <c r="P164" s="110"/>
      <c r="Q164" s="110"/>
      <c r="R164" s="110"/>
      <c r="S164" s="111"/>
      <c r="AS164" s="112" t="s">
        <v>72</v>
      </c>
      <c r="AT164" s="112" t="s">
        <v>8</v>
      </c>
      <c r="AU164" s="106" t="s">
        <v>8</v>
      </c>
      <c r="AV164" s="106" t="s">
        <v>73</v>
      </c>
      <c r="AW164" s="106" t="s">
        <v>68</v>
      </c>
      <c r="AX164" s="112" t="s">
        <v>65</v>
      </c>
    </row>
    <row r="165" spans="2:64" s="16" customFormat="1" ht="22.5" customHeight="1">
      <c r="B165" s="95"/>
      <c r="C165" s="117">
        <v>43</v>
      </c>
      <c r="D165" s="117" t="s">
        <v>69</v>
      </c>
      <c r="E165" s="118" t="s">
        <v>141</v>
      </c>
      <c r="F165" s="119" t="s">
        <v>245</v>
      </c>
      <c r="G165" s="120" t="s">
        <v>70</v>
      </c>
      <c r="H165" s="128">
        <v>25</v>
      </c>
      <c r="I165" s="127">
        <v>0</v>
      </c>
      <c r="J165" s="121">
        <f>ROUND(I165*H165,2)</f>
        <v>0</v>
      </c>
      <c r="K165" s="119" t="s">
        <v>14</v>
      </c>
      <c r="L165" s="17"/>
      <c r="M165" s="101" t="s">
        <v>33</v>
      </c>
      <c r="N165" s="102">
        <v>0</v>
      </c>
      <c r="O165" s="102">
        <f>N165*H165</f>
        <v>0</v>
      </c>
      <c r="P165" s="102">
        <v>0</v>
      </c>
      <c r="Q165" s="102">
        <f>P165*H165</f>
        <v>0</v>
      </c>
      <c r="R165" s="102">
        <v>0</v>
      </c>
      <c r="S165" s="103">
        <f>R165*H165</f>
        <v>0</v>
      </c>
      <c r="AQ165" s="7" t="s">
        <v>71</v>
      </c>
      <c r="AS165" s="7" t="s">
        <v>69</v>
      </c>
      <c r="AT165" s="7" t="s">
        <v>8</v>
      </c>
      <c r="AX165" s="7" t="s">
        <v>65</v>
      </c>
      <c r="BD165" s="104">
        <f>IF(M165="základní",J165,0)</f>
        <v>0</v>
      </c>
      <c r="BE165" s="104">
        <f>IF(M165="snížená",J165,0)</f>
        <v>0</v>
      </c>
      <c r="BF165" s="104">
        <f>IF(M165="zákl. přenesená",J165,0)</f>
        <v>0</v>
      </c>
      <c r="BG165" s="104">
        <f>IF(M165="sníž. přenesená",J165,0)</f>
        <v>0</v>
      </c>
      <c r="BH165" s="104">
        <f>IF(M165="nulová",J165,0)</f>
        <v>0</v>
      </c>
      <c r="BI165" s="7" t="s">
        <v>68</v>
      </c>
      <c r="BJ165" s="104">
        <f>ROUND(I165*H165,2)</f>
        <v>0</v>
      </c>
      <c r="BK165" s="7" t="s">
        <v>71</v>
      </c>
      <c r="BL165" s="7" t="s">
        <v>142</v>
      </c>
    </row>
    <row r="166" spans="2:50" s="106" customFormat="1" ht="13.5">
      <c r="B166" s="105"/>
      <c r="C166" s="116"/>
      <c r="D166" s="113" t="s">
        <v>72</v>
      </c>
      <c r="E166" s="114" t="s">
        <v>14</v>
      </c>
      <c r="F166" s="115" t="s">
        <v>246</v>
      </c>
      <c r="G166" s="116"/>
      <c r="H166" s="129">
        <v>25</v>
      </c>
      <c r="I166" s="116"/>
      <c r="J166" s="116"/>
      <c r="K166" s="116"/>
      <c r="L166" s="105"/>
      <c r="M166" s="110"/>
      <c r="N166" s="110"/>
      <c r="O166" s="110"/>
      <c r="P166" s="110"/>
      <c r="Q166" s="110"/>
      <c r="R166" s="110"/>
      <c r="S166" s="111"/>
      <c r="AS166" s="112" t="s">
        <v>72</v>
      </c>
      <c r="AT166" s="112" t="s">
        <v>8</v>
      </c>
      <c r="AU166" s="106" t="s">
        <v>8</v>
      </c>
      <c r="AV166" s="106" t="s">
        <v>73</v>
      </c>
      <c r="AW166" s="106" t="s">
        <v>68</v>
      </c>
      <c r="AX166" s="112" t="s">
        <v>65</v>
      </c>
    </row>
    <row r="167" spans="2:64" s="16" customFormat="1" ht="22.5" customHeight="1">
      <c r="B167" s="95"/>
      <c r="C167" s="117">
        <v>44</v>
      </c>
      <c r="D167" s="117" t="s">
        <v>69</v>
      </c>
      <c r="E167" s="118" t="s">
        <v>143</v>
      </c>
      <c r="F167" s="119" t="s">
        <v>248</v>
      </c>
      <c r="G167" s="120" t="s">
        <v>70</v>
      </c>
      <c r="H167" s="128">
        <v>19</v>
      </c>
      <c r="I167" s="127">
        <v>0</v>
      </c>
      <c r="J167" s="121">
        <f>ROUND(I167*H167,2)</f>
        <v>0</v>
      </c>
      <c r="K167" s="119" t="s">
        <v>14</v>
      </c>
      <c r="L167" s="17"/>
      <c r="M167" s="101" t="s">
        <v>33</v>
      </c>
      <c r="N167" s="102">
        <v>0</v>
      </c>
      <c r="O167" s="102">
        <f>N167*H167</f>
        <v>0</v>
      </c>
      <c r="P167" s="102">
        <v>0</v>
      </c>
      <c r="Q167" s="102">
        <f>P167*H167</f>
        <v>0</v>
      </c>
      <c r="R167" s="102">
        <v>0</v>
      </c>
      <c r="S167" s="103">
        <f>R167*H167</f>
        <v>0</v>
      </c>
      <c r="AQ167" s="7" t="s">
        <v>71</v>
      </c>
      <c r="AS167" s="7" t="s">
        <v>69</v>
      </c>
      <c r="AT167" s="7" t="s">
        <v>8</v>
      </c>
      <c r="AX167" s="7" t="s">
        <v>65</v>
      </c>
      <c r="BD167" s="104">
        <f>IF(M167="základní",J167,0)</f>
        <v>0</v>
      </c>
      <c r="BE167" s="104">
        <f>IF(M167="snížená",J167,0)</f>
        <v>0</v>
      </c>
      <c r="BF167" s="104">
        <f>IF(M167="zákl. přenesená",J167,0)</f>
        <v>0</v>
      </c>
      <c r="BG167" s="104">
        <f>IF(M167="sníž. přenesená",J167,0)</f>
        <v>0</v>
      </c>
      <c r="BH167" s="104">
        <f>IF(M167="nulová",J167,0)</f>
        <v>0</v>
      </c>
      <c r="BI167" s="7" t="s">
        <v>68</v>
      </c>
      <c r="BJ167" s="104">
        <f>ROUND(I167*H167,2)</f>
        <v>0</v>
      </c>
      <c r="BK167" s="7" t="s">
        <v>71</v>
      </c>
      <c r="BL167" s="7" t="s">
        <v>144</v>
      </c>
    </row>
    <row r="168" spans="2:50" s="106" customFormat="1" ht="13.5">
      <c r="B168" s="105"/>
      <c r="C168" s="116"/>
      <c r="D168" s="113" t="s">
        <v>72</v>
      </c>
      <c r="E168" s="114" t="s">
        <v>14</v>
      </c>
      <c r="F168" s="115" t="s">
        <v>247</v>
      </c>
      <c r="G168" s="116"/>
      <c r="H168" s="129">
        <v>19</v>
      </c>
      <c r="I168" s="116"/>
      <c r="J168" s="116"/>
      <c r="K168" s="116"/>
      <c r="L168" s="105"/>
      <c r="M168" s="110"/>
      <c r="N168" s="110"/>
      <c r="O168" s="110"/>
      <c r="P168" s="110"/>
      <c r="Q168" s="110"/>
      <c r="R168" s="110"/>
      <c r="S168" s="111"/>
      <c r="AS168" s="112" t="s">
        <v>72</v>
      </c>
      <c r="AT168" s="112" t="s">
        <v>8</v>
      </c>
      <c r="AU168" s="106" t="s">
        <v>8</v>
      </c>
      <c r="AV168" s="106" t="s">
        <v>73</v>
      </c>
      <c r="AW168" s="106" t="s">
        <v>68</v>
      </c>
      <c r="AX168" s="112" t="s">
        <v>65</v>
      </c>
    </row>
    <row r="169" spans="2:64" s="16" customFormat="1" ht="22.5" customHeight="1">
      <c r="B169" s="95"/>
      <c r="C169" s="117">
        <v>45</v>
      </c>
      <c r="D169" s="117" t="s">
        <v>69</v>
      </c>
      <c r="E169" s="118" t="s">
        <v>145</v>
      </c>
      <c r="F169" s="119" t="s">
        <v>249</v>
      </c>
      <c r="G169" s="120" t="s">
        <v>70</v>
      </c>
      <c r="H169" s="128">
        <v>17</v>
      </c>
      <c r="I169" s="127">
        <v>0</v>
      </c>
      <c r="J169" s="121">
        <f>ROUND(I169*H169,2)</f>
        <v>0</v>
      </c>
      <c r="K169" s="119" t="s">
        <v>14</v>
      </c>
      <c r="L169" s="17"/>
      <c r="M169" s="101" t="s">
        <v>33</v>
      </c>
      <c r="N169" s="102">
        <v>0</v>
      </c>
      <c r="O169" s="102">
        <f>N169*H169</f>
        <v>0</v>
      </c>
      <c r="P169" s="102">
        <v>0</v>
      </c>
      <c r="Q169" s="102">
        <f>P169*H169</f>
        <v>0</v>
      </c>
      <c r="R169" s="102">
        <v>0</v>
      </c>
      <c r="S169" s="103">
        <f>R169*H169</f>
        <v>0</v>
      </c>
      <c r="AQ169" s="7" t="s">
        <v>71</v>
      </c>
      <c r="AS169" s="7" t="s">
        <v>69</v>
      </c>
      <c r="AT169" s="7" t="s">
        <v>8</v>
      </c>
      <c r="AX169" s="7" t="s">
        <v>65</v>
      </c>
      <c r="BD169" s="104">
        <f>IF(M169="základní",J169,0)</f>
        <v>0</v>
      </c>
      <c r="BE169" s="104">
        <f>IF(M169="snížená",J169,0)</f>
        <v>0</v>
      </c>
      <c r="BF169" s="104">
        <f>IF(M169="zákl. přenesená",J169,0)</f>
        <v>0</v>
      </c>
      <c r="BG169" s="104">
        <f>IF(M169="sníž. přenesená",J169,0)</f>
        <v>0</v>
      </c>
      <c r="BH169" s="104">
        <f>IF(M169="nulová",J169,0)</f>
        <v>0</v>
      </c>
      <c r="BI169" s="7" t="s">
        <v>68</v>
      </c>
      <c r="BJ169" s="104">
        <f>ROUND(I169*H169,2)</f>
        <v>0</v>
      </c>
      <c r="BK169" s="7" t="s">
        <v>71</v>
      </c>
      <c r="BL169" s="7" t="s">
        <v>146</v>
      </c>
    </row>
    <row r="170" spans="2:50" s="106" customFormat="1" ht="13.5">
      <c r="B170" s="105"/>
      <c r="C170" s="116"/>
      <c r="D170" s="113" t="s">
        <v>72</v>
      </c>
      <c r="E170" s="114" t="s">
        <v>14</v>
      </c>
      <c r="F170" s="115" t="s">
        <v>250</v>
      </c>
      <c r="G170" s="116"/>
      <c r="H170" s="129">
        <v>17</v>
      </c>
      <c r="I170" s="116"/>
      <c r="J170" s="116"/>
      <c r="K170" s="116"/>
      <c r="L170" s="105"/>
      <c r="M170" s="110"/>
      <c r="N170" s="110"/>
      <c r="O170" s="110"/>
      <c r="P170" s="110"/>
      <c r="Q170" s="110"/>
      <c r="R170" s="110"/>
      <c r="S170" s="111"/>
      <c r="AS170" s="112" t="s">
        <v>72</v>
      </c>
      <c r="AT170" s="112" t="s">
        <v>8</v>
      </c>
      <c r="AU170" s="106" t="s">
        <v>8</v>
      </c>
      <c r="AV170" s="106" t="s">
        <v>73</v>
      </c>
      <c r="AW170" s="106" t="s">
        <v>68</v>
      </c>
      <c r="AX170" s="112" t="s">
        <v>65</v>
      </c>
    </row>
    <row r="171" spans="2:64" s="16" customFormat="1" ht="22.5" customHeight="1">
      <c r="B171" s="95"/>
      <c r="C171" s="117">
        <v>46</v>
      </c>
      <c r="D171" s="117" t="s">
        <v>69</v>
      </c>
      <c r="E171" s="118" t="s">
        <v>147</v>
      </c>
      <c r="F171" s="119" t="s">
        <v>251</v>
      </c>
      <c r="G171" s="120" t="s">
        <v>70</v>
      </c>
      <c r="H171" s="128">
        <v>1</v>
      </c>
      <c r="I171" s="127">
        <v>0</v>
      </c>
      <c r="J171" s="121">
        <f>ROUND(I171*H171,2)</f>
        <v>0</v>
      </c>
      <c r="K171" s="119" t="s">
        <v>14</v>
      </c>
      <c r="L171" s="17"/>
      <c r="M171" s="101" t="s">
        <v>33</v>
      </c>
      <c r="N171" s="102">
        <v>0</v>
      </c>
      <c r="O171" s="102">
        <f>N171*H171</f>
        <v>0</v>
      </c>
      <c r="P171" s="102">
        <v>0</v>
      </c>
      <c r="Q171" s="102">
        <f>P171*H171</f>
        <v>0</v>
      </c>
      <c r="R171" s="102">
        <v>0</v>
      </c>
      <c r="S171" s="103">
        <f>R171*H171</f>
        <v>0</v>
      </c>
      <c r="AQ171" s="7" t="s">
        <v>71</v>
      </c>
      <c r="AS171" s="7" t="s">
        <v>69</v>
      </c>
      <c r="AT171" s="7" t="s">
        <v>8</v>
      </c>
      <c r="AX171" s="7" t="s">
        <v>65</v>
      </c>
      <c r="BD171" s="104">
        <f>IF(M171="základní",J171,0)</f>
        <v>0</v>
      </c>
      <c r="BE171" s="104">
        <f>IF(M171="snížená",J171,0)</f>
        <v>0</v>
      </c>
      <c r="BF171" s="104">
        <f>IF(M171="zákl. přenesená",J171,0)</f>
        <v>0</v>
      </c>
      <c r="BG171" s="104">
        <f>IF(M171="sníž. přenesená",J171,0)</f>
        <v>0</v>
      </c>
      <c r="BH171" s="104">
        <f>IF(M171="nulová",J171,0)</f>
        <v>0</v>
      </c>
      <c r="BI171" s="7" t="s">
        <v>68</v>
      </c>
      <c r="BJ171" s="104">
        <f>ROUND(I171*H171,2)</f>
        <v>0</v>
      </c>
      <c r="BK171" s="7" t="s">
        <v>71</v>
      </c>
      <c r="BL171" s="7" t="s">
        <v>148</v>
      </c>
    </row>
    <row r="172" spans="2:50" s="106" customFormat="1" ht="13.5">
      <c r="B172" s="105"/>
      <c r="C172" s="116"/>
      <c r="D172" s="113" t="s">
        <v>72</v>
      </c>
      <c r="E172" s="114" t="s">
        <v>14</v>
      </c>
      <c r="F172" s="115" t="s">
        <v>252</v>
      </c>
      <c r="G172" s="116"/>
      <c r="H172" s="129">
        <v>1</v>
      </c>
      <c r="I172" s="116"/>
      <c r="J172" s="116"/>
      <c r="K172" s="116"/>
      <c r="L172" s="105"/>
      <c r="M172" s="110"/>
      <c r="N172" s="110"/>
      <c r="O172" s="110"/>
      <c r="P172" s="110"/>
      <c r="Q172" s="110"/>
      <c r="R172" s="110"/>
      <c r="S172" s="111"/>
      <c r="AS172" s="112" t="s">
        <v>72</v>
      </c>
      <c r="AT172" s="112" t="s">
        <v>8</v>
      </c>
      <c r="AU172" s="106" t="s">
        <v>8</v>
      </c>
      <c r="AV172" s="106" t="s">
        <v>73</v>
      </c>
      <c r="AW172" s="106" t="s">
        <v>68</v>
      </c>
      <c r="AX172" s="112" t="s">
        <v>65</v>
      </c>
    </row>
    <row r="173" spans="2:64" s="16" customFormat="1" ht="22.5" customHeight="1">
      <c r="B173" s="95"/>
      <c r="C173" s="117">
        <v>47</v>
      </c>
      <c r="D173" s="117" t="s">
        <v>69</v>
      </c>
      <c r="E173" s="118" t="s">
        <v>149</v>
      </c>
      <c r="F173" s="119" t="s">
        <v>254</v>
      </c>
      <c r="G173" s="120" t="s">
        <v>70</v>
      </c>
      <c r="H173" s="128">
        <v>220</v>
      </c>
      <c r="I173" s="127">
        <v>0</v>
      </c>
      <c r="J173" s="121">
        <f>ROUND(I173*H173,2)</f>
        <v>0</v>
      </c>
      <c r="K173" s="119" t="s">
        <v>14</v>
      </c>
      <c r="L173" s="17"/>
      <c r="M173" s="101" t="s">
        <v>33</v>
      </c>
      <c r="N173" s="102">
        <v>0</v>
      </c>
      <c r="O173" s="102">
        <f>N173*H173</f>
        <v>0</v>
      </c>
      <c r="P173" s="102">
        <v>0</v>
      </c>
      <c r="Q173" s="102">
        <f>P173*H173</f>
        <v>0</v>
      </c>
      <c r="R173" s="102">
        <v>0</v>
      </c>
      <c r="S173" s="103">
        <f>R173*H173</f>
        <v>0</v>
      </c>
      <c r="AQ173" s="7" t="s">
        <v>71</v>
      </c>
      <c r="AS173" s="7" t="s">
        <v>69</v>
      </c>
      <c r="AT173" s="7" t="s">
        <v>8</v>
      </c>
      <c r="AX173" s="7" t="s">
        <v>65</v>
      </c>
      <c r="BD173" s="104">
        <f>IF(M173="základní",J173,0)</f>
        <v>0</v>
      </c>
      <c r="BE173" s="104">
        <f>IF(M173="snížená",J173,0)</f>
        <v>0</v>
      </c>
      <c r="BF173" s="104">
        <f>IF(M173="zákl. přenesená",J173,0)</f>
        <v>0</v>
      </c>
      <c r="BG173" s="104">
        <f>IF(M173="sníž. přenesená",J173,0)</f>
        <v>0</v>
      </c>
      <c r="BH173" s="104">
        <f>IF(M173="nulová",J173,0)</f>
        <v>0</v>
      </c>
      <c r="BI173" s="7" t="s">
        <v>68</v>
      </c>
      <c r="BJ173" s="104">
        <f>ROUND(I173*H173,2)</f>
        <v>0</v>
      </c>
      <c r="BK173" s="7" t="s">
        <v>71</v>
      </c>
      <c r="BL173" s="7" t="s">
        <v>150</v>
      </c>
    </row>
    <row r="174" spans="2:50" s="106" customFormat="1" ht="13.5">
      <c r="B174" s="105"/>
      <c r="C174" s="116"/>
      <c r="D174" s="113" t="s">
        <v>72</v>
      </c>
      <c r="E174" s="114" t="s">
        <v>14</v>
      </c>
      <c r="F174" s="115" t="s">
        <v>253</v>
      </c>
      <c r="G174" s="116"/>
      <c r="H174" s="129">
        <v>220</v>
      </c>
      <c r="I174" s="116"/>
      <c r="J174" s="116"/>
      <c r="K174" s="116"/>
      <c r="L174" s="105"/>
      <c r="M174" s="110"/>
      <c r="N174" s="110"/>
      <c r="O174" s="110"/>
      <c r="P174" s="110"/>
      <c r="Q174" s="110"/>
      <c r="R174" s="110"/>
      <c r="S174" s="111"/>
      <c r="AS174" s="112" t="s">
        <v>72</v>
      </c>
      <c r="AT174" s="112" t="s">
        <v>8</v>
      </c>
      <c r="AU174" s="106" t="s">
        <v>8</v>
      </c>
      <c r="AV174" s="106" t="s">
        <v>73</v>
      </c>
      <c r="AW174" s="106" t="s">
        <v>68</v>
      </c>
      <c r="AX174" s="112" t="s">
        <v>65</v>
      </c>
    </row>
    <row r="175" spans="2:64" s="16" customFormat="1" ht="22.5" customHeight="1">
      <c r="B175" s="95"/>
      <c r="C175" s="117">
        <v>48</v>
      </c>
      <c r="D175" s="117" t="s">
        <v>69</v>
      </c>
      <c r="E175" s="118" t="s">
        <v>152</v>
      </c>
      <c r="F175" s="119" t="s">
        <v>257</v>
      </c>
      <c r="G175" s="120" t="s">
        <v>70</v>
      </c>
      <c r="H175" s="128">
        <v>56</v>
      </c>
      <c r="I175" s="127">
        <v>0</v>
      </c>
      <c r="J175" s="121">
        <f>ROUND(I175*H175,2)</f>
        <v>0</v>
      </c>
      <c r="K175" s="119" t="s">
        <v>14</v>
      </c>
      <c r="L175" s="17"/>
      <c r="M175" s="101" t="s">
        <v>33</v>
      </c>
      <c r="N175" s="102">
        <v>0</v>
      </c>
      <c r="O175" s="102">
        <f>N175*H175</f>
        <v>0</v>
      </c>
      <c r="P175" s="102">
        <v>0</v>
      </c>
      <c r="Q175" s="102">
        <f>P175*H175</f>
        <v>0</v>
      </c>
      <c r="R175" s="102">
        <v>0</v>
      </c>
      <c r="S175" s="103">
        <f>R175*H175</f>
        <v>0</v>
      </c>
      <c r="AQ175" s="7" t="s">
        <v>71</v>
      </c>
      <c r="AS175" s="7" t="s">
        <v>69</v>
      </c>
      <c r="AT175" s="7" t="s">
        <v>8</v>
      </c>
      <c r="AX175" s="7" t="s">
        <v>65</v>
      </c>
      <c r="BD175" s="104">
        <f>IF(M175="základní",J175,0)</f>
        <v>0</v>
      </c>
      <c r="BE175" s="104">
        <f>IF(M175="snížená",J175,0)</f>
        <v>0</v>
      </c>
      <c r="BF175" s="104">
        <f>IF(M175="zákl. přenesená",J175,0)</f>
        <v>0</v>
      </c>
      <c r="BG175" s="104">
        <f>IF(M175="sníž. přenesená",J175,0)</f>
        <v>0</v>
      </c>
      <c r="BH175" s="104">
        <f>IF(M175="nulová",J175,0)</f>
        <v>0</v>
      </c>
      <c r="BI175" s="7" t="s">
        <v>68</v>
      </c>
      <c r="BJ175" s="104">
        <f>ROUND(I175*H175,2)</f>
        <v>0</v>
      </c>
      <c r="BK175" s="7" t="s">
        <v>71</v>
      </c>
      <c r="BL175" s="7" t="s">
        <v>151</v>
      </c>
    </row>
    <row r="176" spans="2:50" s="106" customFormat="1" ht="13.5">
      <c r="B176" s="105"/>
      <c r="C176" s="116"/>
      <c r="D176" s="113" t="s">
        <v>72</v>
      </c>
      <c r="E176" s="114" t="s">
        <v>14</v>
      </c>
      <c r="F176" s="115" t="s">
        <v>256</v>
      </c>
      <c r="G176" s="116"/>
      <c r="H176" s="129">
        <v>56</v>
      </c>
      <c r="I176" s="116"/>
      <c r="J176" s="116"/>
      <c r="K176" s="116"/>
      <c r="L176" s="105"/>
      <c r="M176" s="110"/>
      <c r="N176" s="110"/>
      <c r="O176" s="110"/>
      <c r="P176" s="110"/>
      <c r="Q176" s="110"/>
      <c r="R176" s="110"/>
      <c r="S176" s="111"/>
      <c r="AS176" s="112" t="s">
        <v>72</v>
      </c>
      <c r="AT176" s="112" t="s">
        <v>8</v>
      </c>
      <c r="AU176" s="106" t="s">
        <v>8</v>
      </c>
      <c r="AV176" s="106" t="s">
        <v>73</v>
      </c>
      <c r="AW176" s="106" t="s">
        <v>68</v>
      </c>
      <c r="AX176" s="112" t="s">
        <v>65</v>
      </c>
    </row>
    <row r="177" spans="2:64" s="16" customFormat="1" ht="22.5" customHeight="1">
      <c r="B177" s="95"/>
      <c r="C177" s="117">
        <v>49</v>
      </c>
      <c r="D177" s="117" t="s">
        <v>69</v>
      </c>
      <c r="E177" s="118" t="s">
        <v>287</v>
      </c>
      <c r="F177" s="119" t="s">
        <v>261</v>
      </c>
      <c r="G177" s="120" t="s">
        <v>70</v>
      </c>
      <c r="H177" s="128">
        <v>26</v>
      </c>
      <c r="I177" s="127">
        <v>0</v>
      </c>
      <c r="J177" s="121">
        <f>ROUND(I177*H177,2)</f>
        <v>0</v>
      </c>
      <c r="K177" s="119" t="s">
        <v>14</v>
      </c>
      <c r="L177" s="17"/>
      <c r="M177" s="101" t="s">
        <v>33</v>
      </c>
      <c r="N177" s="102">
        <v>0</v>
      </c>
      <c r="O177" s="102">
        <f>N177*H177</f>
        <v>0</v>
      </c>
      <c r="P177" s="102">
        <v>0</v>
      </c>
      <c r="Q177" s="102">
        <f>P177*H177</f>
        <v>0</v>
      </c>
      <c r="R177" s="102">
        <v>0</v>
      </c>
      <c r="S177" s="103">
        <f>R177*H177</f>
        <v>0</v>
      </c>
      <c r="AQ177" s="7" t="s">
        <v>71</v>
      </c>
      <c r="AS177" s="7" t="s">
        <v>69</v>
      </c>
      <c r="AT177" s="7" t="s">
        <v>8</v>
      </c>
      <c r="AX177" s="7" t="s">
        <v>65</v>
      </c>
      <c r="BD177" s="104">
        <f>IF(M177="základní",J177,0)</f>
        <v>0</v>
      </c>
      <c r="BE177" s="104">
        <f>IF(M177="snížená",J177,0)</f>
        <v>0</v>
      </c>
      <c r="BF177" s="104">
        <f>IF(M177="zákl. přenesená",J177,0)</f>
        <v>0</v>
      </c>
      <c r="BG177" s="104">
        <f>IF(M177="sníž. přenesená",J177,0)</f>
        <v>0</v>
      </c>
      <c r="BH177" s="104">
        <f>IF(M177="nulová",J177,0)</f>
        <v>0</v>
      </c>
      <c r="BI177" s="7" t="s">
        <v>68</v>
      </c>
      <c r="BJ177" s="104">
        <f>ROUND(I177*H177,2)</f>
        <v>0</v>
      </c>
      <c r="BK177" s="7" t="s">
        <v>71</v>
      </c>
      <c r="BL177" s="7" t="s">
        <v>151</v>
      </c>
    </row>
    <row r="178" spans="2:50" s="106" customFormat="1" ht="13.5">
      <c r="B178" s="105"/>
      <c r="C178" s="116"/>
      <c r="D178" s="113" t="s">
        <v>72</v>
      </c>
      <c r="E178" s="114" t="s">
        <v>14</v>
      </c>
      <c r="F178" s="115" t="s">
        <v>255</v>
      </c>
      <c r="G178" s="116"/>
      <c r="H178" s="129">
        <v>26</v>
      </c>
      <c r="I178" s="116"/>
      <c r="J178" s="116"/>
      <c r="K178" s="116"/>
      <c r="L178" s="105"/>
      <c r="M178" s="110"/>
      <c r="N178" s="110"/>
      <c r="O178" s="110"/>
      <c r="P178" s="110"/>
      <c r="Q178" s="110"/>
      <c r="R178" s="110"/>
      <c r="S178" s="111"/>
      <c r="AS178" s="112" t="s">
        <v>72</v>
      </c>
      <c r="AT178" s="112" t="s">
        <v>8</v>
      </c>
      <c r="AU178" s="106" t="s">
        <v>8</v>
      </c>
      <c r="AV178" s="106" t="s">
        <v>73</v>
      </c>
      <c r="AW178" s="106" t="s">
        <v>68</v>
      </c>
      <c r="AX178" s="112" t="s">
        <v>65</v>
      </c>
    </row>
    <row r="179" spans="2:64" s="16" customFormat="1" ht="22.5" customHeight="1">
      <c r="B179" s="95"/>
      <c r="C179" s="117">
        <v>50</v>
      </c>
      <c r="D179" s="117" t="s">
        <v>69</v>
      </c>
      <c r="E179" s="118" t="s">
        <v>154</v>
      </c>
      <c r="F179" s="119" t="s">
        <v>260</v>
      </c>
      <c r="G179" s="120" t="s">
        <v>70</v>
      </c>
      <c r="H179" s="128">
        <v>47</v>
      </c>
      <c r="I179" s="127">
        <v>0</v>
      </c>
      <c r="J179" s="121">
        <f>ROUND(I179*H179,2)</f>
        <v>0</v>
      </c>
      <c r="K179" s="119" t="s">
        <v>14</v>
      </c>
      <c r="L179" s="17"/>
      <c r="M179" s="101" t="s">
        <v>33</v>
      </c>
      <c r="N179" s="102">
        <v>0</v>
      </c>
      <c r="O179" s="102">
        <f>N179*H179</f>
        <v>0</v>
      </c>
      <c r="P179" s="102">
        <v>0</v>
      </c>
      <c r="Q179" s="102">
        <f>P179*H179</f>
        <v>0</v>
      </c>
      <c r="R179" s="102">
        <v>0</v>
      </c>
      <c r="S179" s="103">
        <f>R179*H179</f>
        <v>0</v>
      </c>
      <c r="AQ179" s="7" t="s">
        <v>71</v>
      </c>
      <c r="AS179" s="7" t="s">
        <v>69</v>
      </c>
      <c r="AT179" s="7" t="s">
        <v>8</v>
      </c>
      <c r="AX179" s="7" t="s">
        <v>65</v>
      </c>
      <c r="BD179" s="104">
        <f>IF(M179="základní",J179,0)</f>
        <v>0</v>
      </c>
      <c r="BE179" s="104">
        <f>IF(M179="snížená",J179,0)</f>
        <v>0</v>
      </c>
      <c r="BF179" s="104">
        <f>IF(M179="zákl. přenesená",J179,0)</f>
        <v>0</v>
      </c>
      <c r="BG179" s="104">
        <f>IF(M179="sníž. přenesená",J179,0)</f>
        <v>0</v>
      </c>
      <c r="BH179" s="104">
        <f>IF(M179="nulová",J179,0)</f>
        <v>0</v>
      </c>
      <c r="BI179" s="7" t="s">
        <v>68</v>
      </c>
      <c r="BJ179" s="104">
        <f>ROUND(I179*H179,2)</f>
        <v>0</v>
      </c>
      <c r="BK179" s="7" t="s">
        <v>71</v>
      </c>
      <c r="BL179" s="7" t="s">
        <v>153</v>
      </c>
    </row>
    <row r="180" spans="2:50" s="106" customFormat="1" ht="13.5">
      <c r="B180" s="105"/>
      <c r="C180" s="116"/>
      <c r="D180" s="113" t="s">
        <v>72</v>
      </c>
      <c r="E180" s="114" t="s">
        <v>14</v>
      </c>
      <c r="F180" s="115" t="s">
        <v>258</v>
      </c>
      <c r="G180" s="116"/>
      <c r="H180" s="129">
        <v>47</v>
      </c>
      <c r="I180" s="116"/>
      <c r="J180" s="116"/>
      <c r="K180" s="116"/>
      <c r="L180" s="105"/>
      <c r="M180" s="110"/>
      <c r="N180" s="110"/>
      <c r="O180" s="110"/>
      <c r="P180" s="110"/>
      <c r="Q180" s="110"/>
      <c r="R180" s="110"/>
      <c r="S180" s="111"/>
      <c r="AS180" s="112" t="s">
        <v>72</v>
      </c>
      <c r="AT180" s="112" t="s">
        <v>8</v>
      </c>
      <c r="AU180" s="106" t="s">
        <v>8</v>
      </c>
      <c r="AV180" s="106" t="s">
        <v>73</v>
      </c>
      <c r="AW180" s="106" t="s">
        <v>68</v>
      </c>
      <c r="AX180" s="112" t="s">
        <v>65</v>
      </c>
    </row>
    <row r="181" spans="2:64" s="16" customFormat="1" ht="22.5" customHeight="1">
      <c r="B181" s="95"/>
      <c r="C181" s="117">
        <v>51</v>
      </c>
      <c r="D181" s="117" t="s">
        <v>69</v>
      </c>
      <c r="E181" s="118" t="s">
        <v>288</v>
      </c>
      <c r="F181" s="119" t="s">
        <v>262</v>
      </c>
      <c r="G181" s="120" t="s">
        <v>70</v>
      </c>
      <c r="H181" s="128">
        <v>9</v>
      </c>
      <c r="I181" s="127">
        <v>0</v>
      </c>
      <c r="J181" s="121">
        <f>ROUND(I181*H181,2)</f>
        <v>0</v>
      </c>
      <c r="K181" s="119" t="s">
        <v>14</v>
      </c>
      <c r="L181" s="17"/>
      <c r="M181" s="101" t="s">
        <v>33</v>
      </c>
      <c r="N181" s="102">
        <v>0</v>
      </c>
      <c r="O181" s="102">
        <f>N181*H181</f>
        <v>0</v>
      </c>
      <c r="P181" s="102">
        <v>0</v>
      </c>
      <c r="Q181" s="102">
        <f>P181*H181</f>
        <v>0</v>
      </c>
      <c r="R181" s="102">
        <v>0</v>
      </c>
      <c r="S181" s="103">
        <f>R181*H181</f>
        <v>0</v>
      </c>
      <c r="AQ181" s="7" t="s">
        <v>71</v>
      </c>
      <c r="AS181" s="7" t="s">
        <v>69</v>
      </c>
      <c r="AT181" s="7" t="s">
        <v>8</v>
      </c>
      <c r="AX181" s="7" t="s">
        <v>65</v>
      </c>
      <c r="BD181" s="104">
        <f>IF(M181="základní",J181,0)</f>
        <v>0</v>
      </c>
      <c r="BE181" s="104">
        <f>IF(M181="snížená",J181,0)</f>
        <v>0</v>
      </c>
      <c r="BF181" s="104">
        <f>IF(M181="zákl. přenesená",J181,0)</f>
        <v>0</v>
      </c>
      <c r="BG181" s="104">
        <f>IF(M181="sníž. přenesená",J181,0)</f>
        <v>0</v>
      </c>
      <c r="BH181" s="104">
        <f>IF(M181="nulová",J181,0)</f>
        <v>0</v>
      </c>
      <c r="BI181" s="7" t="s">
        <v>68</v>
      </c>
      <c r="BJ181" s="104">
        <f>ROUND(I181*H181,2)</f>
        <v>0</v>
      </c>
      <c r="BK181" s="7" t="s">
        <v>71</v>
      </c>
      <c r="BL181" s="7" t="s">
        <v>153</v>
      </c>
    </row>
    <row r="182" spans="2:50" s="106" customFormat="1" ht="13.5">
      <c r="B182" s="105"/>
      <c r="C182" s="116"/>
      <c r="D182" s="113" t="s">
        <v>72</v>
      </c>
      <c r="E182" s="114" t="s">
        <v>14</v>
      </c>
      <c r="F182" s="115" t="s">
        <v>259</v>
      </c>
      <c r="G182" s="116"/>
      <c r="H182" s="129">
        <v>9</v>
      </c>
      <c r="I182" s="116"/>
      <c r="J182" s="116"/>
      <c r="K182" s="116"/>
      <c r="L182" s="105"/>
      <c r="M182" s="110"/>
      <c r="N182" s="110"/>
      <c r="O182" s="110"/>
      <c r="P182" s="110"/>
      <c r="Q182" s="110"/>
      <c r="R182" s="110"/>
      <c r="S182" s="111"/>
      <c r="AS182" s="112" t="s">
        <v>72</v>
      </c>
      <c r="AT182" s="112" t="s">
        <v>8</v>
      </c>
      <c r="AU182" s="106" t="s">
        <v>8</v>
      </c>
      <c r="AV182" s="106" t="s">
        <v>73</v>
      </c>
      <c r="AW182" s="106" t="s">
        <v>68</v>
      </c>
      <c r="AX182" s="112" t="s">
        <v>65</v>
      </c>
    </row>
    <row r="183" spans="2:64" s="16" customFormat="1" ht="22.5" customHeight="1">
      <c r="B183" s="95"/>
      <c r="C183" s="117">
        <v>52</v>
      </c>
      <c r="D183" s="117" t="s">
        <v>69</v>
      </c>
      <c r="E183" s="118" t="s">
        <v>156</v>
      </c>
      <c r="F183" s="119" t="s">
        <v>264</v>
      </c>
      <c r="G183" s="120" t="s">
        <v>70</v>
      </c>
      <c r="H183" s="128">
        <v>8</v>
      </c>
      <c r="I183" s="127">
        <v>0</v>
      </c>
      <c r="J183" s="121">
        <f>ROUND(I183*H183,2)</f>
        <v>0</v>
      </c>
      <c r="K183" s="119" t="s">
        <v>14</v>
      </c>
      <c r="L183" s="17"/>
      <c r="M183" s="101" t="s">
        <v>33</v>
      </c>
      <c r="N183" s="102">
        <v>0</v>
      </c>
      <c r="O183" s="102">
        <f>N183*H183</f>
        <v>0</v>
      </c>
      <c r="P183" s="102">
        <v>0</v>
      </c>
      <c r="Q183" s="102">
        <f>P183*H183</f>
        <v>0</v>
      </c>
      <c r="R183" s="102">
        <v>0</v>
      </c>
      <c r="S183" s="103">
        <f>R183*H183</f>
        <v>0</v>
      </c>
      <c r="AQ183" s="7" t="s">
        <v>71</v>
      </c>
      <c r="AS183" s="7" t="s">
        <v>69</v>
      </c>
      <c r="AT183" s="7" t="s">
        <v>8</v>
      </c>
      <c r="AX183" s="7" t="s">
        <v>65</v>
      </c>
      <c r="BD183" s="104">
        <f>IF(M183="základní",J183,0)</f>
        <v>0</v>
      </c>
      <c r="BE183" s="104">
        <f>IF(M183="snížená",J183,0)</f>
        <v>0</v>
      </c>
      <c r="BF183" s="104">
        <f>IF(M183="zákl. přenesená",J183,0)</f>
        <v>0</v>
      </c>
      <c r="BG183" s="104">
        <f>IF(M183="sníž. přenesená",J183,0)</f>
        <v>0</v>
      </c>
      <c r="BH183" s="104">
        <f>IF(M183="nulová",J183,0)</f>
        <v>0</v>
      </c>
      <c r="BI183" s="7" t="s">
        <v>68</v>
      </c>
      <c r="BJ183" s="104">
        <f>ROUND(I183*H183,2)</f>
        <v>0</v>
      </c>
      <c r="BK183" s="7" t="s">
        <v>71</v>
      </c>
      <c r="BL183" s="7" t="s">
        <v>155</v>
      </c>
    </row>
    <row r="184" spans="2:50" s="106" customFormat="1" ht="13.5">
      <c r="B184" s="105"/>
      <c r="C184" s="116"/>
      <c r="D184" s="113" t="s">
        <v>72</v>
      </c>
      <c r="E184" s="114" t="s">
        <v>14</v>
      </c>
      <c r="F184" s="115" t="s">
        <v>263</v>
      </c>
      <c r="G184" s="116"/>
      <c r="H184" s="129">
        <v>8</v>
      </c>
      <c r="I184" s="116"/>
      <c r="J184" s="116"/>
      <c r="K184" s="116"/>
      <c r="L184" s="105"/>
      <c r="M184" s="110"/>
      <c r="N184" s="110"/>
      <c r="O184" s="110"/>
      <c r="P184" s="110"/>
      <c r="Q184" s="110"/>
      <c r="R184" s="110"/>
      <c r="S184" s="111"/>
      <c r="AS184" s="112" t="s">
        <v>72</v>
      </c>
      <c r="AT184" s="112" t="s">
        <v>8</v>
      </c>
      <c r="AU184" s="106" t="s">
        <v>8</v>
      </c>
      <c r="AV184" s="106" t="s">
        <v>73</v>
      </c>
      <c r="AW184" s="106" t="s">
        <v>68</v>
      </c>
      <c r="AX184" s="112" t="s">
        <v>65</v>
      </c>
    </row>
    <row r="185" spans="2:64" s="16" customFormat="1" ht="22.5" customHeight="1">
      <c r="B185" s="95"/>
      <c r="C185" s="117">
        <v>53</v>
      </c>
      <c r="D185" s="117" t="s">
        <v>69</v>
      </c>
      <c r="E185" s="118" t="s">
        <v>289</v>
      </c>
      <c r="F185" s="119" t="s">
        <v>264</v>
      </c>
      <c r="G185" s="120" t="s">
        <v>70</v>
      </c>
      <c r="H185" s="128">
        <v>3</v>
      </c>
      <c r="I185" s="127">
        <v>0</v>
      </c>
      <c r="J185" s="121">
        <f>ROUND(I185*H185,2)</f>
        <v>0</v>
      </c>
      <c r="K185" s="119" t="s">
        <v>14</v>
      </c>
      <c r="L185" s="17"/>
      <c r="M185" s="101" t="s">
        <v>33</v>
      </c>
      <c r="N185" s="102">
        <v>0</v>
      </c>
      <c r="O185" s="102">
        <f>N185*H185</f>
        <v>0</v>
      </c>
      <c r="P185" s="102">
        <v>0</v>
      </c>
      <c r="Q185" s="102">
        <f>P185*H185</f>
        <v>0</v>
      </c>
      <c r="R185" s="102">
        <v>0</v>
      </c>
      <c r="S185" s="103">
        <f>R185*H185</f>
        <v>0</v>
      </c>
      <c r="AQ185" s="7" t="s">
        <v>71</v>
      </c>
      <c r="AS185" s="7" t="s">
        <v>69</v>
      </c>
      <c r="AT185" s="7" t="s">
        <v>8</v>
      </c>
      <c r="AX185" s="7" t="s">
        <v>65</v>
      </c>
      <c r="BD185" s="104">
        <f>IF(M185="základní",J185,0)</f>
        <v>0</v>
      </c>
      <c r="BE185" s="104">
        <f>IF(M185="snížená",J185,0)</f>
        <v>0</v>
      </c>
      <c r="BF185" s="104">
        <f>IF(M185="zákl. přenesená",J185,0)</f>
        <v>0</v>
      </c>
      <c r="BG185" s="104">
        <f>IF(M185="sníž. přenesená",J185,0)</f>
        <v>0</v>
      </c>
      <c r="BH185" s="104">
        <f>IF(M185="nulová",J185,0)</f>
        <v>0</v>
      </c>
      <c r="BI185" s="7" t="s">
        <v>68</v>
      </c>
      <c r="BJ185" s="104">
        <f>ROUND(I185*H185,2)</f>
        <v>0</v>
      </c>
      <c r="BK185" s="7" t="s">
        <v>71</v>
      </c>
      <c r="BL185" s="7" t="s">
        <v>155</v>
      </c>
    </row>
    <row r="186" spans="2:50" s="106" customFormat="1" ht="13.5">
      <c r="B186" s="105"/>
      <c r="C186" s="116"/>
      <c r="D186" s="113" t="s">
        <v>72</v>
      </c>
      <c r="E186" s="114" t="s">
        <v>14</v>
      </c>
      <c r="F186" s="115" t="s">
        <v>265</v>
      </c>
      <c r="G186" s="116"/>
      <c r="H186" s="129">
        <v>3</v>
      </c>
      <c r="I186" s="116"/>
      <c r="J186" s="116"/>
      <c r="K186" s="116"/>
      <c r="L186" s="105"/>
      <c r="M186" s="110"/>
      <c r="N186" s="110"/>
      <c r="O186" s="110"/>
      <c r="P186" s="110"/>
      <c r="Q186" s="110"/>
      <c r="R186" s="110"/>
      <c r="S186" s="111"/>
      <c r="AS186" s="112" t="s">
        <v>72</v>
      </c>
      <c r="AT186" s="112" t="s">
        <v>8</v>
      </c>
      <c r="AU186" s="106" t="s">
        <v>8</v>
      </c>
      <c r="AV186" s="106" t="s">
        <v>73</v>
      </c>
      <c r="AW186" s="106" t="s">
        <v>68</v>
      </c>
      <c r="AX186" s="112" t="s">
        <v>65</v>
      </c>
    </row>
    <row r="187" spans="2:64" s="16" customFormat="1" ht="22.5" customHeight="1">
      <c r="B187" s="95"/>
      <c r="C187" s="117">
        <v>54</v>
      </c>
      <c r="D187" s="117" t="s">
        <v>69</v>
      </c>
      <c r="E187" s="118" t="s">
        <v>157</v>
      </c>
      <c r="F187" s="119" t="s">
        <v>266</v>
      </c>
      <c r="G187" s="120" t="s">
        <v>70</v>
      </c>
      <c r="H187" s="128">
        <v>7</v>
      </c>
      <c r="I187" s="127">
        <v>0</v>
      </c>
      <c r="J187" s="121">
        <f>ROUND(I187*H187,2)</f>
        <v>0</v>
      </c>
      <c r="K187" s="119" t="s">
        <v>14</v>
      </c>
      <c r="L187" s="17"/>
      <c r="M187" s="101" t="s">
        <v>33</v>
      </c>
      <c r="N187" s="102">
        <v>0</v>
      </c>
      <c r="O187" s="102">
        <f>N187*H187</f>
        <v>0</v>
      </c>
      <c r="P187" s="102">
        <v>0</v>
      </c>
      <c r="Q187" s="102">
        <f>P187*H187</f>
        <v>0</v>
      </c>
      <c r="R187" s="102">
        <v>0</v>
      </c>
      <c r="S187" s="103">
        <f>R187*H187</f>
        <v>0</v>
      </c>
      <c r="AQ187" s="7" t="s">
        <v>71</v>
      </c>
      <c r="AS187" s="7" t="s">
        <v>69</v>
      </c>
      <c r="AT187" s="7" t="s">
        <v>8</v>
      </c>
      <c r="AX187" s="7" t="s">
        <v>65</v>
      </c>
      <c r="BD187" s="104">
        <f>IF(M187="základní",J187,0)</f>
        <v>0</v>
      </c>
      <c r="BE187" s="104">
        <f>IF(M187="snížená",J187,0)</f>
        <v>0</v>
      </c>
      <c r="BF187" s="104">
        <f>IF(M187="zákl. přenesená",J187,0)</f>
        <v>0</v>
      </c>
      <c r="BG187" s="104">
        <f>IF(M187="sníž. přenesená",J187,0)</f>
        <v>0</v>
      </c>
      <c r="BH187" s="104">
        <f>IF(M187="nulová",J187,0)</f>
        <v>0</v>
      </c>
      <c r="BI187" s="7" t="s">
        <v>68</v>
      </c>
      <c r="BJ187" s="104">
        <f>ROUND(I187*H187,2)</f>
        <v>0</v>
      </c>
      <c r="BK187" s="7" t="s">
        <v>71</v>
      </c>
      <c r="BL187" s="7" t="s">
        <v>158</v>
      </c>
    </row>
    <row r="188" spans="2:50" s="106" customFormat="1" ht="13.5">
      <c r="B188" s="105"/>
      <c r="C188" s="116"/>
      <c r="D188" s="113" t="s">
        <v>72</v>
      </c>
      <c r="E188" s="114" t="s">
        <v>14</v>
      </c>
      <c r="F188" s="115" t="s">
        <v>267</v>
      </c>
      <c r="G188" s="116"/>
      <c r="H188" s="129">
        <v>7</v>
      </c>
      <c r="I188" s="116"/>
      <c r="J188" s="116"/>
      <c r="K188" s="116"/>
      <c r="L188" s="105"/>
      <c r="M188" s="110"/>
      <c r="N188" s="110"/>
      <c r="O188" s="110"/>
      <c r="P188" s="110"/>
      <c r="Q188" s="110"/>
      <c r="R188" s="110"/>
      <c r="S188" s="111"/>
      <c r="AS188" s="112" t="s">
        <v>72</v>
      </c>
      <c r="AT188" s="112" t="s">
        <v>8</v>
      </c>
      <c r="AU188" s="106" t="s">
        <v>8</v>
      </c>
      <c r="AV188" s="106" t="s">
        <v>73</v>
      </c>
      <c r="AW188" s="106" t="s">
        <v>68</v>
      </c>
      <c r="AX188" s="112" t="s">
        <v>65</v>
      </c>
    </row>
    <row r="189" spans="2:64" s="16" customFormat="1" ht="22.5" customHeight="1">
      <c r="B189" s="95"/>
      <c r="C189" s="117">
        <v>55</v>
      </c>
      <c r="D189" s="117" t="s">
        <v>69</v>
      </c>
      <c r="E189" s="118" t="s">
        <v>159</v>
      </c>
      <c r="F189" s="119" t="s">
        <v>268</v>
      </c>
      <c r="G189" s="120" t="s">
        <v>70</v>
      </c>
      <c r="H189" s="128">
        <v>4</v>
      </c>
      <c r="I189" s="127">
        <v>0</v>
      </c>
      <c r="J189" s="121">
        <f>ROUND(I189*H189,2)</f>
        <v>0</v>
      </c>
      <c r="K189" s="119" t="s">
        <v>14</v>
      </c>
      <c r="L189" s="17"/>
      <c r="M189" s="101" t="s">
        <v>33</v>
      </c>
      <c r="N189" s="102">
        <v>0</v>
      </c>
      <c r="O189" s="102">
        <f>N189*H189</f>
        <v>0</v>
      </c>
      <c r="P189" s="102">
        <v>0</v>
      </c>
      <c r="Q189" s="102">
        <f>P189*H189</f>
        <v>0</v>
      </c>
      <c r="R189" s="102">
        <v>0</v>
      </c>
      <c r="S189" s="103">
        <f>R189*H189</f>
        <v>0</v>
      </c>
      <c r="AQ189" s="7" t="s">
        <v>71</v>
      </c>
      <c r="AS189" s="7" t="s">
        <v>69</v>
      </c>
      <c r="AT189" s="7" t="s">
        <v>8</v>
      </c>
      <c r="AX189" s="7" t="s">
        <v>65</v>
      </c>
      <c r="BD189" s="104">
        <f>IF(M189="základní",J189,0)</f>
        <v>0</v>
      </c>
      <c r="BE189" s="104">
        <f>IF(M189="snížená",J189,0)</f>
        <v>0</v>
      </c>
      <c r="BF189" s="104">
        <f>IF(M189="zákl. přenesená",J189,0)</f>
        <v>0</v>
      </c>
      <c r="BG189" s="104">
        <f>IF(M189="sníž. přenesená",J189,0)</f>
        <v>0</v>
      </c>
      <c r="BH189" s="104">
        <f>IF(M189="nulová",J189,0)</f>
        <v>0</v>
      </c>
      <c r="BI189" s="7" t="s">
        <v>68</v>
      </c>
      <c r="BJ189" s="104">
        <f>ROUND(I189*H189,2)</f>
        <v>0</v>
      </c>
      <c r="BK189" s="7" t="s">
        <v>71</v>
      </c>
      <c r="BL189" s="7" t="s">
        <v>160</v>
      </c>
    </row>
    <row r="190" spans="2:50" s="106" customFormat="1" ht="13.5">
      <c r="B190" s="105"/>
      <c r="C190" s="116"/>
      <c r="D190" s="113" t="s">
        <v>72</v>
      </c>
      <c r="E190" s="114" t="s">
        <v>14</v>
      </c>
      <c r="F190" s="115" t="s">
        <v>269</v>
      </c>
      <c r="G190" s="116"/>
      <c r="H190" s="129">
        <v>4</v>
      </c>
      <c r="I190" s="116"/>
      <c r="J190" s="116"/>
      <c r="K190" s="116"/>
      <c r="L190" s="105"/>
      <c r="M190" s="110"/>
      <c r="N190" s="110"/>
      <c r="O190" s="110"/>
      <c r="P190" s="110"/>
      <c r="Q190" s="110"/>
      <c r="R190" s="110"/>
      <c r="S190" s="111"/>
      <c r="AS190" s="112" t="s">
        <v>72</v>
      </c>
      <c r="AT190" s="112" t="s">
        <v>8</v>
      </c>
      <c r="AU190" s="106" t="s">
        <v>8</v>
      </c>
      <c r="AV190" s="106" t="s">
        <v>73</v>
      </c>
      <c r="AW190" s="106" t="s">
        <v>68</v>
      </c>
      <c r="AX190" s="112" t="s">
        <v>65</v>
      </c>
    </row>
    <row r="191" spans="2:64" s="16" customFormat="1" ht="22.5" customHeight="1">
      <c r="B191" s="95"/>
      <c r="C191" s="117">
        <v>56</v>
      </c>
      <c r="D191" s="117" t="s">
        <v>69</v>
      </c>
      <c r="E191" s="118" t="s">
        <v>161</v>
      </c>
      <c r="F191" s="119" t="s">
        <v>270</v>
      </c>
      <c r="G191" s="120" t="s">
        <v>70</v>
      </c>
      <c r="H191" s="128">
        <v>4</v>
      </c>
      <c r="I191" s="127">
        <v>0</v>
      </c>
      <c r="J191" s="121">
        <f>ROUND(I191*H191,2)</f>
        <v>0</v>
      </c>
      <c r="K191" s="119" t="s">
        <v>14</v>
      </c>
      <c r="L191" s="17"/>
      <c r="M191" s="101" t="s">
        <v>33</v>
      </c>
      <c r="N191" s="102">
        <v>0</v>
      </c>
      <c r="O191" s="102">
        <f>N191*H191</f>
        <v>0</v>
      </c>
      <c r="P191" s="102">
        <v>0</v>
      </c>
      <c r="Q191" s="102">
        <f>P191*H191</f>
        <v>0</v>
      </c>
      <c r="R191" s="102">
        <v>0</v>
      </c>
      <c r="S191" s="103">
        <f>R191*H191</f>
        <v>0</v>
      </c>
      <c r="AQ191" s="7" t="s">
        <v>71</v>
      </c>
      <c r="AS191" s="7" t="s">
        <v>69</v>
      </c>
      <c r="AT191" s="7" t="s">
        <v>8</v>
      </c>
      <c r="AX191" s="7" t="s">
        <v>65</v>
      </c>
      <c r="BD191" s="104">
        <f>IF(M191="základní",J191,0)</f>
        <v>0</v>
      </c>
      <c r="BE191" s="104">
        <f>IF(M191="snížená",J191,0)</f>
        <v>0</v>
      </c>
      <c r="BF191" s="104">
        <f>IF(M191="zákl. přenesená",J191,0)</f>
        <v>0</v>
      </c>
      <c r="BG191" s="104">
        <f>IF(M191="sníž. přenesená",J191,0)</f>
        <v>0</v>
      </c>
      <c r="BH191" s="104">
        <f>IF(M191="nulová",J191,0)</f>
        <v>0</v>
      </c>
      <c r="BI191" s="7" t="s">
        <v>68</v>
      </c>
      <c r="BJ191" s="104">
        <f>ROUND(I191*H191,2)</f>
        <v>0</v>
      </c>
      <c r="BK191" s="7" t="s">
        <v>71</v>
      </c>
      <c r="BL191" s="7" t="s">
        <v>162</v>
      </c>
    </row>
    <row r="192" spans="2:50" s="106" customFormat="1" ht="13.5">
      <c r="B192" s="105"/>
      <c r="D192" s="107" t="s">
        <v>72</v>
      </c>
      <c r="E192" s="108" t="s">
        <v>14</v>
      </c>
      <c r="F192" s="109" t="s">
        <v>271</v>
      </c>
      <c r="H192" s="129">
        <v>4</v>
      </c>
      <c r="L192" s="105"/>
      <c r="M192" s="110"/>
      <c r="N192" s="110"/>
      <c r="O192" s="110"/>
      <c r="P192" s="110"/>
      <c r="Q192" s="110"/>
      <c r="R192" s="110"/>
      <c r="S192" s="111"/>
      <c r="AS192" s="112" t="s">
        <v>72</v>
      </c>
      <c r="AT192" s="112" t="s">
        <v>8</v>
      </c>
      <c r="AU192" s="106" t="s">
        <v>8</v>
      </c>
      <c r="AV192" s="106" t="s">
        <v>73</v>
      </c>
      <c r="AW192" s="106" t="s">
        <v>68</v>
      </c>
      <c r="AX192" s="112" t="s">
        <v>65</v>
      </c>
    </row>
    <row r="193" spans="2:64" s="16" customFormat="1" ht="22.5" customHeight="1">
      <c r="B193" s="95"/>
      <c r="C193" s="96">
        <v>57</v>
      </c>
      <c r="D193" s="96" t="s">
        <v>69</v>
      </c>
      <c r="E193" s="97" t="s">
        <v>163</v>
      </c>
      <c r="F193" s="98" t="s">
        <v>274</v>
      </c>
      <c r="G193" s="99" t="s">
        <v>70</v>
      </c>
      <c r="H193" s="128">
        <v>3</v>
      </c>
      <c r="I193" s="127">
        <v>0</v>
      </c>
      <c r="J193" s="100">
        <f>ROUND(I193*H193,2)</f>
        <v>0</v>
      </c>
      <c r="K193" s="98" t="s">
        <v>14</v>
      </c>
      <c r="L193" s="17"/>
      <c r="M193" s="101" t="s">
        <v>33</v>
      </c>
      <c r="N193" s="102">
        <v>0</v>
      </c>
      <c r="O193" s="102">
        <f>N193*H193</f>
        <v>0</v>
      </c>
      <c r="P193" s="102">
        <v>0</v>
      </c>
      <c r="Q193" s="102">
        <f>P193*H193</f>
        <v>0</v>
      </c>
      <c r="R193" s="102">
        <v>0</v>
      </c>
      <c r="S193" s="103">
        <f>R193*H193</f>
        <v>0</v>
      </c>
      <c r="AQ193" s="7" t="s">
        <v>71</v>
      </c>
      <c r="AS193" s="7" t="s">
        <v>69</v>
      </c>
      <c r="AT193" s="7" t="s">
        <v>8</v>
      </c>
      <c r="AX193" s="7" t="s">
        <v>65</v>
      </c>
      <c r="BD193" s="104">
        <f>IF(M193="základní",J193,0)</f>
        <v>0</v>
      </c>
      <c r="BE193" s="104">
        <f>IF(M193="snížená",J193,0)</f>
        <v>0</v>
      </c>
      <c r="BF193" s="104">
        <f>IF(M193="zákl. přenesená",J193,0)</f>
        <v>0</v>
      </c>
      <c r="BG193" s="104">
        <f>IF(M193="sníž. přenesená",J193,0)</f>
        <v>0</v>
      </c>
      <c r="BH193" s="104">
        <f>IF(M193="nulová",J193,0)</f>
        <v>0</v>
      </c>
      <c r="BI193" s="7" t="s">
        <v>68</v>
      </c>
      <c r="BJ193" s="104">
        <f>ROUND(I193*H193,2)</f>
        <v>0</v>
      </c>
      <c r="BK193" s="7" t="s">
        <v>71</v>
      </c>
      <c r="BL193" s="7" t="s">
        <v>164</v>
      </c>
    </row>
    <row r="194" spans="2:50" s="106" customFormat="1" ht="13.5">
      <c r="B194" s="105"/>
      <c r="D194" s="107" t="s">
        <v>72</v>
      </c>
      <c r="E194" s="108" t="s">
        <v>14</v>
      </c>
      <c r="F194" s="109" t="s">
        <v>272</v>
      </c>
      <c r="H194" s="129">
        <v>3</v>
      </c>
      <c r="L194" s="105"/>
      <c r="M194" s="110"/>
      <c r="N194" s="110"/>
      <c r="O194" s="110"/>
      <c r="P194" s="110"/>
      <c r="Q194" s="110"/>
      <c r="R194" s="110"/>
      <c r="S194" s="111"/>
      <c r="AS194" s="112" t="s">
        <v>72</v>
      </c>
      <c r="AT194" s="112" t="s">
        <v>8</v>
      </c>
      <c r="AU194" s="106" t="s">
        <v>8</v>
      </c>
      <c r="AV194" s="106" t="s">
        <v>73</v>
      </c>
      <c r="AW194" s="106" t="s">
        <v>68</v>
      </c>
      <c r="AX194" s="112" t="s">
        <v>65</v>
      </c>
    </row>
    <row r="195" spans="2:64" s="16" customFormat="1" ht="22.5" customHeight="1">
      <c r="B195" s="95"/>
      <c r="C195" s="96">
        <v>58</v>
      </c>
      <c r="D195" s="96" t="s">
        <v>69</v>
      </c>
      <c r="E195" s="97" t="s">
        <v>165</v>
      </c>
      <c r="F195" s="98" t="s">
        <v>273</v>
      </c>
      <c r="G195" s="99" t="s">
        <v>70</v>
      </c>
      <c r="H195" s="128">
        <v>4</v>
      </c>
      <c r="I195" s="127">
        <v>0</v>
      </c>
      <c r="J195" s="100">
        <f>ROUND(I195*H195,2)</f>
        <v>0</v>
      </c>
      <c r="K195" s="98" t="s">
        <v>14</v>
      </c>
      <c r="L195" s="17"/>
      <c r="M195" s="101" t="s">
        <v>33</v>
      </c>
      <c r="N195" s="102">
        <v>0</v>
      </c>
      <c r="O195" s="102">
        <f>N195*H195</f>
        <v>0</v>
      </c>
      <c r="P195" s="102">
        <v>0</v>
      </c>
      <c r="Q195" s="102">
        <f>P195*H195</f>
        <v>0</v>
      </c>
      <c r="R195" s="102">
        <v>0</v>
      </c>
      <c r="S195" s="103">
        <f>R195*H195</f>
        <v>0</v>
      </c>
      <c r="AQ195" s="7" t="s">
        <v>71</v>
      </c>
      <c r="AS195" s="7" t="s">
        <v>69</v>
      </c>
      <c r="AT195" s="7" t="s">
        <v>8</v>
      </c>
      <c r="AX195" s="7" t="s">
        <v>65</v>
      </c>
      <c r="BD195" s="104">
        <f>IF(M195="základní",J195,0)</f>
        <v>0</v>
      </c>
      <c r="BE195" s="104">
        <f>IF(M195="snížená",J195,0)</f>
        <v>0</v>
      </c>
      <c r="BF195" s="104">
        <f>IF(M195="zákl. přenesená",J195,0)</f>
        <v>0</v>
      </c>
      <c r="BG195" s="104">
        <f>IF(M195="sníž. přenesená",J195,0)</f>
        <v>0</v>
      </c>
      <c r="BH195" s="104">
        <f>IF(M195="nulová",J195,0)</f>
        <v>0</v>
      </c>
      <c r="BI195" s="7" t="s">
        <v>68</v>
      </c>
      <c r="BJ195" s="104">
        <f>ROUND(I195*H195,2)</f>
        <v>0</v>
      </c>
      <c r="BK195" s="7" t="s">
        <v>71</v>
      </c>
      <c r="BL195" s="7" t="s">
        <v>166</v>
      </c>
    </row>
    <row r="196" spans="2:50" s="106" customFormat="1" ht="13.5">
      <c r="B196" s="105"/>
      <c r="D196" s="107" t="s">
        <v>72</v>
      </c>
      <c r="E196" s="108" t="s">
        <v>14</v>
      </c>
      <c r="F196" s="109" t="s">
        <v>276</v>
      </c>
      <c r="H196" s="129">
        <v>4</v>
      </c>
      <c r="L196" s="105"/>
      <c r="M196" s="110"/>
      <c r="N196" s="110"/>
      <c r="O196" s="110"/>
      <c r="P196" s="110"/>
      <c r="Q196" s="110"/>
      <c r="R196" s="110"/>
      <c r="S196" s="111"/>
      <c r="AS196" s="112" t="s">
        <v>72</v>
      </c>
      <c r="AT196" s="112" t="s">
        <v>8</v>
      </c>
      <c r="AU196" s="106" t="s">
        <v>8</v>
      </c>
      <c r="AV196" s="106" t="s">
        <v>73</v>
      </c>
      <c r="AW196" s="106" t="s">
        <v>68</v>
      </c>
      <c r="AX196" s="112" t="s">
        <v>65</v>
      </c>
    </row>
    <row r="197" spans="2:50" s="106" customFormat="1" ht="13.5">
      <c r="B197" s="105"/>
      <c r="D197" s="122"/>
      <c r="E197" s="112" t="s">
        <v>275</v>
      </c>
      <c r="F197" s="123"/>
      <c r="H197" s="124"/>
      <c r="L197" s="105"/>
      <c r="M197" s="125"/>
      <c r="N197" s="125"/>
      <c r="O197" s="125"/>
      <c r="P197" s="125"/>
      <c r="Q197" s="125"/>
      <c r="R197" s="125"/>
      <c r="S197" s="126"/>
      <c r="AS197" s="112" t="s">
        <v>72</v>
      </c>
      <c r="AT197" s="112" t="s">
        <v>8</v>
      </c>
      <c r="AU197" s="106" t="s">
        <v>8</v>
      </c>
      <c r="AV197" s="106" t="s">
        <v>73</v>
      </c>
      <c r="AW197" s="106" t="s">
        <v>68</v>
      </c>
      <c r="AX197" s="112" t="s">
        <v>65</v>
      </c>
    </row>
    <row r="198" spans="2:12" s="16" customFormat="1" ht="6.95" customHeight="1">
      <c r="B198" s="41"/>
      <c r="C198" s="42"/>
      <c r="D198" s="42"/>
      <c r="E198" s="42"/>
      <c r="F198" s="42"/>
      <c r="G198" s="42"/>
      <c r="H198" s="42"/>
      <c r="I198" s="42"/>
      <c r="J198" s="42"/>
      <c r="K198" s="42"/>
      <c r="L198" s="17"/>
    </row>
  </sheetData>
  <mergeCells count="9">
    <mergeCell ref="E47:H47"/>
    <mergeCell ref="E68:H68"/>
    <mergeCell ref="E70:H70"/>
    <mergeCell ref="G1:H1"/>
    <mergeCell ref="L2:U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7" display="3) Soupis prací"/>
    <hyperlink ref="L1:U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2020-02-13T10:04:51Z</cp:lastPrinted>
  <dcterms:created xsi:type="dcterms:W3CDTF">2020-02-13T07:39:10Z</dcterms:created>
  <dcterms:modified xsi:type="dcterms:W3CDTF">2020-02-19T12:56:58Z</dcterms:modified>
  <cp:category/>
  <cp:version/>
  <cp:contentType/>
  <cp:contentStatus/>
</cp:coreProperties>
</file>