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H:\BLEZZ\Náchod\VYBAVENÍ\nábytek zastavěný\"/>
    </mc:Choice>
  </mc:AlternateContent>
  <xr:revisionPtr revIDLastSave="0" documentId="8_{35EA7C3A-FFEA-42A3-84B5-7752D0BCA37D}" xr6:coauthVersionLast="36" xr6:coauthVersionMax="36" xr10:uidLastSave="{00000000-0000-0000-0000-000000000000}"/>
  <bookViews>
    <workbookView xWindow="0" yWindow="0" windowWidth="28800" windowHeight="12720" xr2:uid="{00000000-000D-0000-FFFF-FFFF00000000}"/>
  </bookViews>
  <sheets>
    <sheet name="NA25.2 - 20001.18-Kusovní..." sheetId="1" r:id="rId1"/>
  </sheets>
  <externalReferences>
    <externalReference r:id="rId2"/>
  </externalReferences>
  <definedNames>
    <definedName name="_xlnm._FilterDatabase" localSheetId="0" hidden="1">'NA25.2 - 20001.18-Kusovní...'!$C$77:$K$209</definedName>
    <definedName name="_xlnm.Print_Titles" localSheetId="0">'NA25.2 - 20001.18-Kusovní...'!$77:$77</definedName>
    <definedName name="_xlnm.Print_Area" localSheetId="0">'NA25.2 - 20001.18-Kusovní...'!$C$4:$J$36,'NA25.2 - 20001.18-Kusovní...'!$C$42:$J$59,'NA25.2 - 20001.18-Kusovní...'!$C$65:$K$209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9" i="1" l="1"/>
  <c r="J207" i="1"/>
  <c r="J205" i="1"/>
  <c r="J177" i="1" l="1"/>
  <c r="J175" i="1"/>
  <c r="J173" i="1"/>
  <c r="J141" i="1"/>
  <c r="J133" i="1"/>
  <c r="J127" i="1"/>
  <c r="J125" i="1"/>
  <c r="J123" i="1" l="1"/>
  <c r="BE123" i="1" s="1"/>
  <c r="J117" i="1"/>
  <c r="BE117" i="1" s="1"/>
  <c r="J91" i="1"/>
  <c r="BE91" i="1" s="1"/>
  <c r="J89" i="1"/>
  <c r="BE89" i="1" s="1"/>
  <c r="J83" i="1"/>
  <c r="BE83" i="1" s="1"/>
  <c r="J81" i="1"/>
  <c r="BK209" i="1"/>
  <c r="BI209" i="1"/>
  <c r="BH209" i="1"/>
  <c r="BG209" i="1"/>
  <c r="BF209" i="1"/>
  <c r="T209" i="1"/>
  <c r="R209" i="1"/>
  <c r="P209" i="1"/>
  <c r="BK207" i="1"/>
  <c r="BI207" i="1"/>
  <c r="BH207" i="1"/>
  <c r="BG207" i="1"/>
  <c r="BF207" i="1"/>
  <c r="BE207" i="1"/>
  <c r="T207" i="1"/>
  <c r="R207" i="1"/>
  <c r="P207" i="1"/>
  <c r="BK205" i="1"/>
  <c r="BI205" i="1"/>
  <c r="BH205" i="1"/>
  <c r="BG205" i="1"/>
  <c r="BF205" i="1"/>
  <c r="BE205" i="1"/>
  <c r="T205" i="1"/>
  <c r="R205" i="1"/>
  <c r="P205" i="1"/>
  <c r="BK203" i="1"/>
  <c r="BI203" i="1"/>
  <c r="BH203" i="1"/>
  <c r="BG203" i="1"/>
  <c r="BF203" i="1"/>
  <c r="T203" i="1"/>
  <c r="R203" i="1"/>
  <c r="P203" i="1"/>
  <c r="J203" i="1"/>
  <c r="BK201" i="1"/>
  <c r="BI201" i="1"/>
  <c r="BH201" i="1"/>
  <c r="BG201" i="1"/>
  <c r="BF201" i="1"/>
  <c r="T201" i="1"/>
  <c r="R201" i="1"/>
  <c r="P201" i="1"/>
  <c r="J201" i="1"/>
  <c r="BE201" i="1" s="1"/>
  <c r="BK199" i="1"/>
  <c r="BI199" i="1"/>
  <c r="BH199" i="1"/>
  <c r="BG199" i="1"/>
  <c r="BF199" i="1"/>
  <c r="T199" i="1"/>
  <c r="R199" i="1"/>
  <c r="P199" i="1"/>
  <c r="J199" i="1"/>
  <c r="BE199" i="1" s="1"/>
  <c r="BK197" i="1"/>
  <c r="BI197" i="1"/>
  <c r="BH197" i="1"/>
  <c r="BG197" i="1"/>
  <c r="BF197" i="1"/>
  <c r="T197" i="1"/>
  <c r="R197" i="1"/>
  <c r="P197" i="1"/>
  <c r="J197" i="1"/>
  <c r="BE197" i="1" s="1"/>
  <c r="BK195" i="1"/>
  <c r="BI195" i="1"/>
  <c r="BH195" i="1"/>
  <c r="BG195" i="1"/>
  <c r="BF195" i="1"/>
  <c r="T195" i="1"/>
  <c r="R195" i="1"/>
  <c r="P195" i="1"/>
  <c r="J195" i="1"/>
  <c r="BE195" i="1" s="1"/>
  <c r="BK193" i="1"/>
  <c r="BI193" i="1"/>
  <c r="BH193" i="1"/>
  <c r="BG193" i="1"/>
  <c r="BF193" i="1"/>
  <c r="T193" i="1"/>
  <c r="R193" i="1"/>
  <c r="P193" i="1"/>
  <c r="J193" i="1"/>
  <c r="BE193" i="1" s="1"/>
  <c r="BK191" i="1"/>
  <c r="BI191" i="1"/>
  <c r="BH191" i="1"/>
  <c r="BG191" i="1"/>
  <c r="BF191" i="1"/>
  <c r="T191" i="1"/>
  <c r="R191" i="1"/>
  <c r="P191" i="1"/>
  <c r="J191" i="1"/>
  <c r="BE191" i="1" s="1"/>
  <c r="BK189" i="1"/>
  <c r="BI189" i="1"/>
  <c r="BH189" i="1"/>
  <c r="BG189" i="1"/>
  <c r="BF189" i="1"/>
  <c r="T189" i="1"/>
  <c r="R189" i="1"/>
  <c r="P189" i="1"/>
  <c r="J189" i="1"/>
  <c r="BE189" i="1" s="1"/>
  <c r="BK187" i="1"/>
  <c r="BI187" i="1"/>
  <c r="BH187" i="1"/>
  <c r="BG187" i="1"/>
  <c r="BF187" i="1"/>
  <c r="T187" i="1"/>
  <c r="R187" i="1"/>
  <c r="P187" i="1"/>
  <c r="J187" i="1"/>
  <c r="BE187" i="1" s="1"/>
  <c r="BK185" i="1"/>
  <c r="BI185" i="1"/>
  <c r="BH185" i="1"/>
  <c r="BG185" i="1"/>
  <c r="BF185" i="1"/>
  <c r="T185" i="1"/>
  <c r="R185" i="1"/>
  <c r="P185" i="1"/>
  <c r="J185" i="1"/>
  <c r="BE185" i="1" s="1"/>
  <c r="BK183" i="1"/>
  <c r="BI183" i="1"/>
  <c r="BH183" i="1"/>
  <c r="BG183" i="1"/>
  <c r="BF183" i="1"/>
  <c r="T183" i="1"/>
  <c r="R183" i="1"/>
  <c r="P183" i="1"/>
  <c r="J183" i="1"/>
  <c r="BE183" i="1" s="1"/>
  <c r="BK181" i="1"/>
  <c r="BI181" i="1"/>
  <c r="BH181" i="1"/>
  <c r="BG181" i="1"/>
  <c r="BF181" i="1"/>
  <c r="T181" i="1"/>
  <c r="R181" i="1"/>
  <c r="P181" i="1"/>
  <c r="J181" i="1"/>
  <c r="BE181" i="1" s="1"/>
  <c r="BK179" i="1"/>
  <c r="BI179" i="1"/>
  <c r="BH179" i="1"/>
  <c r="BG179" i="1"/>
  <c r="BF179" i="1"/>
  <c r="T179" i="1"/>
  <c r="R179" i="1"/>
  <c r="P179" i="1"/>
  <c r="J179" i="1"/>
  <c r="BE179" i="1" s="1"/>
  <c r="BK177" i="1"/>
  <c r="BI177" i="1"/>
  <c r="BH177" i="1"/>
  <c r="BG177" i="1"/>
  <c r="BF177" i="1"/>
  <c r="BE177" i="1"/>
  <c r="T177" i="1"/>
  <c r="R177" i="1"/>
  <c r="P177" i="1"/>
  <c r="BK175" i="1"/>
  <c r="BI175" i="1"/>
  <c r="BH175" i="1"/>
  <c r="BG175" i="1"/>
  <c r="BF175" i="1"/>
  <c r="BE175" i="1"/>
  <c r="T175" i="1"/>
  <c r="R175" i="1"/>
  <c r="P175" i="1"/>
  <c r="BK173" i="1"/>
  <c r="BI173" i="1"/>
  <c r="BH173" i="1"/>
  <c r="BG173" i="1"/>
  <c r="BF173" i="1"/>
  <c r="BE173" i="1"/>
  <c r="T173" i="1"/>
  <c r="R173" i="1"/>
  <c r="P173" i="1"/>
  <c r="BK171" i="1"/>
  <c r="BI171" i="1"/>
  <c r="BH171" i="1"/>
  <c r="BG171" i="1"/>
  <c r="BF171" i="1"/>
  <c r="T171" i="1"/>
  <c r="R171" i="1"/>
  <c r="P171" i="1"/>
  <c r="J171" i="1"/>
  <c r="BE171" i="1" s="1"/>
  <c r="BK169" i="1"/>
  <c r="BI169" i="1"/>
  <c r="BH169" i="1"/>
  <c r="BG169" i="1"/>
  <c r="BF169" i="1"/>
  <c r="T169" i="1"/>
  <c r="R169" i="1"/>
  <c r="P169" i="1"/>
  <c r="J169" i="1"/>
  <c r="BE169" i="1" s="1"/>
  <c r="BK167" i="1"/>
  <c r="BI167" i="1"/>
  <c r="BH167" i="1"/>
  <c r="BG167" i="1"/>
  <c r="BF167" i="1"/>
  <c r="T167" i="1"/>
  <c r="R167" i="1"/>
  <c r="P167" i="1"/>
  <c r="J167" i="1"/>
  <c r="BE167" i="1" s="1"/>
  <c r="BK165" i="1"/>
  <c r="BI165" i="1"/>
  <c r="BH165" i="1"/>
  <c r="BG165" i="1"/>
  <c r="BF165" i="1"/>
  <c r="T165" i="1"/>
  <c r="R165" i="1"/>
  <c r="P165" i="1"/>
  <c r="J165" i="1"/>
  <c r="BE165" i="1" s="1"/>
  <c r="BK163" i="1"/>
  <c r="BI163" i="1"/>
  <c r="BH163" i="1"/>
  <c r="BG163" i="1"/>
  <c r="BF163" i="1"/>
  <c r="T163" i="1"/>
  <c r="R163" i="1"/>
  <c r="P163" i="1"/>
  <c r="J163" i="1"/>
  <c r="BE163" i="1" s="1"/>
  <c r="BK161" i="1"/>
  <c r="BI161" i="1"/>
  <c r="BH161" i="1"/>
  <c r="BG161" i="1"/>
  <c r="BF161" i="1"/>
  <c r="T161" i="1"/>
  <c r="R161" i="1"/>
  <c r="P161" i="1"/>
  <c r="J161" i="1"/>
  <c r="BE161" i="1" s="1"/>
  <c r="BK159" i="1"/>
  <c r="BI159" i="1"/>
  <c r="BH159" i="1"/>
  <c r="BG159" i="1"/>
  <c r="BF159" i="1"/>
  <c r="T159" i="1"/>
  <c r="R159" i="1"/>
  <c r="P159" i="1"/>
  <c r="J159" i="1"/>
  <c r="BE159" i="1" s="1"/>
  <c r="BK157" i="1"/>
  <c r="BI157" i="1"/>
  <c r="BH157" i="1"/>
  <c r="BG157" i="1"/>
  <c r="BF157" i="1"/>
  <c r="T157" i="1"/>
  <c r="R157" i="1"/>
  <c r="P157" i="1"/>
  <c r="J157" i="1"/>
  <c r="BE157" i="1" s="1"/>
  <c r="BK155" i="1"/>
  <c r="BI155" i="1"/>
  <c r="BH155" i="1"/>
  <c r="BG155" i="1"/>
  <c r="BF155" i="1"/>
  <c r="T155" i="1"/>
  <c r="R155" i="1"/>
  <c r="P155" i="1"/>
  <c r="J155" i="1"/>
  <c r="BE155" i="1" s="1"/>
  <c r="BK153" i="1"/>
  <c r="BI153" i="1"/>
  <c r="BH153" i="1"/>
  <c r="BG153" i="1"/>
  <c r="BF153" i="1"/>
  <c r="T153" i="1"/>
  <c r="R153" i="1"/>
  <c r="P153" i="1"/>
  <c r="J153" i="1"/>
  <c r="BE153" i="1" s="1"/>
  <c r="BK151" i="1"/>
  <c r="BI151" i="1"/>
  <c r="BH151" i="1"/>
  <c r="BG151" i="1"/>
  <c r="BF151" i="1"/>
  <c r="T151" i="1"/>
  <c r="R151" i="1"/>
  <c r="P151" i="1"/>
  <c r="J151" i="1"/>
  <c r="BE151" i="1" s="1"/>
  <c r="BK149" i="1"/>
  <c r="BI149" i="1"/>
  <c r="BH149" i="1"/>
  <c r="BG149" i="1"/>
  <c r="BF149" i="1"/>
  <c r="T149" i="1"/>
  <c r="R149" i="1"/>
  <c r="P149" i="1"/>
  <c r="J149" i="1"/>
  <c r="BE149" i="1" s="1"/>
  <c r="BK147" i="1"/>
  <c r="BI147" i="1"/>
  <c r="BH147" i="1"/>
  <c r="BG147" i="1"/>
  <c r="BF147" i="1"/>
  <c r="T147" i="1"/>
  <c r="R147" i="1"/>
  <c r="P147" i="1"/>
  <c r="J147" i="1"/>
  <c r="BE147" i="1" s="1"/>
  <c r="BK145" i="1"/>
  <c r="BI145" i="1"/>
  <c r="BH145" i="1"/>
  <c r="BG145" i="1"/>
  <c r="BF145" i="1"/>
  <c r="T145" i="1"/>
  <c r="R145" i="1"/>
  <c r="P145" i="1"/>
  <c r="J145" i="1"/>
  <c r="BE145" i="1" s="1"/>
  <c r="BK143" i="1"/>
  <c r="BI143" i="1"/>
  <c r="BH143" i="1"/>
  <c r="BG143" i="1"/>
  <c r="BF143" i="1"/>
  <c r="T143" i="1"/>
  <c r="R143" i="1"/>
  <c r="P143" i="1"/>
  <c r="J143" i="1"/>
  <c r="BE143" i="1" s="1"/>
  <c r="BK141" i="1"/>
  <c r="BI141" i="1"/>
  <c r="BH141" i="1"/>
  <c r="BG141" i="1"/>
  <c r="BF141" i="1"/>
  <c r="BE141" i="1"/>
  <c r="T141" i="1"/>
  <c r="R141" i="1"/>
  <c r="P141" i="1"/>
  <c r="BK139" i="1"/>
  <c r="BI139" i="1"/>
  <c r="BH139" i="1"/>
  <c r="BG139" i="1"/>
  <c r="BF139" i="1"/>
  <c r="T139" i="1"/>
  <c r="R139" i="1"/>
  <c r="P139" i="1"/>
  <c r="J139" i="1"/>
  <c r="BE139" i="1" s="1"/>
  <c r="BK137" i="1"/>
  <c r="BI137" i="1"/>
  <c r="BH137" i="1"/>
  <c r="BG137" i="1"/>
  <c r="BF137" i="1"/>
  <c r="T137" i="1"/>
  <c r="R137" i="1"/>
  <c r="P137" i="1"/>
  <c r="J137" i="1"/>
  <c r="BE137" i="1" s="1"/>
  <c r="BK135" i="1"/>
  <c r="BI135" i="1"/>
  <c r="BH135" i="1"/>
  <c r="BG135" i="1"/>
  <c r="BF135" i="1"/>
  <c r="T135" i="1"/>
  <c r="R135" i="1"/>
  <c r="P135" i="1"/>
  <c r="J135" i="1"/>
  <c r="BE135" i="1" s="1"/>
  <c r="BK133" i="1"/>
  <c r="BI133" i="1"/>
  <c r="BH133" i="1"/>
  <c r="BG133" i="1"/>
  <c r="BF133" i="1"/>
  <c r="BE133" i="1"/>
  <c r="T133" i="1"/>
  <c r="R133" i="1"/>
  <c r="P133" i="1"/>
  <c r="BK131" i="1"/>
  <c r="BI131" i="1"/>
  <c r="BH131" i="1"/>
  <c r="BG131" i="1"/>
  <c r="BF131" i="1"/>
  <c r="T131" i="1"/>
  <c r="R131" i="1"/>
  <c r="P131" i="1"/>
  <c r="J131" i="1"/>
  <c r="BE131" i="1" s="1"/>
  <c r="BK129" i="1"/>
  <c r="BI129" i="1"/>
  <c r="BH129" i="1"/>
  <c r="BG129" i="1"/>
  <c r="BF129" i="1"/>
  <c r="T129" i="1"/>
  <c r="R129" i="1"/>
  <c r="P129" i="1"/>
  <c r="J129" i="1"/>
  <c r="BE129" i="1" s="1"/>
  <c r="BK127" i="1"/>
  <c r="BI127" i="1"/>
  <c r="BH127" i="1"/>
  <c r="BG127" i="1"/>
  <c r="BF127" i="1"/>
  <c r="BE127" i="1"/>
  <c r="T127" i="1"/>
  <c r="R127" i="1"/>
  <c r="P127" i="1"/>
  <c r="BK125" i="1"/>
  <c r="BI125" i="1"/>
  <c r="BH125" i="1"/>
  <c r="BG125" i="1"/>
  <c r="BF125" i="1"/>
  <c r="BE125" i="1"/>
  <c r="T125" i="1"/>
  <c r="R125" i="1"/>
  <c r="P125" i="1"/>
  <c r="BK123" i="1"/>
  <c r="BI123" i="1"/>
  <c r="BH123" i="1"/>
  <c r="BG123" i="1"/>
  <c r="BF123" i="1"/>
  <c r="T123" i="1"/>
  <c r="R123" i="1"/>
  <c r="P123" i="1"/>
  <c r="BK121" i="1"/>
  <c r="BI121" i="1"/>
  <c r="BH121" i="1"/>
  <c r="BG121" i="1"/>
  <c r="BF121" i="1"/>
  <c r="T121" i="1"/>
  <c r="R121" i="1"/>
  <c r="P121" i="1"/>
  <c r="J121" i="1"/>
  <c r="BE121" i="1" s="1"/>
  <c r="BK119" i="1"/>
  <c r="BI119" i="1"/>
  <c r="BH119" i="1"/>
  <c r="BG119" i="1"/>
  <c r="BF119" i="1"/>
  <c r="T119" i="1"/>
  <c r="R119" i="1"/>
  <c r="P119" i="1"/>
  <c r="J119" i="1"/>
  <c r="BE119" i="1" s="1"/>
  <c r="BK117" i="1"/>
  <c r="BI117" i="1"/>
  <c r="BH117" i="1"/>
  <c r="BG117" i="1"/>
  <c r="BF117" i="1"/>
  <c r="T117" i="1"/>
  <c r="R117" i="1"/>
  <c r="P117" i="1"/>
  <c r="BK115" i="1"/>
  <c r="BI115" i="1"/>
  <c r="BH115" i="1"/>
  <c r="BG115" i="1"/>
  <c r="BF115" i="1"/>
  <c r="T115" i="1"/>
  <c r="R115" i="1"/>
  <c r="P115" i="1"/>
  <c r="J115" i="1"/>
  <c r="BE115" i="1" s="1"/>
  <c r="BK113" i="1"/>
  <c r="BI113" i="1"/>
  <c r="BH113" i="1"/>
  <c r="BG113" i="1"/>
  <c r="BF113" i="1"/>
  <c r="T113" i="1"/>
  <c r="R113" i="1"/>
  <c r="P113" i="1"/>
  <c r="J113" i="1"/>
  <c r="BE113" i="1" s="1"/>
  <c r="BK111" i="1"/>
  <c r="BI111" i="1"/>
  <c r="BH111" i="1"/>
  <c r="BG111" i="1"/>
  <c r="BF111" i="1"/>
  <c r="T111" i="1"/>
  <c r="R111" i="1"/>
  <c r="P111" i="1"/>
  <c r="J111" i="1"/>
  <c r="BE111" i="1" s="1"/>
  <c r="BK109" i="1"/>
  <c r="BI109" i="1"/>
  <c r="BH109" i="1"/>
  <c r="BG109" i="1"/>
  <c r="BF109" i="1"/>
  <c r="T109" i="1"/>
  <c r="R109" i="1"/>
  <c r="P109" i="1"/>
  <c r="J109" i="1"/>
  <c r="BE109" i="1" s="1"/>
  <c r="BK107" i="1"/>
  <c r="BI107" i="1"/>
  <c r="BH107" i="1"/>
  <c r="BG107" i="1"/>
  <c r="BF107" i="1"/>
  <c r="T107" i="1"/>
  <c r="R107" i="1"/>
  <c r="P107" i="1"/>
  <c r="J107" i="1"/>
  <c r="BE107" i="1" s="1"/>
  <c r="BK105" i="1"/>
  <c r="BI105" i="1"/>
  <c r="BH105" i="1"/>
  <c r="BG105" i="1"/>
  <c r="BF105" i="1"/>
  <c r="T105" i="1"/>
  <c r="R105" i="1"/>
  <c r="P105" i="1"/>
  <c r="J105" i="1"/>
  <c r="BE105" i="1" s="1"/>
  <c r="BK103" i="1"/>
  <c r="BI103" i="1"/>
  <c r="BH103" i="1"/>
  <c r="BG103" i="1"/>
  <c r="BF103" i="1"/>
  <c r="T103" i="1"/>
  <c r="R103" i="1"/>
  <c r="P103" i="1"/>
  <c r="J103" i="1"/>
  <c r="BE103" i="1" s="1"/>
  <c r="BK101" i="1"/>
  <c r="BI101" i="1"/>
  <c r="BH101" i="1"/>
  <c r="BG101" i="1"/>
  <c r="BF101" i="1"/>
  <c r="T101" i="1"/>
  <c r="R101" i="1"/>
  <c r="P101" i="1"/>
  <c r="J101" i="1"/>
  <c r="BE101" i="1" s="1"/>
  <c r="BK99" i="1"/>
  <c r="BI99" i="1"/>
  <c r="BH99" i="1"/>
  <c r="BG99" i="1"/>
  <c r="BF99" i="1"/>
  <c r="T99" i="1"/>
  <c r="R99" i="1"/>
  <c r="P99" i="1"/>
  <c r="J99" i="1"/>
  <c r="BE99" i="1" s="1"/>
  <c r="BK97" i="1"/>
  <c r="BI97" i="1"/>
  <c r="BH97" i="1"/>
  <c r="BG97" i="1"/>
  <c r="BF97" i="1"/>
  <c r="T97" i="1"/>
  <c r="R97" i="1"/>
  <c r="P97" i="1"/>
  <c r="J97" i="1"/>
  <c r="BE97" i="1" s="1"/>
  <c r="BK95" i="1"/>
  <c r="BI95" i="1"/>
  <c r="BH95" i="1"/>
  <c r="BG95" i="1"/>
  <c r="BF95" i="1"/>
  <c r="T95" i="1"/>
  <c r="R95" i="1"/>
  <c r="P95" i="1"/>
  <c r="J95" i="1"/>
  <c r="BE95" i="1" s="1"/>
  <c r="BK93" i="1"/>
  <c r="BI93" i="1"/>
  <c r="BH93" i="1"/>
  <c r="BG93" i="1"/>
  <c r="BF93" i="1"/>
  <c r="T93" i="1"/>
  <c r="R93" i="1"/>
  <c r="P93" i="1"/>
  <c r="J93" i="1"/>
  <c r="BE93" i="1" s="1"/>
  <c r="BK91" i="1"/>
  <c r="BI91" i="1"/>
  <c r="BH91" i="1"/>
  <c r="BG91" i="1"/>
  <c r="BF91" i="1"/>
  <c r="T91" i="1"/>
  <c r="R91" i="1"/>
  <c r="P91" i="1"/>
  <c r="BK89" i="1"/>
  <c r="BI89" i="1"/>
  <c r="BH89" i="1"/>
  <c r="BG89" i="1"/>
  <c r="BF89" i="1"/>
  <c r="T89" i="1"/>
  <c r="R89" i="1"/>
  <c r="P89" i="1"/>
  <c r="BK87" i="1"/>
  <c r="BI87" i="1"/>
  <c r="BH87" i="1"/>
  <c r="BG87" i="1"/>
  <c r="BF87" i="1"/>
  <c r="T87" i="1"/>
  <c r="R87" i="1"/>
  <c r="P87" i="1"/>
  <c r="J87" i="1"/>
  <c r="BE87" i="1" s="1"/>
  <c r="BK85" i="1"/>
  <c r="BI85" i="1"/>
  <c r="BH85" i="1"/>
  <c r="BG85" i="1"/>
  <c r="BF85" i="1"/>
  <c r="T85" i="1"/>
  <c r="R85" i="1"/>
  <c r="P85" i="1"/>
  <c r="J85" i="1"/>
  <c r="BE85" i="1" s="1"/>
  <c r="BK83" i="1"/>
  <c r="BI83" i="1"/>
  <c r="BH83" i="1"/>
  <c r="BG83" i="1"/>
  <c r="BF83" i="1"/>
  <c r="T83" i="1"/>
  <c r="R83" i="1"/>
  <c r="P83" i="1"/>
  <c r="BK81" i="1"/>
  <c r="BI81" i="1"/>
  <c r="BH81" i="1"/>
  <c r="BG81" i="1"/>
  <c r="BF81" i="1"/>
  <c r="T81" i="1"/>
  <c r="R81" i="1"/>
  <c r="P81" i="1"/>
  <c r="F75" i="1"/>
  <c r="J74" i="1"/>
  <c r="F74" i="1"/>
  <c r="F72" i="1"/>
  <c r="E70" i="1"/>
  <c r="F52" i="1"/>
  <c r="J51" i="1"/>
  <c r="F51" i="1"/>
  <c r="F49" i="1"/>
  <c r="E47" i="1"/>
  <c r="J72" i="1"/>
  <c r="E7" i="1"/>
  <c r="E68" i="1" s="1"/>
  <c r="J80" i="1" l="1"/>
  <c r="F33" i="1"/>
  <c r="BE81" i="1"/>
  <c r="BE209" i="1"/>
  <c r="F31" i="1"/>
  <c r="T80" i="1"/>
  <c r="T79" i="1" s="1"/>
  <c r="T78" i="1" s="1"/>
  <c r="J31" i="1"/>
  <c r="R80" i="1"/>
  <c r="R79" i="1" s="1"/>
  <c r="R78" i="1" s="1"/>
  <c r="F32" i="1"/>
  <c r="BK80" i="1"/>
  <c r="BK79" i="1" s="1"/>
  <c r="BK78" i="1" s="1"/>
  <c r="F34" i="1"/>
  <c r="J49" i="1"/>
  <c r="BE203" i="1"/>
  <c r="E45" i="1"/>
  <c r="P80" i="1"/>
  <c r="P79" i="1" s="1"/>
  <c r="P78" i="1" s="1"/>
  <c r="J58" i="1" l="1"/>
  <c r="J79" i="1"/>
  <c r="F30" i="1"/>
  <c r="J30" i="1"/>
  <c r="J57" i="1" l="1"/>
  <c r="J78" i="1"/>
  <c r="J56" i="1" l="1"/>
  <c r="J27" i="1"/>
  <c r="J36" i="1" s="1"/>
</calcChain>
</file>

<file path=xl/sharedStrings.xml><?xml version="1.0" encoding="utf-8"?>
<sst xmlns="http://schemas.openxmlformats.org/spreadsheetml/2006/main" count="1597" uniqueCount="325">
  <si>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</si>
  <si>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</si>
  <si>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</si>
  <si>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</si>
  <si>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</si>
  <si>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</si>
  <si>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</si>
  <si>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{3281fe53-f821-4f44-b37a-1f2c9f2feaca}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</si>
  <si>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</si>
  <si>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</si>
  <si>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</si>
  <si>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</si>
  <si>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</si>
  <si>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</si>
  <si>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KSO:</t>
  </si>
  <si>
    <t/>
  </si>
  <si>
    <t>CC-CZ:</t>
  </si>
  <si>
    <t>Místo:</t>
  </si>
  <si>
    <t>Náchod</t>
  </si>
  <si>
    <t>Datum:</t>
  </si>
  <si>
    <t>Zadavatel:</t>
  </si>
  <si>
    <t>IČ:</t>
  </si>
  <si>
    <t>Královéhradecký kraj</t>
  </si>
  <si>
    <t>DIČ:</t>
  </si>
  <si>
    <t>Uchazeč:</t>
  </si>
  <si>
    <t>bude určen ve výběrovém řízení</t>
  </si>
  <si>
    <t>Projektant:</t>
  </si>
  <si>
    <t>JIKA-CZ s.r.o.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</si>
  <si>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</si>
  <si>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</si>
  <si>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</si>
  <si>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</si>
  <si>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</si>
  <si>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</si>
  <si>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</si>
  <si>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</si>
  <si>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</si>
  <si>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</si>
  <si>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</si>
  <si>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</si>
  <si>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</si>
  <si>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</si>
  <si>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</si>
  <si>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</si>
  <si>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</si>
  <si>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</si>
  <si>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</si>
  <si>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</si>
  <si>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766 - Konstrukce truhlářské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</si>
  <si>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</si>
  <si>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</si>
  <si>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</si>
  <si>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</si>
  <si>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</si>
  <si>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</si>
  <si>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</si>
  <si>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</si>
  <si>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</si>
  <si>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</si>
  <si>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</si>
  <si>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</si>
  <si>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</si>
  <si>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</si>
  <si>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</si>
  <si>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</si>
  <si>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</t>
  </si>
  <si>
    <t>PSV</t>
  </si>
  <si>
    <t>Práce a dodávky PSV</t>
  </si>
  <si>
    <t>0</t>
  </si>
  <si>
    <t>ROZPOCET</t>
  </si>
  <si>
    <t>766</t>
  </si>
  <si>
    <t>Konstrukce truhlářské</t>
  </si>
  <si>
    <t>1</t>
  </si>
  <si>
    <t>K</t>
  </si>
  <si>
    <t>766001</t>
  </si>
  <si>
    <t>ks</t>
  </si>
  <si>
    <t>16</t>
  </si>
  <si>
    <t>-497316088</t>
  </si>
  <si>
    <t>VV</t>
  </si>
  <si>
    <t>True</t>
  </si>
  <si>
    <t>766002</t>
  </si>
  <si>
    <t>Dodávka a montáž  linky pracovní LP2  dle tabullky  D.2001.18 Kusovník zastavěného nábytku</t>
  </si>
  <si>
    <t>"schema LP2" 2</t>
  </si>
  <si>
    <t>766003</t>
  </si>
  <si>
    <t>Dodávka a montáž  linky pracovní LP3  dle tabullky  D.2001.18 Kusovník zastavěného nábytku</t>
  </si>
  <si>
    <t>260766105</t>
  </si>
  <si>
    <t>"schema LP3"   1</t>
  </si>
  <si>
    <t>766004</t>
  </si>
  <si>
    <t>Dodávka a montáž  linky pracovní LP4  dle tabullky  D.2001.18 Kusovník zastavěného nábytku</t>
  </si>
  <si>
    <t>1799651879</t>
  </si>
  <si>
    <t>766005</t>
  </si>
  <si>
    <t>Dodávka a montáž  linky pracovní LP5  dle tabullky  D.2001.18 Kusovník zastavěného nábytku</t>
  </si>
  <si>
    <t>766006</t>
  </si>
  <si>
    <t>Dodávka a montáž  linky pracovní LP6  dle tabullky  D.2001.18 Kusovník zastavěného nábytku</t>
  </si>
  <si>
    <t>766007</t>
  </si>
  <si>
    <t>Dodávka a montáž  linky pracovní LP7  dle tabullky  D.2001.18 Kusovník zastavěného nábytku</t>
  </si>
  <si>
    <t>-1647619149</t>
  </si>
  <si>
    <t>"schema LP7"   1</t>
  </si>
  <si>
    <t>766008</t>
  </si>
  <si>
    <t>Dodávka a montáž  linky pracovní LP8  dle tabullky  D.2001.18 Kusovník zastavěného nábytku</t>
  </si>
  <si>
    <t>1308758457</t>
  </si>
  <si>
    <t>766009</t>
  </si>
  <si>
    <t>Dodávka a montáž  linky pracovní LP9  dle tabullky  D.2001.18 Kusovník zastavěného nábytku</t>
  </si>
  <si>
    <t>-468532616</t>
  </si>
  <si>
    <t>"schema LP9"   7</t>
  </si>
  <si>
    <t>766010</t>
  </si>
  <si>
    <t>Dodávka a montáž  linky pracovní LP10  dle tabullky  D.2001.18 Kusovník zastavěného nábytku</t>
  </si>
  <si>
    <t>-991570008</t>
  </si>
  <si>
    <t>"schema LP10"   4</t>
  </si>
  <si>
    <t>766011</t>
  </si>
  <si>
    <t>Dodávka a montáž  linky pracovní  LP11  dle tabullky  D.2001.18 Kusovník zastavěného nábytku</t>
  </si>
  <si>
    <t>991465706</t>
  </si>
  <si>
    <t>"schema č.LP11"  1</t>
  </si>
  <si>
    <t>766012</t>
  </si>
  <si>
    <t>Dodávka a montáž  linky pracovní  LP12  dle tabullky  D.2001.18 Kusovník zastavěného nábytku</t>
  </si>
  <si>
    <t>181127509</t>
  </si>
  <si>
    <t>"schema LP12"   5</t>
  </si>
  <si>
    <t>766013</t>
  </si>
  <si>
    <t>Dodávka a montáž  linky pracovní LP13  dle tabullky  D.2001.18 Kusovník zastavěného nábytku</t>
  </si>
  <si>
    <t>714076372</t>
  </si>
  <si>
    <t>"schema LP13"   6</t>
  </si>
  <si>
    <t>766014</t>
  </si>
  <si>
    <t>Dodávka a montáž  linky pracovní  LP14  dle tabullky  D.2001.18 Kusovník zastavěného nábytku</t>
  </si>
  <si>
    <t>-968423064</t>
  </si>
  <si>
    <t>"schema LP14"   1</t>
  </si>
  <si>
    <t>766015</t>
  </si>
  <si>
    <t>Dodávka a montáž  linky pracovní LP15  dle tabullky  D.2001.18 Kusovník zastavěného nábytku</t>
  </si>
  <si>
    <t>-1730291578</t>
  </si>
  <si>
    <t>"schema LP15"   1</t>
  </si>
  <si>
    <t>766016</t>
  </si>
  <si>
    <t>Dodávka a montáž  linky pracovní LP16  dle tabullky  D.2001.18 Kusovník zastavěného nábytku</t>
  </si>
  <si>
    <t>758979421</t>
  </si>
  <si>
    <t>766017</t>
  </si>
  <si>
    <t>Dodávka a montáž  linky pracovní LP17  dle tabullky  D.2001.18 Kusovník zastavěného nábytku</t>
  </si>
  <si>
    <t>-302194624</t>
  </si>
  <si>
    <t>766018</t>
  </si>
  <si>
    <t>Dodávka a montáž  linky pracovní LP18  dle tabullky  D.2001.18 Kusovník zastavěného nábytku</t>
  </si>
  <si>
    <t>156305217</t>
  </si>
  <si>
    <t>766019</t>
  </si>
  <si>
    <t>Dodávka a montáž  linky pracovní LP19  dle tabullky  D.2001.18 Kusovník zastavěného nábytku</t>
  </si>
  <si>
    <t>766020</t>
  </si>
  <si>
    <t>Dodávka a montáž  linky pracovní  LP20  dle tabullky  D.2001.18 Kusovník zastavěného nábytku</t>
  </si>
  <si>
    <t>-1826531696</t>
  </si>
  <si>
    <t>"schema LP20"   1</t>
  </si>
  <si>
    <t>766021</t>
  </si>
  <si>
    <t>Dodávka a montáž  linky pracovní  LP21  dle tabullky  D.2001.18 Kusovník zastavěného nábytku</t>
  </si>
  <si>
    <t>417601566</t>
  </si>
  <si>
    <t>766022</t>
  </si>
  <si>
    <t>Dodávka a montáž  linky pracovní LP22  dle tabullky  D.2001.18 Kusovník zastavěného nábytku</t>
  </si>
  <si>
    <t>766023</t>
  </si>
  <si>
    <t>Dodávka a montáž  linky pracovní LP23  dle tabullky  D.2001.18 Kusovník zastavěného nábytku</t>
  </si>
  <si>
    <t>766024</t>
  </si>
  <si>
    <t>Dodávka a montáž  linky pracovní  LP24  dle tabullky  D.2001.18 Kusovník zastavěného nábytku</t>
  </si>
  <si>
    <t>766025</t>
  </si>
  <si>
    <t>Dodávka a montáž  linky pracovní  LP25  dle tabullky  D.2001.18 Kusovník zastavěného nábytku</t>
  </si>
  <si>
    <t>521610241</t>
  </si>
  <si>
    <t>"schema LP25"   1</t>
  </si>
  <si>
    <t>766026</t>
  </si>
  <si>
    <t>Dodávka a montáž  linky pracovní LP26  dle tabullky  D.2001.18 Kusovník zastavěného nábytku</t>
  </si>
  <si>
    <t>-914725654</t>
  </si>
  <si>
    <t>766027</t>
  </si>
  <si>
    <t>Dodávka a montáž  linky pracovní  LP27  dle tabullky  D.2001.18 Kusovník zastavěného nábytku</t>
  </si>
  <si>
    <t>766028</t>
  </si>
  <si>
    <t>Dodávka a montáž  linky pracovní LP28  dle tabullky  D.2001.18 Kusovník zastavěného nábytku</t>
  </si>
  <si>
    <t>348460828</t>
  </si>
  <si>
    <t>"schema LP28"   3</t>
  </si>
  <si>
    <t>766029</t>
  </si>
  <si>
    <t>Dodávka a montáž  linky pracovní LP29  dle tabullky  D.2001.18 Kusovník zastavěného nábytku</t>
  </si>
  <si>
    <t>1474229501</t>
  </si>
  <si>
    <t>"schema LP29"   1</t>
  </si>
  <si>
    <t>766030</t>
  </si>
  <si>
    <t>Dodávka a montáž  linky pracovní LP30  dle tabullky  D.2001.18 Kusovník zastavěného nábytku</t>
  </si>
  <si>
    <t>-112265718</t>
  </si>
  <si>
    <t>766031</t>
  </si>
  <si>
    <t>Dodávka a montáž  linky pracovní LP31  dle tabullky  D.2001.18 Kusovník zastavěného nábytku</t>
  </si>
  <si>
    <t>766032</t>
  </si>
  <si>
    <t>Dodávka a montáž  linky pracovní LP32  dle tabullky  D.2001.18 Kusovník zastavěného nábytku</t>
  </si>
  <si>
    <t>-1942738535</t>
  </si>
  <si>
    <t>"schema LP32"  2</t>
  </si>
  <si>
    <t>766033</t>
  </si>
  <si>
    <t>Dodávka a montáž  linky pracovní LP33  dle tabullky  D.2001.18 Kusovník zastavěného nábytku</t>
  </si>
  <si>
    <t>-1299948665</t>
  </si>
  <si>
    <t>"schema LP33"  5</t>
  </si>
  <si>
    <t>766034</t>
  </si>
  <si>
    <t>Dodávka a montáž  linky pracovní LP34  dle tabullky  D.2001.18 Kusovník zastavěného nábytku</t>
  </si>
  <si>
    <t>984385153</t>
  </si>
  <si>
    <t>"schema LP34"  1</t>
  </si>
  <si>
    <t>766035</t>
  </si>
  <si>
    <t>Dodávka a montáž  linky pracovní LP35  dle tabullky  D.2001.18 Kusovník zastavěného nábytku</t>
  </si>
  <si>
    <t>-2026147755</t>
  </si>
  <si>
    <t>"schema LP35"  4</t>
  </si>
  <si>
    <t>766036</t>
  </si>
  <si>
    <t>Dodávka a montáž  linky pracovní LP36  dle tabullky  D.2001.18 Kusovník zastavěného nábytku</t>
  </si>
  <si>
    <t>806959625</t>
  </si>
  <si>
    <t>"schema LP36"  1</t>
  </si>
  <si>
    <t>766037</t>
  </si>
  <si>
    <t>Dodávka a montáž  linky pracovní LP37  dle tabullky  D.2001.18 Kusovník zastavěného nábytku</t>
  </si>
  <si>
    <t>-1694864471</t>
  </si>
  <si>
    <t>"schema LP37"  2</t>
  </si>
  <si>
    <t>766038</t>
  </si>
  <si>
    <t>Dodávka a montáž  linky pracovní LP38  dle tabullky  D.2001.18 Kusovník zastavěného nábytku</t>
  </si>
  <si>
    <t>493942478</t>
  </si>
  <si>
    <t>"schema LP38"   1</t>
  </si>
  <si>
    <t>766039</t>
  </si>
  <si>
    <t>Dodávka a montáž  linky pracovní  LP39  dle tabullky  D.2001.18 Kusovník zastavěného nábytku</t>
  </si>
  <si>
    <t>-350574266</t>
  </si>
  <si>
    <t>"schema LP39"   1</t>
  </si>
  <si>
    <t>766040</t>
  </si>
  <si>
    <t>Dodávka a montáž  linky pracovní LP40  dle tabullky  D.2001.18 Kusovník zastavěného nábytku</t>
  </si>
  <si>
    <t>1880738483</t>
  </si>
  <si>
    <t>"schema LP40"  2</t>
  </si>
  <si>
    <t>766041</t>
  </si>
  <si>
    <t>Dodávka a montáž  linky pracovní LP41  dle tabullky  D.2001.18 Kusovník zastavěného nábytku</t>
  </si>
  <si>
    <t>-1496606411</t>
  </si>
  <si>
    <t>"schema LP41"  1</t>
  </si>
  <si>
    <t>766042</t>
  </si>
  <si>
    <t>Dodávka a montáž  linky pracovní LP42  dle tabullky  D.2001.18 Kusovník zastavěného nábytku</t>
  </si>
  <si>
    <t>1441645368</t>
  </si>
  <si>
    <t>"schema LP42"   1</t>
  </si>
  <si>
    <t>766044</t>
  </si>
  <si>
    <t>Dodávka a montáž  linky pracovní LP44  dle tabullky  D.2001.18 Kusovník zastavěného nábytku</t>
  </si>
  <si>
    <t>-629751146</t>
  </si>
  <si>
    <t>"schema LP44"  1</t>
  </si>
  <si>
    <t>766043</t>
  </si>
  <si>
    <t>Dodávka a montáž  linky pracovní LP43  dle tabullky  D.2001.18 Kusovník zastavěného nábytku</t>
  </si>
  <si>
    <t>-2074399779</t>
  </si>
  <si>
    <t>"schema LP43"   1</t>
  </si>
  <si>
    <t>766045</t>
  </si>
  <si>
    <t>Dodávka a montáž  linky pracovní LP45  dle tabullky  D.2001.18 Kusovník zastavěného nábytku</t>
  </si>
  <si>
    <t>1491479334</t>
  </si>
  <si>
    <t>"schema LP45"   1</t>
  </si>
  <si>
    <t>766046</t>
  </si>
  <si>
    <t>Dodávka a montáž  linky pracovní LP46  dle tabullky  D.2001.18 Kusovník zastavěného nábytku</t>
  </si>
  <si>
    <t>1757216637</t>
  </si>
  <si>
    <t>"schema LP46"   1</t>
  </si>
  <si>
    <t>766047</t>
  </si>
  <si>
    <t>Dodávka a montáž  linky pracovní LP47  dle tabullky  D.2001.18 Kusovník zastavěného nábytku</t>
  </si>
  <si>
    <t xml:space="preserve"> "schema LP47"   1</t>
  </si>
  <si>
    <t>766048</t>
  </si>
  <si>
    <t>Dodávka a montáž  linky pracovní LP48  dle tabullky  D.2001.18 Kusovník zastavěného nábytku</t>
  </si>
  <si>
    <t>766049</t>
  </si>
  <si>
    <t>Dodávka a montáž  linky pracovní LP49  dle tabullky  D.2001.18 Kusovník zastavěného nábytku</t>
  </si>
  <si>
    <t>bm</t>
  </si>
  <si>
    <t>766050</t>
  </si>
  <si>
    <t>988531619</t>
  </si>
  <si>
    <t>"schema PU01,PU02"  2</t>
  </si>
  <si>
    <t>Dodávka a montáž pultu sester   dle tabullky  D.2001.18 Kusovník zastavěného nábytku</t>
  </si>
  <si>
    <t>225921117</t>
  </si>
  <si>
    <t>"schema PU03"   5</t>
  </si>
  <si>
    <t>-195642645</t>
  </si>
  <si>
    <t>"schema PU04"   1</t>
  </si>
  <si>
    <t>Dodávka a montáž pracovního pultíku pod počítač dle tabullky  D.2001.18 Kusovník zastavěného nábytku</t>
  </si>
  <si>
    <t>1982095636</t>
  </si>
  <si>
    <t>Dodávka a montáž pultu sester do tvaru U  dle tabullky  D.2001.18 Kusovník zastavěného nábytku</t>
  </si>
  <si>
    <t>1280883326</t>
  </si>
  <si>
    <t>"schema PU06"  1</t>
  </si>
  <si>
    <t>Dodávka a montáž pultu sester  dle tabullky  D.2001.18 Kusovník zastavěného nábytku</t>
  </si>
  <si>
    <t>79693936</t>
  </si>
  <si>
    <t>"schema PU07"   2</t>
  </si>
  <si>
    <t>Dodávka a montáž  pultu sester dle tabullky  D.2001.18 Kusovník zastavěného nábytku</t>
  </si>
  <si>
    <t>-536728917</t>
  </si>
  <si>
    <t>"schema PU08"   3</t>
  </si>
  <si>
    <t>Dodávka a montáž pultu sester dle tabullky  D.2001.18 Kusovník zastavěného nábytku</t>
  </si>
  <si>
    <t>-657428346</t>
  </si>
  <si>
    <t>"schema PU09"   1</t>
  </si>
  <si>
    <t>Dodávka a montáž skříní vestavěných 2místných dle tabullky  D.2001.18 Kusovník zastavěného nábytku</t>
  </si>
  <si>
    <t>-1887786372</t>
  </si>
  <si>
    <t>"schema SK01"   55</t>
  </si>
  <si>
    <t>Dodávka a montáž skříní vestavěných úložných 3místných dle tabullky  D.2001.18 Kusovník zastavěného nábytku</t>
  </si>
  <si>
    <t>1073681322</t>
  </si>
  <si>
    <t>"schema SK02"   24</t>
  </si>
  <si>
    <t>766051</t>
  </si>
  <si>
    <t>Dodávka a montáž skříní vestavěných úložných 2místných  dle tabullky  D.2001.18 Kusovník zastavěného nábytku</t>
  </si>
  <si>
    <t>1586123219</t>
  </si>
  <si>
    <t>"schema SK06"   1</t>
  </si>
  <si>
    <t>61</t>
  </si>
  <si>
    <t>766052</t>
  </si>
  <si>
    <t>Dodávka a montáž skříní vestavěných 3místných dle tabullky  D.2001.18 Kusovník zastavěného nábytku</t>
  </si>
  <si>
    <t>1413779218</t>
  </si>
  <si>
    <t>"schema SK07"  1</t>
  </si>
  <si>
    <t>Dodávka a montáž mycího kompletu-vanička s přebalovacím pultem a prostorem pro chladničku a váhu dle tabullky  D.2001.18 Kusovník zastavěného nábytku</t>
  </si>
  <si>
    <t>1398146410</t>
  </si>
  <si>
    <t>Dodávka a montáž mycího kompletu-vanička s přebalovacím pultem a prostorem pro váhu dle tabullky  D.2001.18 Kusovník zastavěného nábytku</t>
  </si>
  <si>
    <t>766054</t>
  </si>
  <si>
    <t>Dodávka a montáž ochranného madla s pož. odolností z hliníkových profilů výška 14cm s montážní konzolou</t>
  </si>
  <si>
    <t>-1132476168</t>
  </si>
  <si>
    <t>766053</t>
  </si>
  <si>
    <t>766055</t>
  </si>
  <si>
    <t>766056</t>
  </si>
  <si>
    <t>NA25.2 - 20001.18-Kusovník zastavěného nábytku</t>
  </si>
  <si>
    <r>
      <t xml:space="preserve">Dodávka a montáž  linky pracovní LP1 </t>
    </r>
    <r>
      <rPr>
        <sz val="8"/>
        <rFont val="Trebuchet MS"/>
        <family val="2"/>
      </rPr>
      <t xml:space="preserve"> dle tabullky  D.2001.18 Kusovník zastavěného nábytku</t>
    </r>
  </si>
  <si>
    <t xml:space="preserve"> "schema LP1" 10</t>
  </si>
  <si>
    <t xml:space="preserve"> "schema LP4" 2</t>
  </si>
  <si>
    <t xml:space="preserve"> "schema LP5" 8</t>
  </si>
  <si>
    <t xml:space="preserve"> "schema LP6" 9</t>
  </si>
  <si>
    <t xml:space="preserve"> "schema LP8"   8</t>
  </si>
  <si>
    <t xml:space="preserve"> "schema LP16"   6</t>
  </si>
  <si>
    <t>"schema LP17"   4</t>
  </si>
  <si>
    <t>"schema LP18"   2</t>
  </si>
  <si>
    <t xml:space="preserve"> "schema LP19"   1</t>
  </si>
  <si>
    <t>"schema LP21"   3</t>
  </si>
  <si>
    <t xml:space="preserve"> "schema LP22"   1</t>
  </si>
  <si>
    <t xml:space="preserve"> "schema LP23"   1</t>
  </si>
  <si>
    <t xml:space="preserve"> "schema LP24"   1</t>
  </si>
  <si>
    <t xml:space="preserve"> "schema LP26   1</t>
  </si>
  <si>
    <t xml:space="preserve"> "schema LP27   1</t>
  </si>
  <si>
    <t xml:space="preserve">  "schema LP30"   1</t>
  </si>
  <si>
    <t xml:space="preserve"> "schema LP31"   1</t>
  </si>
  <si>
    <t xml:space="preserve"> "schema LP48"   1</t>
  </si>
  <si>
    <t xml:space="preserve"> "schema LP49"   1</t>
  </si>
  <si>
    <r>
      <t xml:space="preserve">Dodávka a montáž  pultu recepčního kruhového  </t>
    </r>
    <r>
      <rPr>
        <sz val="8"/>
        <rFont val="Trebuchet MS"/>
        <family val="2"/>
      </rPr>
      <t xml:space="preserve">  dle tabullky  D.2001.18 Kusovník zastavěného nábytku</t>
    </r>
  </si>
  <si>
    <t>766057</t>
  </si>
  <si>
    <t>766058</t>
  </si>
  <si>
    <t>"schema PU05"  8</t>
  </si>
  <si>
    <t>766059</t>
  </si>
  <si>
    <t>766060</t>
  </si>
  <si>
    <t>766061</t>
  </si>
  <si>
    <t>766062</t>
  </si>
  <si>
    <t xml:space="preserve"> "schema SK03"  14 </t>
  </si>
  <si>
    <t>766063</t>
  </si>
  <si>
    <t xml:space="preserve"> "schema SK04"  8</t>
  </si>
  <si>
    <t>766064</t>
  </si>
  <si>
    <t>Dodávka a montáž mycího kompletu-vanička s přebalovacím pultem dle tabullky  D.2001.18 Kusovník zastavěného nábytku</t>
  </si>
  <si>
    <t xml:space="preserve"> "schema SK05"  3  </t>
  </si>
  <si>
    <t>766065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</si>
</sst>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4" x14ac:knownFonts="1">
    <font>
      <sz val="8"/>
      <name val="Trebuchet MS"/>
      <family val="2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name val="Trebuchet MS"/>
      <family val="2"/>
      <charset val="238"/>
    </font>
    <font>
      <sz val="8"/>
      <color theme="2" tint="-0.74999237037263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/>
      <right style="thin">
        <color rgb="FF000000"/>
      </right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3" fillId="2" borderId="0" xfId="1" applyFill="1" applyProtection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0" fillId="0" borderId="5" xfId="0" applyBorder="1"/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/>
    <xf numFmtId="0" fontId="0" fillId="0" borderId="18" xfId="0" applyFont="1" applyBorder="1" applyAlignment="1">
      <alignment vertical="center"/>
    </xf>
    <xf numFmtId="166" fontId="17" fillId="0" borderId="6" xfId="0" applyNumberFormat="1" applyFont="1" applyBorder="1" applyAlignment="1"/>
    <xf numFmtId="166" fontId="17" fillId="0" borderId="19" xfId="0" applyNumberFormat="1" applyFont="1" applyBorder="1" applyAlignment="1"/>
    <xf numFmtId="4" fontId="18" fillId="0" borderId="0" xfId="0" applyNumberFormat="1" applyFont="1" applyAlignment="1">
      <alignment vertical="center"/>
    </xf>
    <xf numFmtId="0" fontId="19" fillId="0" borderId="4" xfId="0" applyFont="1" applyBorder="1" applyAlignment="1"/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/>
    <xf numFmtId="0" fontId="19" fillId="0" borderId="0" xfId="0" applyFont="1" applyAlignment="1">
      <alignment horizontal="center"/>
    </xf>
    <xf numFmtId="0" fontId="19" fillId="0" borderId="20" xfId="0" applyFont="1" applyBorder="1" applyAlignment="1"/>
    <xf numFmtId="0" fontId="19" fillId="0" borderId="0" xfId="0" applyFont="1" applyBorder="1" applyAlignment="1"/>
    <xf numFmtId="166" fontId="19" fillId="0" borderId="0" xfId="0" applyNumberFormat="1" applyFont="1" applyBorder="1" applyAlignment="1"/>
    <xf numFmtId="166" fontId="19" fillId="0" borderId="21" xfId="0" applyNumberFormat="1" applyFont="1" applyBorder="1" applyAlignment="1"/>
    <xf numFmtId="4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15" fillId="0" borderId="0" xfId="0" applyNumberFormat="1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167" fontId="20" fillId="0" borderId="0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4" fontId="0" fillId="5" borderId="2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65\Desktop\MR&#193;ZEK\02.%20N&#225;chod\05.%20Rozpo&#269;et\2017%2007%20Rozpo&#269;et\2016-03-01-01-ONN1E-AR-ST-PBR-KOM-INT-POV-VV-VC%20REKAP\2016-03-04-01-ONN1E-AR-ST-PBR-KOM-INT-POV-R-re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NA01.1 - Stavební část"/>
      <sheetName val="NA01.2 - Zařízení zdravot..."/>
      <sheetName val="NA01.3 - Zařízení vzducho..."/>
      <sheetName val="NA01.4 - Zařízení pro vyt..."/>
      <sheetName val="NA01.5 - Silnoproudá elek..."/>
      <sheetName val="NA01.6 - Měření a regulace"/>
      <sheetName val="NA01.7 - Slaboproudá elek..."/>
      <sheetName val="NA02.1 - Stavební část"/>
      <sheetName val="NA02.2 - Zařízení zdravot..."/>
      <sheetName val="NA02.3 - Zařízení vzducho..."/>
      <sheetName val="NA02.4 - Zařízení pro vyt..."/>
      <sheetName val="NA02.5 - Silnoproudá elek..."/>
      <sheetName val="NA02.6 - Měření a regulace"/>
      <sheetName val="NA02.7 - Slaboproudá elek..."/>
      <sheetName val="NA03.1 - Stavební část"/>
      <sheetName val="NA03.2 - Zařízení pro zdr..."/>
      <sheetName val="NA03.3 - Zařízení vzducho..."/>
      <sheetName val="NA03.4 - Silnoproudá elek..."/>
      <sheetName val="NA03.5 - Zařízení MaR"/>
      <sheetName val="NA04.1 - Stavební část"/>
      <sheetName val="NA04.2 - Zařízení vzducho..."/>
      <sheetName val="NA04.3 - Silnoproudá elek..."/>
      <sheetName val="NA04.4 - Slaboproudá elek..."/>
      <sheetName val="NA04.5 - Zdravotní technika"/>
      <sheetName val="NA05.1 - Stavební část"/>
      <sheetName val="NA05.2 - Silnoproudá elek..."/>
      <sheetName val="NA05.3 - Zdravotní technika"/>
      <sheetName val="NA05.4 - Zařízení pro vyt..."/>
      <sheetName val="NA05.5 - Zařízení vzducho..."/>
      <sheetName val="NA06.1 - Stavební část"/>
      <sheetName val="NA06.2 - Zdravotní instalace"/>
      <sheetName val="NA06.3 - Silnoprodá elekt..."/>
      <sheetName val="NA06.4 - Zařízení pro vyt..."/>
      <sheetName val="NA07.1 - Stavební část"/>
      <sheetName val="NA09,1 - Demolice hospodá..."/>
      <sheetName val="NA09,2 - Demolice absidy"/>
      <sheetName val="NA09.3 - Demolice zpevněn..."/>
      <sheetName val="NA09.4 - Silnoproudá elek..."/>
      <sheetName val="NA10.1 - Vodní hospodářst..."/>
      <sheetName val="NA10.2 - Vodní hospodářst..."/>
      <sheetName val="NA10.3 - Vodní hospodářst..."/>
      <sheetName val="NA10.4 - Vodní hospodářst..."/>
      <sheetName val="NA12.1 - SO208.1-Zrušení ..."/>
      <sheetName val="NA12.2 - SO208.2-Zrušení ..."/>
      <sheetName val="NA12.3 - SO208.3-Zrušení ..."/>
      <sheetName val="NA12.4 - SO416.1-Přípojka..."/>
      <sheetName val="NA13 - SO200+SO400 VO -ve..."/>
      <sheetName val="NA14 - SO200+SO400 NN+VN ..."/>
      <sheetName val="NA15 - SO400 SLP - elektr..."/>
      <sheetName val="NA16 - SO600 KOM - komuni..."/>
      <sheetName val="NA17 - SO703 Opěrné a zár..."/>
      <sheetName val="NA18 - SO704 Kanály"/>
      <sheetName val="NA19 - SO900 Mobiliář ven..."/>
      <sheetName val="NA20 - PS 1001 Zdravotnic..."/>
      <sheetName val="NA208.6 - Staveništní roz..."/>
      <sheetName val="NA21 - PS 1001.01  Vestav..."/>
      <sheetName val="NA22 - PS 1002  Areálové ..."/>
      <sheetName val="NA23 - PS 1003  Areálové ..."/>
      <sheetName val="NA24 - PS 1004+1005 Trafo..."/>
      <sheetName val="NA25.1 - 20001.17-Interie..."/>
      <sheetName val="NA25.2 - 20001.18-Kusovní..."/>
      <sheetName val="NA25.3 - 2001.18-Kusovník..."/>
      <sheetName val="NA26 - PS 2002 Orientační..."/>
      <sheetName val="NA27 - PS 2003 Vybavení I..."/>
      <sheetName val="NA28 - POV - ostatní a ve..."/>
      <sheetName val="NA28.4 - Staveništní příp..."/>
      <sheetName val="NA28.5 - Staveništní rozv..."/>
      <sheetName val="NA28.6 - Vedlejší rozpočt..."/>
      <sheetName val="Pokyny pro vyplnění"/>
    </sheetNames>
    <sheetDataSet>
      <sheetData sheetId="0">
        <row r="6">
          <cell r="K6" t="str">
            <v>Modernizace a dostavba Oblastní nemocnice Náchod - 1.etapa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210"/>
  <sheetViews>
    <sheetView showGridLines="0" tabSelected="1" zoomScale="85" zoomScaleNormal="85" workbookViewId="0">
      <pane ySplit="1" topLeftCell="A2" activePane="bottomLeft" state="frozen"/>
      <selection pane="bottomLeft" activeCell="P24" sqref="P2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1" spans="1:70" ht="21.75" customHeight="1" x14ac:dyDescent="0.3">
      <c r="A1" s="1"/>
      <c r="B1" s="2"/>
      <c r="C1" s="2"/>
      <c r="D1" s="3" t="s">
        <v>0</v>
      </c>
      <c r="E1" s="2"/>
      <c r="F1" s="4" t="s">
        <v>1</v>
      </c>
      <c r="G1" s="140" t="s">
        <v>2</v>
      </c>
      <c r="H1" s="140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36.950000000000003" customHeight="1" x14ac:dyDescent="0.3">
      <c r="L2" s="141" t="s">
        <v>6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AT2" s="7" t="s">
        <v>7</v>
      </c>
    </row>
    <row r="3" spans="1:70" ht="6.95" customHeight="1" x14ac:dyDescent="0.3">
      <c r="B3" s="8"/>
      <c r="C3" s="9"/>
      <c r="D3" s="9"/>
      <c r="E3" s="9"/>
      <c r="F3" s="9"/>
      <c r="G3" s="9"/>
      <c r="H3" s="9"/>
      <c r="I3" s="9"/>
      <c r="J3" s="9"/>
      <c r="K3" s="10"/>
      <c r="AT3" s="7" t="s">
        <v>8</v>
      </c>
    </row>
    <row r="4" spans="1:70" ht="36.950000000000003" customHeight="1" x14ac:dyDescent="0.3">
      <c r="B4" s="11"/>
      <c r="C4" s="12"/>
      <c r="D4" s="13" t="s">
        <v>9</v>
      </c>
      <c r="E4" s="12"/>
      <c r="F4" s="12"/>
      <c r="G4" s="12"/>
      <c r="H4" s="12"/>
      <c r="I4" s="12"/>
      <c r="J4" s="12"/>
      <c r="K4" s="14"/>
      <c r="M4" s="15" t="s">
        <v>10</v>
      </c>
      <c r="AT4" s="7" t="s">
        <v>11</v>
      </c>
    </row>
    <row r="5" spans="1:70" ht="6.95" customHeight="1" x14ac:dyDescent="0.3">
      <c r="B5" s="11"/>
      <c r="C5" s="12"/>
      <c r="D5" s="12"/>
      <c r="E5" s="12"/>
      <c r="F5" s="12"/>
      <c r="G5" s="12"/>
      <c r="H5" s="12"/>
      <c r="I5" s="12"/>
      <c r="J5" s="12"/>
      <c r="K5" s="14"/>
    </row>
    <row r="6" spans="1:70" ht="15" x14ac:dyDescent="0.3">
      <c r="B6" s="11"/>
      <c r="C6" s="12"/>
      <c r="D6" s="16" t="s">
        <v>12</v>
      </c>
      <c r="E6" s="12"/>
      <c r="F6" s="12"/>
      <c r="G6" s="12"/>
      <c r="H6" s="12"/>
      <c r="I6" s="12"/>
      <c r="J6" s="12"/>
      <c r="K6" s="14"/>
    </row>
    <row r="7" spans="1:70" ht="22.5" customHeight="1" x14ac:dyDescent="0.3">
      <c r="B7" s="11"/>
      <c r="C7" s="12"/>
      <c r="D7" s="12"/>
      <c r="E7" s="132" t="str">
        <f>'[1]Rekapitulace stavby'!K6</f>
        <v>Modernizace a dostavba Oblastní nemocnice Náchod - 1.etapa</v>
      </c>
      <c r="F7" s="133"/>
      <c r="G7" s="133"/>
      <c r="H7" s="133"/>
      <c r="I7" s="12"/>
      <c r="J7" s="12"/>
      <c r="K7" s="14"/>
    </row>
    <row r="8" spans="1:70" s="17" customFormat="1" ht="15" x14ac:dyDescent="0.3">
      <c r="B8" s="18"/>
      <c r="C8" s="19"/>
      <c r="D8" s="16" t="s">
        <v>13</v>
      </c>
      <c r="E8" s="19"/>
      <c r="F8" s="19"/>
      <c r="G8" s="19"/>
      <c r="H8" s="19"/>
      <c r="I8" s="19"/>
      <c r="J8" s="19"/>
      <c r="K8" s="20"/>
    </row>
    <row r="9" spans="1:70" s="17" customFormat="1" ht="36.950000000000003" customHeight="1" x14ac:dyDescent="0.3">
      <c r="B9" s="18"/>
      <c r="C9" s="19"/>
      <c r="D9" s="19"/>
      <c r="E9" s="134" t="s">
        <v>289</v>
      </c>
      <c r="F9" s="135"/>
      <c r="G9" s="135"/>
      <c r="H9" s="135"/>
      <c r="I9" s="19"/>
      <c r="J9" s="19"/>
      <c r="K9" s="20"/>
    </row>
    <row r="10" spans="1:70" s="17" customFormat="1" x14ac:dyDescent="0.3">
      <c r="B10" s="18"/>
      <c r="C10" s="19"/>
      <c r="D10" s="19"/>
      <c r="E10" s="19"/>
      <c r="F10" s="19"/>
      <c r="G10" s="19"/>
      <c r="H10" s="19"/>
      <c r="I10" s="19"/>
      <c r="J10" s="19"/>
      <c r="K10" s="20"/>
    </row>
    <row r="11" spans="1:70" s="17" customFormat="1" ht="14.45" customHeight="1" x14ac:dyDescent="0.3">
      <c r="B11" s="18"/>
      <c r="C11" s="19"/>
      <c r="D11" s="16" t="s">
        <v>14</v>
      </c>
      <c r="E11" s="19"/>
      <c r="F11" s="21" t="s">
        <v>15</v>
      </c>
      <c r="G11" s="19"/>
      <c r="H11" s="19"/>
      <c r="I11" s="16" t="s">
        <v>16</v>
      </c>
      <c r="J11" s="21" t="s">
        <v>15</v>
      </c>
      <c r="K11" s="20"/>
    </row>
    <row r="12" spans="1:70" s="17" customFormat="1" ht="14.45" customHeight="1" x14ac:dyDescent="0.3">
      <c r="B12" s="18"/>
      <c r="C12" s="19"/>
      <c r="D12" s="16" t="s">
        <v>17</v>
      </c>
      <c r="E12" s="19"/>
      <c r="F12" s="21" t="s">
        <v>18</v>
      </c>
      <c r="G12" s="19"/>
      <c r="H12" s="19"/>
      <c r="I12" s="16" t="s">
        <v>19</v>
      </c>
      <c r="J12" s="22"/>
      <c r="K12" s="20"/>
    </row>
    <row r="13" spans="1:70" s="17" customFormat="1" ht="10.9" customHeight="1" x14ac:dyDescent="0.3">
      <c r="B13" s="18"/>
      <c r="C13" s="19"/>
      <c r="D13" s="19"/>
      <c r="E13" s="19"/>
      <c r="F13" s="19"/>
      <c r="G13" s="19"/>
      <c r="H13" s="19"/>
      <c r="I13" s="19"/>
      <c r="J13" s="19"/>
      <c r="K13" s="20"/>
    </row>
    <row r="14" spans="1:70" s="17" customFormat="1" ht="14.45" customHeight="1" x14ac:dyDescent="0.3">
      <c r="B14" s="18"/>
      <c r="C14" s="19"/>
      <c r="D14" s="16" t="s">
        <v>20</v>
      </c>
      <c r="E14" s="19"/>
      <c r="F14" s="19"/>
      <c r="G14" s="19"/>
      <c r="H14" s="19"/>
      <c r="I14" s="16" t="s">
        <v>21</v>
      </c>
      <c r="J14" s="21" t="s">
        <v>15</v>
      </c>
      <c r="K14" s="20"/>
    </row>
    <row r="15" spans="1:70" s="17" customFormat="1" ht="18" customHeight="1" x14ac:dyDescent="0.3">
      <c r="B15" s="18"/>
      <c r="C15" s="19"/>
      <c r="D15" s="19"/>
      <c r="E15" s="21" t="s">
        <v>22</v>
      </c>
      <c r="F15" s="19"/>
      <c r="G15" s="19"/>
      <c r="H15" s="19"/>
      <c r="I15" s="16" t="s">
        <v>23</v>
      </c>
      <c r="J15" s="21" t="s">
        <v>15</v>
      </c>
      <c r="K15" s="20"/>
    </row>
    <row r="16" spans="1:70" s="17" customFormat="1" ht="6.95" customHeight="1" x14ac:dyDescent="0.3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2:11" s="17" customFormat="1" ht="14.45" customHeight="1" x14ac:dyDescent="0.3">
      <c r="B17" s="18"/>
      <c r="C17" s="19"/>
      <c r="D17" s="16" t="s">
        <v>24</v>
      </c>
      <c r="E17" s="19"/>
      <c r="F17" s="19"/>
      <c r="G17" s="19"/>
      <c r="H17" s="19"/>
      <c r="I17" s="16" t="s">
        <v>21</v>
      </c>
      <c r="J17" s="21" t="s">
        <v>15</v>
      </c>
      <c r="K17" s="20"/>
    </row>
    <row r="18" spans="2:11" s="17" customFormat="1" ht="18" customHeight="1" x14ac:dyDescent="0.3">
      <c r="B18" s="18"/>
      <c r="C18" s="19"/>
      <c r="D18" s="19"/>
      <c r="E18" s="21" t="s">
        <v>25</v>
      </c>
      <c r="F18" s="19"/>
      <c r="G18" s="19"/>
      <c r="H18" s="19"/>
      <c r="I18" s="16" t="s">
        <v>23</v>
      </c>
      <c r="J18" s="21" t="s">
        <v>15</v>
      </c>
      <c r="K18" s="20"/>
    </row>
    <row r="19" spans="2:11" s="17" customFormat="1" ht="6.95" customHeight="1" x14ac:dyDescent="0.3"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2:11" s="17" customFormat="1" ht="14.45" customHeight="1" x14ac:dyDescent="0.3">
      <c r="B20" s="18"/>
      <c r="C20" s="19"/>
      <c r="D20" s="16" t="s">
        <v>26</v>
      </c>
      <c r="E20" s="19"/>
      <c r="F20" s="19"/>
      <c r="G20" s="19"/>
      <c r="H20" s="19"/>
      <c r="I20" s="16" t="s">
        <v>21</v>
      </c>
      <c r="J20" s="21" t="s">
        <v>15</v>
      </c>
      <c r="K20" s="20"/>
    </row>
    <row r="21" spans="2:11" s="17" customFormat="1" ht="18" customHeight="1" x14ac:dyDescent="0.3">
      <c r="B21" s="18"/>
      <c r="C21" s="19"/>
      <c r="D21" s="19"/>
      <c r="E21" s="21" t="s">
        <v>27</v>
      </c>
      <c r="F21" s="19"/>
      <c r="G21" s="19"/>
      <c r="H21" s="19"/>
      <c r="I21" s="16" t="s">
        <v>23</v>
      </c>
      <c r="J21" s="21" t="s">
        <v>15</v>
      </c>
      <c r="K21" s="20"/>
    </row>
    <row r="22" spans="2:11" s="17" customFormat="1" ht="6.95" customHeight="1" x14ac:dyDescent="0.3"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2:11" s="17" customFormat="1" ht="14.45" customHeight="1" x14ac:dyDescent="0.3">
      <c r="B23" s="18"/>
      <c r="C23" s="19"/>
      <c r="D23" s="16" t="s">
        <v>28</v>
      </c>
      <c r="E23" s="19"/>
      <c r="F23" s="19"/>
      <c r="G23" s="19"/>
      <c r="H23" s="19"/>
      <c r="I23" s="19"/>
      <c r="J23" s="19"/>
      <c r="K23" s="20"/>
    </row>
    <row r="24" spans="2:11" s="26" customFormat="1" ht="22.5" customHeight="1" x14ac:dyDescent="0.3">
      <c r="B24" s="23"/>
      <c r="C24" s="24"/>
      <c r="D24" s="24"/>
      <c r="E24" s="131" t="s">
        <v>15</v>
      </c>
      <c r="F24" s="131"/>
      <c r="G24" s="131"/>
      <c r="H24" s="131"/>
      <c r="I24" s="24"/>
      <c r="J24" s="24"/>
      <c r="K24" s="25"/>
    </row>
    <row r="25" spans="2:11" s="17" customFormat="1" ht="6.95" customHeight="1" x14ac:dyDescent="0.3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1" s="17" customFormat="1" ht="6.95" customHeight="1" x14ac:dyDescent="0.3">
      <c r="B26" s="18"/>
      <c r="C26" s="19"/>
      <c r="D26" s="27"/>
      <c r="E26" s="27"/>
      <c r="F26" s="27"/>
      <c r="G26" s="27"/>
      <c r="H26" s="27"/>
      <c r="I26" s="27"/>
      <c r="J26" s="27"/>
      <c r="K26" s="28"/>
    </row>
    <row r="27" spans="2:11" s="17" customFormat="1" ht="25.35" customHeight="1" x14ac:dyDescent="0.3">
      <c r="B27" s="18"/>
      <c r="C27" s="19"/>
      <c r="D27" s="29" t="s">
        <v>29</v>
      </c>
      <c r="E27" s="19"/>
      <c r="F27" s="19"/>
      <c r="G27" s="19"/>
      <c r="H27" s="19"/>
      <c r="I27" s="19"/>
      <c r="J27" s="30">
        <f>ROUND(J78,2)</f>
        <v>0</v>
      </c>
      <c r="K27" s="20"/>
    </row>
    <row r="28" spans="2:11" s="17" customFormat="1" ht="6.95" customHeight="1" x14ac:dyDescent="0.3">
      <c r="B28" s="18"/>
      <c r="C28" s="19"/>
      <c r="D28" s="27"/>
      <c r="E28" s="27"/>
      <c r="F28" s="27"/>
      <c r="G28" s="27"/>
      <c r="H28" s="27"/>
      <c r="I28" s="27"/>
      <c r="J28" s="27"/>
      <c r="K28" s="28"/>
    </row>
    <row r="29" spans="2:11" s="17" customFormat="1" ht="14.45" customHeight="1" x14ac:dyDescent="0.3">
      <c r="B29" s="18"/>
      <c r="C29" s="19"/>
      <c r="D29" s="19"/>
      <c r="E29" s="19"/>
      <c r="F29" s="31" t="s">
        <v>30</v>
      </c>
      <c r="G29" s="19"/>
      <c r="H29" s="19"/>
      <c r="I29" s="31" t="s">
        <v>31</v>
      </c>
      <c r="J29" s="31" t="s">
        <v>32</v>
      </c>
      <c r="K29" s="20"/>
    </row>
    <row r="30" spans="2:11" s="17" customFormat="1" ht="14.45" customHeight="1" x14ac:dyDescent="0.3">
      <c r="B30" s="18"/>
      <c r="C30" s="19"/>
      <c r="D30" s="32" t="s">
        <v>33</v>
      </c>
      <c r="E30" s="32" t="s">
        <v>34</v>
      </c>
      <c r="F30" s="33">
        <f>ROUND(SUM(BE78:BE209), 2)</f>
        <v>0</v>
      </c>
      <c r="G30" s="19"/>
      <c r="H30" s="19"/>
      <c r="I30" s="34">
        <v>0.21</v>
      </c>
      <c r="J30" s="33">
        <f>ROUND(ROUND((SUM(BE78:BE209)), 2)*I30, 2)</f>
        <v>0</v>
      </c>
      <c r="K30" s="20"/>
    </row>
    <row r="31" spans="2:11" s="17" customFormat="1" ht="14.45" customHeight="1" x14ac:dyDescent="0.3">
      <c r="B31" s="18"/>
      <c r="C31" s="19"/>
      <c r="D31" s="19"/>
      <c r="E31" s="32" t="s">
        <v>35</v>
      </c>
      <c r="F31" s="33">
        <f>ROUND(SUM(BF78:BF209), 2)</f>
        <v>0</v>
      </c>
      <c r="G31" s="19"/>
      <c r="H31" s="19"/>
      <c r="I31" s="34">
        <v>0.15</v>
      </c>
      <c r="J31" s="33">
        <f>ROUND(ROUND((SUM(BF78:BF209)), 2)*I31, 2)</f>
        <v>0</v>
      </c>
      <c r="K31" s="20"/>
    </row>
    <row r="32" spans="2:11" s="17" customFormat="1" ht="14.45" hidden="1" customHeight="1" x14ac:dyDescent="0.3">
      <c r="B32" s="18"/>
      <c r="C32" s="19"/>
      <c r="D32" s="19"/>
      <c r="E32" s="32" t="s">
        <v>36</v>
      </c>
      <c r="F32" s="33">
        <f>ROUND(SUM(BG78:BG209), 2)</f>
        <v>0</v>
      </c>
      <c r="G32" s="19"/>
      <c r="H32" s="19"/>
      <c r="I32" s="34">
        <v>0.21</v>
      </c>
      <c r="J32" s="33">
        <v>0</v>
      </c>
      <c r="K32" s="20"/>
    </row>
    <row r="33" spans="2:11" s="17" customFormat="1" ht="14.45" hidden="1" customHeight="1" x14ac:dyDescent="0.3">
      <c r="B33" s="18"/>
      <c r="C33" s="19"/>
      <c r="D33" s="19"/>
      <c r="E33" s="32" t="s">
        <v>37</v>
      </c>
      <c r="F33" s="33">
        <f>ROUND(SUM(BH78:BH209), 2)</f>
        <v>0</v>
      </c>
      <c r="G33" s="19"/>
      <c r="H33" s="19"/>
      <c r="I33" s="34">
        <v>0.15</v>
      </c>
      <c r="J33" s="33">
        <v>0</v>
      </c>
      <c r="K33" s="20"/>
    </row>
    <row r="34" spans="2:11" s="17" customFormat="1" ht="14.45" hidden="1" customHeight="1" x14ac:dyDescent="0.3">
      <c r="B34" s="18"/>
      <c r="C34" s="19"/>
      <c r="D34" s="19"/>
      <c r="E34" s="32" t="s">
        <v>38</v>
      </c>
      <c r="F34" s="33">
        <f>ROUND(SUM(BI78:BI209), 2)</f>
        <v>0</v>
      </c>
      <c r="G34" s="19"/>
      <c r="H34" s="19"/>
      <c r="I34" s="34">
        <v>0</v>
      </c>
      <c r="J34" s="33">
        <v>0</v>
      </c>
      <c r="K34" s="20"/>
    </row>
    <row r="35" spans="2:11" s="17" customFormat="1" ht="6.95" customHeight="1" x14ac:dyDescent="0.3">
      <c r="B35" s="18"/>
      <c r="C35" s="19"/>
      <c r="D35" s="19"/>
      <c r="E35" s="19"/>
      <c r="F35" s="19"/>
      <c r="G35" s="19"/>
      <c r="H35" s="19"/>
      <c r="I35" s="19"/>
      <c r="J35" s="19"/>
      <c r="K35" s="20"/>
    </row>
    <row r="36" spans="2:11" s="17" customFormat="1" ht="25.35" customHeight="1" x14ac:dyDescent="0.3">
      <c r="B36" s="18"/>
      <c r="C36" s="35"/>
      <c r="D36" s="36" t="s">
        <v>39</v>
      </c>
      <c r="E36" s="37"/>
      <c r="F36" s="37"/>
      <c r="G36" s="38" t="s">
        <v>40</v>
      </c>
      <c r="H36" s="39" t="s">
        <v>41</v>
      </c>
      <c r="I36" s="37"/>
      <c r="J36" s="40">
        <f>SUM(J27:J34)</f>
        <v>0</v>
      </c>
      <c r="K36" s="41"/>
    </row>
    <row r="37" spans="2:11" s="17" customFormat="1" ht="14.45" customHeight="1" x14ac:dyDescent="0.3">
      <c r="B37" s="42"/>
      <c r="C37" s="43"/>
      <c r="D37" s="43"/>
      <c r="E37" s="43"/>
      <c r="F37" s="43"/>
      <c r="G37" s="43"/>
      <c r="H37" s="43"/>
      <c r="I37" s="43"/>
      <c r="J37" s="43"/>
      <c r="K37" s="44"/>
    </row>
    <row r="41" spans="2:11" s="17" customFormat="1" ht="6.95" customHeight="1" x14ac:dyDescent="0.3"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2:11" s="17" customFormat="1" ht="36.950000000000003" customHeight="1" x14ac:dyDescent="0.3">
      <c r="B42" s="18"/>
      <c r="C42" s="13" t="s">
        <v>42</v>
      </c>
      <c r="D42" s="19"/>
      <c r="E42" s="19"/>
      <c r="F42" s="19"/>
      <c r="G42" s="19"/>
      <c r="H42" s="19"/>
      <c r="I42" s="19"/>
      <c r="J42" s="19"/>
      <c r="K42" s="20"/>
    </row>
    <row r="43" spans="2:11" s="17" customFormat="1" ht="6.95" customHeight="1" x14ac:dyDescent="0.3">
      <c r="B43" s="18"/>
      <c r="C43" s="19"/>
      <c r="D43" s="19"/>
      <c r="E43" s="19"/>
      <c r="F43" s="19"/>
      <c r="G43" s="19"/>
      <c r="H43" s="19"/>
      <c r="I43" s="19"/>
      <c r="J43" s="19"/>
      <c r="K43" s="20"/>
    </row>
    <row r="44" spans="2:11" s="17" customFormat="1" ht="14.45" customHeight="1" x14ac:dyDescent="0.3">
      <c r="B44" s="18"/>
      <c r="C44" s="16" t="s">
        <v>12</v>
      </c>
      <c r="D44" s="19"/>
      <c r="E44" s="19"/>
      <c r="F44" s="19"/>
      <c r="G44" s="19"/>
      <c r="H44" s="19"/>
      <c r="I44" s="19"/>
      <c r="J44" s="19"/>
      <c r="K44" s="20"/>
    </row>
    <row r="45" spans="2:11" s="17" customFormat="1" ht="22.5" customHeight="1" x14ac:dyDescent="0.3">
      <c r="B45" s="18"/>
      <c r="C45" s="19"/>
      <c r="D45" s="19"/>
      <c r="E45" s="132" t="str">
        <f>E7</f>
        <v>Modernizace a dostavba Oblastní nemocnice Náchod - 1.etapa</v>
      </c>
      <c r="F45" s="133"/>
      <c r="G45" s="133"/>
      <c r="H45" s="133"/>
      <c r="I45" s="19"/>
      <c r="J45" s="19"/>
      <c r="K45" s="20"/>
    </row>
    <row r="46" spans="2:11" s="17" customFormat="1" ht="14.45" customHeight="1" x14ac:dyDescent="0.3">
      <c r="B46" s="18"/>
      <c r="C46" s="16" t="s">
        <v>13</v>
      </c>
      <c r="D46" s="19"/>
      <c r="E46" s="19"/>
      <c r="F46" s="19"/>
      <c r="G46" s="19"/>
      <c r="H46" s="19"/>
      <c r="I46" s="19"/>
      <c r="J46" s="19"/>
      <c r="K46" s="20"/>
    </row>
    <row r="47" spans="2:11" s="17" customFormat="1" ht="23.25" customHeight="1" x14ac:dyDescent="0.3">
      <c r="B47" s="18"/>
      <c r="C47" s="19"/>
      <c r="D47" s="19"/>
      <c r="E47" s="134" t="str">
        <f>E9</f>
        <v>NA25.2 - 20001.18-Kusovník zastavěného nábytku</v>
      </c>
      <c r="F47" s="135"/>
      <c r="G47" s="135"/>
      <c r="H47" s="135"/>
      <c r="I47" s="19"/>
      <c r="J47" s="19"/>
      <c r="K47" s="20"/>
    </row>
    <row r="48" spans="2:11" s="17" customFormat="1" ht="6.95" customHeight="1" x14ac:dyDescent="0.3">
      <c r="B48" s="18"/>
      <c r="C48" s="19"/>
      <c r="D48" s="19"/>
      <c r="E48" s="19"/>
      <c r="F48" s="19"/>
      <c r="G48" s="19"/>
      <c r="H48" s="19"/>
      <c r="I48" s="19"/>
      <c r="J48" s="19"/>
      <c r="K48" s="20"/>
    </row>
    <row r="49" spans="2:47" s="17" customFormat="1" ht="18" customHeight="1" x14ac:dyDescent="0.3">
      <c r="B49" s="18"/>
      <c r="C49" s="16" t="s">
        <v>17</v>
      </c>
      <c r="D49" s="19"/>
      <c r="E49" s="19"/>
      <c r="F49" s="21" t="str">
        <f>F12</f>
        <v>Náchod</v>
      </c>
      <c r="G49" s="19"/>
      <c r="H49" s="19"/>
      <c r="I49" s="16" t="s">
        <v>19</v>
      </c>
      <c r="J49" s="22" t="str">
        <f>IF(J12="","",J12)</f>
        <v/>
      </c>
      <c r="K49" s="20"/>
    </row>
    <row r="50" spans="2:47" s="17" customFormat="1" ht="6.95" customHeight="1" x14ac:dyDescent="0.3">
      <c r="B50" s="18"/>
      <c r="C50" s="19"/>
      <c r="D50" s="19"/>
      <c r="E50" s="19"/>
      <c r="F50" s="19"/>
      <c r="G50" s="19"/>
      <c r="H50" s="19"/>
      <c r="I50" s="19"/>
      <c r="J50" s="19"/>
      <c r="K50" s="20"/>
    </row>
    <row r="51" spans="2:47" s="17" customFormat="1" ht="15" x14ac:dyDescent="0.3">
      <c r="B51" s="18"/>
      <c r="C51" s="16" t="s">
        <v>20</v>
      </c>
      <c r="D51" s="19"/>
      <c r="E51" s="19"/>
      <c r="F51" s="21" t="str">
        <f>E15</f>
        <v>Královéhradecký kraj</v>
      </c>
      <c r="G51" s="19"/>
      <c r="H51" s="19"/>
      <c r="I51" s="16" t="s">
        <v>26</v>
      </c>
      <c r="J51" s="21" t="str">
        <f>E21</f>
        <v>JIKA-CZ s.r.o.</v>
      </c>
      <c r="K51" s="20"/>
    </row>
    <row r="52" spans="2:47" s="17" customFormat="1" ht="14.45" customHeight="1" x14ac:dyDescent="0.3">
      <c r="B52" s="18"/>
      <c r="C52" s="16" t="s">
        <v>24</v>
      </c>
      <c r="D52" s="19"/>
      <c r="E52" s="19"/>
      <c r="F52" s="21" t="str">
        <f>IF(E18="","",E18)</f>
        <v>bude určen ve výběrovém řízení</v>
      </c>
      <c r="G52" s="19"/>
      <c r="H52" s="19"/>
      <c r="I52" s="19"/>
      <c r="J52" s="19"/>
      <c r="K52" s="20"/>
    </row>
    <row r="53" spans="2:47" s="17" customFormat="1" ht="10.35" customHeight="1" x14ac:dyDescent="0.3">
      <c r="B53" s="18"/>
      <c r="C53" s="19"/>
      <c r="D53" s="19"/>
      <c r="E53" s="19"/>
      <c r="F53" s="19"/>
      <c r="G53" s="19"/>
      <c r="H53" s="19"/>
      <c r="I53" s="19"/>
      <c r="J53" s="19"/>
      <c r="K53" s="20"/>
    </row>
    <row r="54" spans="2:47" s="17" customFormat="1" ht="29.25" customHeight="1" x14ac:dyDescent="0.3">
      <c r="B54" s="18"/>
      <c r="C54" s="48" t="s">
        <v>43</v>
      </c>
      <c r="D54" s="35"/>
      <c r="E54" s="35"/>
      <c r="F54" s="35"/>
      <c r="G54" s="35"/>
      <c r="H54" s="35"/>
      <c r="I54" s="35"/>
      <c r="J54" s="49" t="s">
        <v>44</v>
      </c>
      <c r="K54" s="50"/>
    </row>
    <row r="55" spans="2:47" s="17" customFormat="1" ht="10.35" customHeight="1" x14ac:dyDescent="0.3">
      <c r="B55" s="18"/>
      <c r="C55" s="19"/>
      <c r="D55" s="19"/>
      <c r="E55" s="19"/>
      <c r="F55" s="19"/>
      <c r="G55" s="19"/>
      <c r="H55" s="19"/>
      <c r="I55" s="19"/>
      <c r="J55" s="19"/>
      <c r="K55" s="20"/>
    </row>
    <row r="56" spans="2:47" s="17" customFormat="1" ht="29.25" customHeight="1" x14ac:dyDescent="0.3">
      <c r="B56" s="18"/>
      <c r="C56" s="51" t="s">
        <v>45</v>
      </c>
      <c r="D56" s="19"/>
      <c r="E56" s="19"/>
      <c r="F56" s="19"/>
      <c r="G56" s="19"/>
      <c r="H56" s="19"/>
      <c r="I56" s="19"/>
      <c r="J56" s="30">
        <f>J78</f>
        <v>0</v>
      </c>
      <c r="K56" s="20"/>
      <c r="AU56" s="7" t="s">
        <v>46</v>
      </c>
    </row>
    <row r="57" spans="2:47" s="58" customFormat="1" ht="24.95" customHeight="1" x14ac:dyDescent="0.3">
      <c r="B57" s="52"/>
      <c r="C57" s="53"/>
      <c r="D57" s="54" t="s">
        <v>47</v>
      </c>
      <c r="E57" s="55"/>
      <c r="F57" s="55"/>
      <c r="G57" s="55"/>
      <c r="H57" s="55"/>
      <c r="I57" s="55"/>
      <c r="J57" s="56">
        <f>J79</f>
        <v>0</v>
      </c>
      <c r="K57" s="57"/>
    </row>
    <row r="58" spans="2:47" s="65" customFormat="1" ht="19.899999999999999" customHeight="1" x14ac:dyDescent="0.3">
      <c r="B58" s="59"/>
      <c r="C58" s="60"/>
      <c r="D58" s="61" t="s">
        <v>48</v>
      </c>
      <c r="E58" s="62"/>
      <c r="F58" s="62"/>
      <c r="G58" s="62"/>
      <c r="H58" s="62"/>
      <c r="I58" s="62"/>
      <c r="J58" s="63">
        <f>J80</f>
        <v>0</v>
      </c>
      <c r="K58" s="64"/>
    </row>
    <row r="59" spans="2:47" s="17" customFormat="1" ht="21.75" customHeight="1" x14ac:dyDescent="0.3">
      <c r="B59" s="18"/>
      <c r="C59" s="19"/>
      <c r="D59" s="19"/>
      <c r="E59" s="19"/>
      <c r="F59" s="19"/>
      <c r="G59" s="19"/>
      <c r="H59" s="19"/>
      <c r="I59" s="19"/>
      <c r="J59" s="19"/>
      <c r="K59" s="20"/>
    </row>
    <row r="60" spans="2:47" s="17" customFormat="1" ht="6.95" customHeight="1" x14ac:dyDescent="0.3">
      <c r="B60" s="42"/>
      <c r="C60" s="43"/>
      <c r="D60" s="43"/>
      <c r="E60" s="43"/>
      <c r="F60" s="43"/>
      <c r="G60" s="43"/>
      <c r="H60" s="43"/>
      <c r="I60" s="43"/>
      <c r="J60" s="43"/>
      <c r="K60" s="44"/>
    </row>
    <row r="64" spans="2:47" s="17" customFormat="1" ht="6.95" customHeight="1" x14ac:dyDescent="0.3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18"/>
    </row>
    <row r="65" spans="2:63" s="17" customFormat="1" ht="36.950000000000003" customHeight="1" x14ac:dyDescent="0.3">
      <c r="B65" s="18"/>
      <c r="C65" s="66" t="s">
        <v>49</v>
      </c>
      <c r="L65" s="18"/>
    </row>
    <row r="66" spans="2:63" s="17" customFormat="1" ht="6.95" customHeight="1" x14ac:dyDescent="0.3">
      <c r="B66" s="18"/>
      <c r="L66" s="18"/>
    </row>
    <row r="67" spans="2:63" s="17" customFormat="1" ht="14.45" customHeight="1" x14ac:dyDescent="0.3">
      <c r="B67" s="18"/>
      <c r="C67" s="67" t="s">
        <v>12</v>
      </c>
      <c r="L67" s="18"/>
    </row>
    <row r="68" spans="2:63" s="17" customFormat="1" ht="22.5" customHeight="1" x14ac:dyDescent="0.3">
      <c r="B68" s="18"/>
      <c r="E68" s="136" t="str">
        <f>E7</f>
        <v>Modernizace a dostavba Oblastní nemocnice Náchod - 1.etapa</v>
      </c>
      <c r="F68" s="137"/>
      <c r="G68" s="137"/>
      <c r="H68" s="137"/>
      <c r="L68" s="18"/>
    </row>
    <row r="69" spans="2:63" s="17" customFormat="1" ht="14.45" customHeight="1" x14ac:dyDescent="0.3">
      <c r="B69" s="18"/>
      <c r="C69" s="67" t="s">
        <v>13</v>
      </c>
      <c r="L69" s="18"/>
    </row>
    <row r="70" spans="2:63" s="17" customFormat="1" ht="23.25" customHeight="1" x14ac:dyDescent="0.3">
      <c r="B70" s="18"/>
      <c r="E70" s="138" t="str">
        <f>E9</f>
        <v>NA25.2 - 20001.18-Kusovník zastavěného nábytku</v>
      </c>
      <c r="F70" s="139"/>
      <c r="G70" s="139"/>
      <c r="H70" s="139"/>
      <c r="L70" s="18"/>
    </row>
    <row r="71" spans="2:63" s="17" customFormat="1" ht="6.95" customHeight="1" x14ac:dyDescent="0.3">
      <c r="B71" s="18"/>
      <c r="L71" s="18"/>
    </row>
    <row r="72" spans="2:63" s="17" customFormat="1" ht="18" customHeight="1" x14ac:dyDescent="0.3">
      <c r="B72" s="18"/>
      <c r="C72" s="67" t="s">
        <v>17</v>
      </c>
      <c r="F72" s="68" t="str">
        <f>F12</f>
        <v>Náchod</v>
      </c>
      <c r="I72" s="67" t="s">
        <v>19</v>
      </c>
      <c r="J72" s="69" t="str">
        <f>IF(J12="","",J12)</f>
        <v/>
      </c>
      <c r="L72" s="18"/>
    </row>
    <row r="73" spans="2:63" s="17" customFormat="1" ht="6.95" customHeight="1" x14ac:dyDescent="0.3">
      <c r="B73" s="18"/>
      <c r="L73" s="18"/>
    </row>
    <row r="74" spans="2:63" s="17" customFormat="1" ht="15" x14ac:dyDescent="0.3">
      <c r="B74" s="18"/>
      <c r="C74" s="67" t="s">
        <v>20</v>
      </c>
      <c r="F74" s="68" t="str">
        <f>E15</f>
        <v>Královéhradecký kraj</v>
      </c>
      <c r="I74" s="67" t="s">
        <v>26</v>
      </c>
      <c r="J74" s="68" t="str">
        <f>E21</f>
        <v>JIKA-CZ s.r.o.</v>
      </c>
      <c r="L74" s="18"/>
    </row>
    <row r="75" spans="2:63" s="17" customFormat="1" ht="14.45" customHeight="1" x14ac:dyDescent="0.3">
      <c r="B75" s="18"/>
      <c r="C75" s="67" t="s">
        <v>24</v>
      </c>
      <c r="F75" s="68" t="str">
        <f>IF(E18="","",E18)</f>
        <v>bude určen ve výběrovém řízení</v>
      </c>
      <c r="J75" s="130"/>
      <c r="L75" s="18"/>
    </row>
    <row r="76" spans="2:63" s="17" customFormat="1" ht="10.35" customHeight="1" x14ac:dyDescent="0.3">
      <c r="B76" s="18"/>
      <c r="L76" s="18"/>
    </row>
    <row r="77" spans="2:63" s="78" customFormat="1" ht="29.25" customHeight="1" x14ac:dyDescent="0.3">
      <c r="B77" s="70"/>
      <c r="C77" s="71" t="s">
        <v>50</v>
      </c>
      <c r="D77" s="72" t="s">
        <v>51</v>
      </c>
      <c r="E77" s="72" t="s">
        <v>52</v>
      </c>
      <c r="F77" s="72" t="s">
        <v>53</v>
      </c>
      <c r="G77" s="72" t="s">
        <v>54</v>
      </c>
      <c r="H77" s="72" t="s">
        <v>55</v>
      </c>
      <c r="I77" s="73" t="s">
        <v>56</v>
      </c>
      <c r="J77" s="72" t="s">
        <v>44</v>
      </c>
      <c r="K77" s="74" t="s">
        <v>57</v>
      </c>
      <c r="L77" s="70"/>
      <c r="M77" s="75" t="s">
        <v>58</v>
      </c>
      <c r="N77" s="76" t="s">
        <v>33</v>
      </c>
      <c r="O77" s="76" t="s">
        <v>59</v>
      </c>
      <c r="P77" s="76" t="s">
        <v>60</v>
      </c>
      <c r="Q77" s="76" t="s">
        <v>61</v>
      </c>
      <c r="R77" s="76" t="s">
        <v>62</v>
      </c>
      <c r="S77" s="76" t="s">
        <v>63</v>
      </c>
      <c r="T77" s="77" t="s">
        <v>64</v>
      </c>
    </row>
    <row r="78" spans="2:63" s="17" customFormat="1" ht="29.25" customHeight="1" x14ac:dyDescent="0.35">
      <c r="B78" s="18"/>
      <c r="C78" s="79" t="s">
        <v>45</v>
      </c>
      <c r="J78" s="80">
        <f>J79</f>
        <v>0</v>
      </c>
      <c r="L78" s="18"/>
      <c r="M78" s="81"/>
      <c r="N78" s="27"/>
      <c r="O78" s="27"/>
      <c r="P78" s="82">
        <f>P79</f>
        <v>0</v>
      </c>
      <c r="Q78" s="27"/>
      <c r="R78" s="82">
        <f>R79</f>
        <v>0</v>
      </c>
      <c r="S78" s="27"/>
      <c r="T78" s="83">
        <f>T79</f>
        <v>0</v>
      </c>
      <c r="AT78" s="7" t="s">
        <v>65</v>
      </c>
      <c r="AU78" s="7" t="s">
        <v>46</v>
      </c>
      <c r="BK78" s="84">
        <f>BK79</f>
        <v>0</v>
      </c>
    </row>
    <row r="79" spans="2:63" s="86" customFormat="1" ht="37.35" customHeight="1" x14ac:dyDescent="0.35">
      <c r="B79" s="85"/>
      <c r="D79" s="87" t="s">
        <v>65</v>
      </c>
      <c r="E79" s="88" t="s">
        <v>66</v>
      </c>
      <c r="F79" s="88" t="s">
        <v>67</v>
      </c>
      <c r="J79" s="89">
        <f>J80</f>
        <v>0</v>
      </c>
      <c r="L79" s="85"/>
      <c r="M79" s="91"/>
      <c r="N79" s="92"/>
      <c r="O79" s="92"/>
      <c r="P79" s="93">
        <f>P80</f>
        <v>0</v>
      </c>
      <c r="Q79" s="92"/>
      <c r="R79" s="93">
        <f>R80</f>
        <v>0</v>
      </c>
      <c r="S79" s="92"/>
      <c r="T79" s="94">
        <f>T80</f>
        <v>0</v>
      </c>
      <c r="AR79" s="87" t="s">
        <v>8</v>
      </c>
      <c r="AT79" s="90" t="s">
        <v>65</v>
      </c>
      <c r="AU79" s="90" t="s">
        <v>68</v>
      </c>
      <c r="AY79" s="87" t="s">
        <v>69</v>
      </c>
      <c r="BK79" s="95">
        <f>BK80</f>
        <v>0</v>
      </c>
    </row>
    <row r="80" spans="2:63" s="86" customFormat="1" ht="19.899999999999999" customHeight="1" x14ac:dyDescent="0.3">
      <c r="B80" s="85"/>
      <c r="D80" s="96" t="s">
        <v>65</v>
      </c>
      <c r="E80" s="97" t="s">
        <v>70</v>
      </c>
      <c r="F80" s="97" t="s">
        <v>71</v>
      </c>
      <c r="J80" s="98">
        <f>SUM(J81:J209)</f>
        <v>0</v>
      </c>
      <c r="L80" s="85"/>
      <c r="M80" s="91"/>
      <c r="N80" s="92"/>
      <c r="O80" s="92"/>
      <c r="P80" s="93">
        <f>SUM(P81:P209)</f>
        <v>0</v>
      </c>
      <c r="Q80" s="92"/>
      <c r="R80" s="93">
        <f>SUM(R81:R209)</f>
        <v>0</v>
      </c>
      <c r="S80" s="92"/>
      <c r="T80" s="94">
        <f>SUM(T81:T209)</f>
        <v>0</v>
      </c>
      <c r="AR80" s="87" t="s">
        <v>8</v>
      </c>
      <c r="AT80" s="90" t="s">
        <v>65</v>
      </c>
      <c r="AU80" s="90" t="s">
        <v>72</v>
      </c>
      <c r="AY80" s="87" t="s">
        <v>69</v>
      </c>
      <c r="BK80" s="95">
        <f>SUM(BK81:BK209)</f>
        <v>0</v>
      </c>
    </row>
    <row r="81" spans="2:65" s="17" customFormat="1" ht="31.5" customHeight="1" x14ac:dyDescent="0.3">
      <c r="B81" s="99"/>
      <c r="C81" s="100" t="s">
        <v>72</v>
      </c>
      <c r="D81" s="100" t="s">
        <v>73</v>
      </c>
      <c r="E81" s="101" t="s">
        <v>74</v>
      </c>
      <c r="F81" s="102" t="s">
        <v>290</v>
      </c>
      <c r="G81" s="103" t="s">
        <v>75</v>
      </c>
      <c r="H81" s="104">
        <v>10</v>
      </c>
      <c r="I81" s="122">
        <v>0</v>
      </c>
      <c r="J81" s="105">
        <f>ROUND(I81*H81,2)</f>
        <v>0</v>
      </c>
      <c r="K81" s="102" t="s">
        <v>15</v>
      </c>
      <c r="L81" s="18"/>
      <c r="M81" s="106" t="s">
        <v>15</v>
      </c>
      <c r="N81" s="107" t="s">
        <v>34</v>
      </c>
      <c r="O81" s="108">
        <v>0</v>
      </c>
      <c r="P81" s="108">
        <f>O81*H81</f>
        <v>0</v>
      </c>
      <c r="Q81" s="108">
        <v>0</v>
      </c>
      <c r="R81" s="108">
        <f>Q81*H81</f>
        <v>0</v>
      </c>
      <c r="S81" s="108">
        <v>0</v>
      </c>
      <c r="T81" s="109">
        <f>S81*H81</f>
        <v>0</v>
      </c>
      <c r="AR81" s="7" t="s">
        <v>76</v>
      </c>
      <c r="AT81" s="7" t="s">
        <v>73</v>
      </c>
      <c r="AU81" s="7" t="s">
        <v>8</v>
      </c>
      <c r="AY81" s="7" t="s">
        <v>69</v>
      </c>
      <c r="BE81" s="110">
        <f>IF(N81="základní",J81,0)</f>
        <v>0</v>
      </c>
      <c r="BF81" s="110">
        <f>IF(N81="snížená",J81,0)</f>
        <v>0</v>
      </c>
      <c r="BG81" s="110">
        <f>IF(N81="zákl. přenesená",J81,0)</f>
        <v>0</v>
      </c>
      <c r="BH81" s="110">
        <f>IF(N81="sníž. přenesená",J81,0)</f>
        <v>0</v>
      </c>
      <c r="BI81" s="110">
        <f>IF(N81="nulová",J81,0)</f>
        <v>0</v>
      </c>
      <c r="BJ81" s="7" t="s">
        <v>72</v>
      </c>
      <c r="BK81" s="110">
        <f>ROUND(I81*H81,2)</f>
        <v>0</v>
      </c>
      <c r="BL81" s="7" t="s">
        <v>76</v>
      </c>
      <c r="BM81" s="7" t="s">
        <v>77</v>
      </c>
    </row>
    <row r="82" spans="2:65" s="112" customFormat="1" x14ac:dyDescent="0.3">
      <c r="B82" s="111"/>
      <c r="D82" s="113" t="s">
        <v>78</v>
      </c>
      <c r="E82" s="114" t="s">
        <v>15</v>
      </c>
      <c r="F82" s="123" t="s">
        <v>291</v>
      </c>
      <c r="H82" s="116">
        <v>10</v>
      </c>
      <c r="L82" s="111"/>
      <c r="M82" s="117"/>
      <c r="N82" s="118"/>
      <c r="O82" s="118"/>
      <c r="P82" s="118"/>
      <c r="Q82" s="118"/>
      <c r="R82" s="118"/>
      <c r="S82" s="118"/>
      <c r="T82" s="119"/>
      <c r="AT82" s="120" t="s">
        <v>78</v>
      </c>
      <c r="AU82" s="120" t="s">
        <v>8</v>
      </c>
      <c r="AV82" s="112" t="s">
        <v>8</v>
      </c>
      <c r="AW82" s="112" t="s">
        <v>79</v>
      </c>
      <c r="AX82" s="112" t="s">
        <v>72</v>
      </c>
      <c r="AY82" s="120" t="s">
        <v>69</v>
      </c>
    </row>
    <row r="83" spans="2:65" s="17" customFormat="1" ht="31.5" customHeight="1" x14ac:dyDescent="0.3">
      <c r="B83" s="99"/>
      <c r="C83" s="100">
        <v>2</v>
      </c>
      <c r="D83" s="100" t="s">
        <v>73</v>
      </c>
      <c r="E83" s="101" t="s">
        <v>80</v>
      </c>
      <c r="F83" s="102" t="s">
        <v>81</v>
      </c>
      <c r="G83" s="103" t="s">
        <v>75</v>
      </c>
      <c r="H83" s="104">
        <v>2</v>
      </c>
      <c r="I83" s="122">
        <v>0</v>
      </c>
      <c r="J83" s="105">
        <f>ROUND(I83*H83,2)</f>
        <v>0</v>
      </c>
      <c r="K83" s="102"/>
      <c r="L83" s="18"/>
      <c r="M83" s="106" t="s">
        <v>15</v>
      </c>
      <c r="N83" s="107" t="s">
        <v>34</v>
      </c>
      <c r="O83" s="108">
        <v>0</v>
      </c>
      <c r="P83" s="108">
        <f>O83*H83</f>
        <v>0</v>
      </c>
      <c r="Q83" s="108">
        <v>0</v>
      </c>
      <c r="R83" s="108">
        <f>Q83*H83</f>
        <v>0</v>
      </c>
      <c r="S83" s="108">
        <v>0</v>
      </c>
      <c r="T83" s="109">
        <f>S83*H83</f>
        <v>0</v>
      </c>
      <c r="AR83" s="7" t="s">
        <v>76</v>
      </c>
      <c r="AT83" s="7" t="s">
        <v>73</v>
      </c>
      <c r="AU83" s="7" t="s">
        <v>8</v>
      </c>
      <c r="AY83" s="7" t="s">
        <v>69</v>
      </c>
      <c r="BE83" s="110">
        <f>IF(N83="základní",J83,0)</f>
        <v>0</v>
      </c>
      <c r="BF83" s="110">
        <f>IF(N83="snížená",J83,0)</f>
        <v>0</v>
      </c>
      <c r="BG83" s="110">
        <f>IF(N83="zákl. přenesená",J83,0)</f>
        <v>0</v>
      </c>
      <c r="BH83" s="110">
        <f>IF(N83="sníž. přenesená",J83,0)</f>
        <v>0</v>
      </c>
      <c r="BI83" s="110">
        <f>IF(N83="nulová",J83,0)</f>
        <v>0</v>
      </c>
      <c r="BJ83" s="7" t="s">
        <v>72</v>
      </c>
      <c r="BK83" s="110">
        <f>ROUND(I83*H83,2)</f>
        <v>0</v>
      </c>
      <c r="BL83" s="7" t="s">
        <v>76</v>
      </c>
      <c r="BM83" s="7" t="s">
        <v>77</v>
      </c>
    </row>
    <row r="84" spans="2:65" s="112" customFormat="1" x14ac:dyDescent="0.3">
      <c r="B84" s="111"/>
      <c r="D84" s="113" t="s">
        <v>78</v>
      </c>
      <c r="E84" s="114" t="s">
        <v>15</v>
      </c>
      <c r="F84" s="123" t="s">
        <v>82</v>
      </c>
      <c r="H84" s="116">
        <v>2</v>
      </c>
      <c r="L84" s="111"/>
      <c r="M84" s="117"/>
      <c r="N84" s="118"/>
      <c r="O84" s="118"/>
      <c r="P84" s="118"/>
      <c r="Q84" s="118"/>
      <c r="R84" s="118"/>
      <c r="S84" s="118"/>
      <c r="T84" s="119"/>
      <c r="AT84" s="120" t="s">
        <v>78</v>
      </c>
      <c r="AU84" s="120" t="s">
        <v>8</v>
      </c>
      <c r="AV84" s="112" t="s">
        <v>8</v>
      </c>
      <c r="AW84" s="112" t="s">
        <v>79</v>
      </c>
      <c r="AX84" s="112" t="s">
        <v>72</v>
      </c>
      <c r="AY84" s="120" t="s">
        <v>69</v>
      </c>
    </row>
    <row r="85" spans="2:65" s="17" customFormat="1" ht="22.5" customHeight="1" x14ac:dyDescent="0.3">
      <c r="B85" s="99"/>
      <c r="C85" s="100">
        <v>3</v>
      </c>
      <c r="D85" s="100" t="s">
        <v>73</v>
      </c>
      <c r="E85" s="101" t="s">
        <v>83</v>
      </c>
      <c r="F85" s="102" t="s">
        <v>84</v>
      </c>
      <c r="G85" s="103" t="s">
        <v>75</v>
      </c>
      <c r="H85" s="104">
        <v>1</v>
      </c>
      <c r="I85" s="122">
        <v>0</v>
      </c>
      <c r="J85" s="105">
        <f>ROUND(I85*H85,2)</f>
        <v>0</v>
      </c>
      <c r="K85" s="102"/>
      <c r="L85" s="18"/>
      <c r="M85" s="106" t="s">
        <v>15</v>
      </c>
      <c r="N85" s="107" t="s">
        <v>34</v>
      </c>
      <c r="O85" s="108">
        <v>0</v>
      </c>
      <c r="P85" s="108">
        <f>O85*H85</f>
        <v>0</v>
      </c>
      <c r="Q85" s="108">
        <v>0</v>
      </c>
      <c r="R85" s="108">
        <f>Q85*H85</f>
        <v>0</v>
      </c>
      <c r="S85" s="108">
        <v>0</v>
      </c>
      <c r="T85" s="109">
        <f>S85*H85</f>
        <v>0</v>
      </c>
      <c r="AR85" s="7" t="s">
        <v>76</v>
      </c>
      <c r="AT85" s="7" t="s">
        <v>73</v>
      </c>
      <c r="AU85" s="7" t="s">
        <v>8</v>
      </c>
      <c r="AY85" s="7" t="s">
        <v>69</v>
      </c>
      <c r="BE85" s="110">
        <f>IF(N85="základní",J85,0)</f>
        <v>0</v>
      </c>
      <c r="BF85" s="110">
        <f>IF(N85="snížená",J85,0)</f>
        <v>0</v>
      </c>
      <c r="BG85" s="110">
        <f>IF(N85="zákl. přenesená",J85,0)</f>
        <v>0</v>
      </c>
      <c r="BH85" s="110">
        <f>IF(N85="sníž. přenesená",J85,0)</f>
        <v>0</v>
      </c>
      <c r="BI85" s="110">
        <f>IF(N85="nulová",J85,0)</f>
        <v>0</v>
      </c>
      <c r="BJ85" s="7" t="s">
        <v>72</v>
      </c>
      <c r="BK85" s="110">
        <f>ROUND(I85*H85,2)</f>
        <v>0</v>
      </c>
      <c r="BL85" s="7" t="s">
        <v>76</v>
      </c>
      <c r="BM85" s="7" t="s">
        <v>85</v>
      </c>
    </row>
    <row r="86" spans="2:65" s="112" customFormat="1" x14ac:dyDescent="0.3">
      <c r="B86" s="111"/>
      <c r="D86" s="113" t="s">
        <v>78</v>
      </c>
      <c r="E86" s="114" t="s">
        <v>15</v>
      </c>
      <c r="F86" s="123" t="s">
        <v>86</v>
      </c>
      <c r="H86" s="116">
        <v>1</v>
      </c>
      <c r="L86" s="111"/>
      <c r="M86" s="117"/>
      <c r="N86" s="118"/>
      <c r="O86" s="118"/>
      <c r="P86" s="118"/>
      <c r="Q86" s="118"/>
      <c r="R86" s="118"/>
      <c r="S86" s="118"/>
      <c r="T86" s="119"/>
      <c r="AT86" s="120" t="s">
        <v>78</v>
      </c>
      <c r="AU86" s="120" t="s">
        <v>8</v>
      </c>
      <c r="AV86" s="112" t="s">
        <v>8</v>
      </c>
      <c r="AW86" s="112" t="s">
        <v>79</v>
      </c>
      <c r="AX86" s="112" t="s">
        <v>72</v>
      </c>
      <c r="AY86" s="120" t="s">
        <v>69</v>
      </c>
    </row>
    <row r="87" spans="2:65" s="17" customFormat="1" ht="22.5" customHeight="1" x14ac:dyDescent="0.3">
      <c r="B87" s="99"/>
      <c r="C87" s="100">
        <v>4</v>
      </c>
      <c r="D87" s="100" t="s">
        <v>73</v>
      </c>
      <c r="E87" s="101" t="s">
        <v>87</v>
      </c>
      <c r="F87" s="102" t="s">
        <v>88</v>
      </c>
      <c r="G87" s="103" t="s">
        <v>75</v>
      </c>
      <c r="H87" s="104">
        <v>2</v>
      </c>
      <c r="I87" s="122">
        <v>0</v>
      </c>
      <c r="J87" s="105">
        <f>ROUND(I87*H87,2)</f>
        <v>0</v>
      </c>
      <c r="K87" s="102" t="s">
        <v>15</v>
      </c>
      <c r="L87" s="18"/>
      <c r="M87" s="106" t="s">
        <v>15</v>
      </c>
      <c r="N87" s="107" t="s">
        <v>34</v>
      </c>
      <c r="O87" s="108">
        <v>0</v>
      </c>
      <c r="P87" s="108">
        <f>O87*H87</f>
        <v>0</v>
      </c>
      <c r="Q87" s="108">
        <v>0</v>
      </c>
      <c r="R87" s="108">
        <f>Q87*H87</f>
        <v>0</v>
      </c>
      <c r="S87" s="108">
        <v>0</v>
      </c>
      <c r="T87" s="109">
        <f>S87*H87</f>
        <v>0</v>
      </c>
      <c r="AR87" s="7" t="s">
        <v>76</v>
      </c>
      <c r="AT87" s="7" t="s">
        <v>73</v>
      </c>
      <c r="AU87" s="7" t="s">
        <v>8</v>
      </c>
      <c r="AY87" s="7" t="s">
        <v>69</v>
      </c>
      <c r="BE87" s="110">
        <f>IF(N87="základní",J87,0)</f>
        <v>0</v>
      </c>
      <c r="BF87" s="110">
        <f>IF(N87="snížená",J87,0)</f>
        <v>0</v>
      </c>
      <c r="BG87" s="110">
        <f>IF(N87="zákl. přenesená",J87,0)</f>
        <v>0</v>
      </c>
      <c r="BH87" s="110">
        <f>IF(N87="sníž. přenesená",J87,0)</f>
        <v>0</v>
      </c>
      <c r="BI87" s="110">
        <f>IF(N87="nulová",J87,0)</f>
        <v>0</v>
      </c>
      <c r="BJ87" s="7" t="s">
        <v>72</v>
      </c>
      <c r="BK87" s="110">
        <f>ROUND(I87*H87,2)</f>
        <v>0</v>
      </c>
      <c r="BL87" s="7" t="s">
        <v>76</v>
      </c>
      <c r="BM87" s="7" t="s">
        <v>89</v>
      </c>
    </row>
    <row r="88" spans="2:65" s="112" customFormat="1" x14ac:dyDescent="0.3">
      <c r="B88" s="111"/>
      <c r="D88" s="113" t="s">
        <v>78</v>
      </c>
      <c r="E88" s="114" t="s">
        <v>15</v>
      </c>
      <c r="F88" s="123" t="s">
        <v>292</v>
      </c>
      <c r="H88" s="116">
        <v>2</v>
      </c>
      <c r="L88" s="111"/>
      <c r="M88" s="117"/>
      <c r="N88" s="118"/>
      <c r="O88" s="118"/>
      <c r="P88" s="118"/>
      <c r="Q88" s="118"/>
      <c r="R88" s="118"/>
      <c r="S88" s="118"/>
      <c r="T88" s="119"/>
      <c r="AT88" s="120" t="s">
        <v>78</v>
      </c>
      <c r="AU88" s="120" t="s">
        <v>8</v>
      </c>
      <c r="AV88" s="112" t="s">
        <v>8</v>
      </c>
      <c r="AW88" s="112" t="s">
        <v>79</v>
      </c>
      <c r="AX88" s="112" t="s">
        <v>72</v>
      </c>
      <c r="AY88" s="120" t="s">
        <v>69</v>
      </c>
    </row>
    <row r="89" spans="2:65" s="17" customFormat="1" ht="22.5" customHeight="1" x14ac:dyDescent="0.3">
      <c r="B89" s="99"/>
      <c r="C89" s="100">
        <v>5</v>
      </c>
      <c r="D89" s="100" t="s">
        <v>73</v>
      </c>
      <c r="E89" s="101" t="s">
        <v>90</v>
      </c>
      <c r="F89" s="102" t="s">
        <v>91</v>
      </c>
      <c r="G89" s="103" t="s">
        <v>75</v>
      </c>
      <c r="H89" s="104">
        <v>8</v>
      </c>
      <c r="I89" s="122">
        <v>0</v>
      </c>
      <c r="J89" s="105">
        <f>ROUND(I89*H89,2)</f>
        <v>0</v>
      </c>
      <c r="K89" s="102" t="s">
        <v>15</v>
      </c>
      <c r="L89" s="18"/>
      <c r="M89" s="106" t="s">
        <v>15</v>
      </c>
      <c r="N89" s="107" t="s">
        <v>34</v>
      </c>
      <c r="O89" s="108">
        <v>0</v>
      </c>
      <c r="P89" s="108">
        <f>O89*H89</f>
        <v>0</v>
      </c>
      <c r="Q89" s="108">
        <v>0</v>
      </c>
      <c r="R89" s="108">
        <f>Q89*H89</f>
        <v>0</v>
      </c>
      <c r="S89" s="108">
        <v>0</v>
      </c>
      <c r="T89" s="109">
        <f>S89*H89</f>
        <v>0</v>
      </c>
      <c r="AR89" s="7" t="s">
        <v>76</v>
      </c>
      <c r="AT89" s="7" t="s">
        <v>73</v>
      </c>
      <c r="AU89" s="7" t="s">
        <v>8</v>
      </c>
      <c r="AY89" s="7" t="s">
        <v>69</v>
      </c>
      <c r="BE89" s="110">
        <f>IF(N89="základní",J89,0)</f>
        <v>0</v>
      </c>
      <c r="BF89" s="110">
        <f>IF(N89="snížená",J89,0)</f>
        <v>0</v>
      </c>
      <c r="BG89" s="110">
        <f>IF(N89="zákl. přenesená",J89,0)</f>
        <v>0</v>
      </c>
      <c r="BH89" s="110">
        <f>IF(N89="sníž. přenesená",J89,0)</f>
        <v>0</v>
      </c>
      <c r="BI89" s="110">
        <f>IF(N89="nulová",J89,0)</f>
        <v>0</v>
      </c>
      <c r="BJ89" s="7" t="s">
        <v>72</v>
      </c>
      <c r="BK89" s="110">
        <f>ROUND(I89*H89,2)</f>
        <v>0</v>
      </c>
      <c r="BL89" s="7" t="s">
        <v>76</v>
      </c>
      <c r="BM89" s="7" t="s">
        <v>89</v>
      </c>
    </row>
    <row r="90" spans="2:65" s="112" customFormat="1" x14ac:dyDescent="0.3">
      <c r="B90" s="111"/>
      <c r="D90" s="113" t="s">
        <v>78</v>
      </c>
      <c r="E90" s="114" t="s">
        <v>15</v>
      </c>
      <c r="F90" s="123" t="s">
        <v>293</v>
      </c>
      <c r="H90" s="116">
        <v>8</v>
      </c>
      <c r="L90" s="111"/>
      <c r="M90" s="117"/>
      <c r="N90" s="118"/>
      <c r="O90" s="118"/>
      <c r="P90" s="118"/>
      <c r="Q90" s="118"/>
      <c r="R90" s="118"/>
      <c r="S90" s="118"/>
      <c r="T90" s="119"/>
      <c r="AT90" s="120" t="s">
        <v>78</v>
      </c>
      <c r="AU90" s="120" t="s">
        <v>8</v>
      </c>
      <c r="AV90" s="112" t="s">
        <v>8</v>
      </c>
      <c r="AW90" s="112" t="s">
        <v>79</v>
      </c>
      <c r="AX90" s="112" t="s">
        <v>72</v>
      </c>
      <c r="AY90" s="120" t="s">
        <v>69</v>
      </c>
    </row>
    <row r="91" spans="2:65" s="17" customFormat="1" ht="22.5" customHeight="1" x14ac:dyDescent="0.3">
      <c r="B91" s="99"/>
      <c r="C91" s="100">
        <v>6</v>
      </c>
      <c r="D91" s="100" t="s">
        <v>73</v>
      </c>
      <c r="E91" s="101" t="s">
        <v>92</v>
      </c>
      <c r="F91" s="102" t="s">
        <v>93</v>
      </c>
      <c r="G91" s="103" t="s">
        <v>75</v>
      </c>
      <c r="H91" s="104">
        <v>9</v>
      </c>
      <c r="I91" s="122">
        <v>0</v>
      </c>
      <c r="J91" s="105">
        <f>ROUND(I91*H91,2)</f>
        <v>0</v>
      </c>
      <c r="K91" s="102" t="s">
        <v>15</v>
      </c>
      <c r="L91" s="18"/>
      <c r="M91" s="106" t="s">
        <v>15</v>
      </c>
      <c r="N91" s="107" t="s">
        <v>34</v>
      </c>
      <c r="O91" s="108">
        <v>0</v>
      </c>
      <c r="P91" s="108">
        <f>O91*H91</f>
        <v>0</v>
      </c>
      <c r="Q91" s="108">
        <v>0</v>
      </c>
      <c r="R91" s="108">
        <f>Q91*H91</f>
        <v>0</v>
      </c>
      <c r="S91" s="108">
        <v>0</v>
      </c>
      <c r="T91" s="109">
        <f>S91*H91</f>
        <v>0</v>
      </c>
      <c r="AR91" s="7" t="s">
        <v>76</v>
      </c>
      <c r="AT91" s="7" t="s">
        <v>73</v>
      </c>
      <c r="AU91" s="7" t="s">
        <v>8</v>
      </c>
      <c r="AY91" s="7" t="s">
        <v>69</v>
      </c>
      <c r="BE91" s="110">
        <f>IF(N91="základní",J91,0)</f>
        <v>0</v>
      </c>
      <c r="BF91" s="110">
        <f>IF(N91="snížená",J91,0)</f>
        <v>0</v>
      </c>
      <c r="BG91" s="110">
        <f>IF(N91="zákl. přenesená",J91,0)</f>
        <v>0</v>
      </c>
      <c r="BH91" s="110">
        <f>IF(N91="sníž. přenesená",J91,0)</f>
        <v>0</v>
      </c>
      <c r="BI91" s="110">
        <f>IF(N91="nulová",J91,0)</f>
        <v>0</v>
      </c>
      <c r="BJ91" s="7" t="s">
        <v>72</v>
      </c>
      <c r="BK91" s="110">
        <f>ROUND(I91*H91,2)</f>
        <v>0</v>
      </c>
      <c r="BL91" s="7" t="s">
        <v>76</v>
      </c>
      <c r="BM91" s="7" t="s">
        <v>89</v>
      </c>
    </row>
    <row r="92" spans="2:65" s="112" customFormat="1" x14ac:dyDescent="0.3">
      <c r="B92" s="111"/>
      <c r="D92" s="113" t="s">
        <v>78</v>
      </c>
      <c r="E92" s="114" t="s">
        <v>15</v>
      </c>
      <c r="F92" s="123" t="s">
        <v>294</v>
      </c>
      <c r="H92" s="116">
        <v>9</v>
      </c>
      <c r="L92" s="111"/>
      <c r="M92" s="117"/>
      <c r="N92" s="118"/>
      <c r="O92" s="118"/>
      <c r="P92" s="118"/>
      <c r="Q92" s="118"/>
      <c r="R92" s="118"/>
      <c r="S92" s="118"/>
      <c r="T92" s="119"/>
      <c r="AT92" s="120" t="s">
        <v>78</v>
      </c>
      <c r="AU92" s="120" t="s">
        <v>8</v>
      </c>
      <c r="AV92" s="112" t="s">
        <v>8</v>
      </c>
      <c r="AW92" s="112" t="s">
        <v>79</v>
      </c>
      <c r="AX92" s="112" t="s">
        <v>72</v>
      </c>
      <c r="AY92" s="120" t="s">
        <v>69</v>
      </c>
    </row>
    <row r="93" spans="2:65" s="17" customFormat="1" ht="22.5" customHeight="1" x14ac:dyDescent="0.3">
      <c r="B93" s="99"/>
      <c r="C93" s="100">
        <v>7</v>
      </c>
      <c r="D93" s="100" t="s">
        <v>73</v>
      </c>
      <c r="E93" s="101" t="s">
        <v>94</v>
      </c>
      <c r="F93" s="102" t="s">
        <v>95</v>
      </c>
      <c r="G93" s="103" t="s">
        <v>75</v>
      </c>
      <c r="H93" s="104">
        <v>1</v>
      </c>
      <c r="I93" s="122">
        <v>0</v>
      </c>
      <c r="J93" s="105">
        <f>ROUND(I93*H93,2)</f>
        <v>0</v>
      </c>
      <c r="K93" s="102" t="s">
        <v>15</v>
      </c>
      <c r="L93" s="18"/>
      <c r="M93" s="106" t="s">
        <v>15</v>
      </c>
      <c r="N93" s="107" t="s">
        <v>34</v>
      </c>
      <c r="O93" s="108">
        <v>0</v>
      </c>
      <c r="P93" s="108">
        <f>O93*H93</f>
        <v>0</v>
      </c>
      <c r="Q93" s="108">
        <v>0</v>
      </c>
      <c r="R93" s="108">
        <f>Q93*H93</f>
        <v>0</v>
      </c>
      <c r="S93" s="108">
        <v>0</v>
      </c>
      <c r="T93" s="109">
        <f>S93*H93</f>
        <v>0</v>
      </c>
      <c r="AR93" s="7" t="s">
        <v>76</v>
      </c>
      <c r="AT93" s="7" t="s">
        <v>73</v>
      </c>
      <c r="AU93" s="7" t="s">
        <v>8</v>
      </c>
      <c r="AY93" s="7" t="s">
        <v>69</v>
      </c>
      <c r="BE93" s="110">
        <f>IF(N93="základní",J93,0)</f>
        <v>0</v>
      </c>
      <c r="BF93" s="110">
        <f>IF(N93="snížená",J93,0)</f>
        <v>0</v>
      </c>
      <c r="BG93" s="110">
        <f>IF(N93="zákl. přenesená",J93,0)</f>
        <v>0</v>
      </c>
      <c r="BH93" s="110">
        <f>IF(N93="sníž. přenesená",J93,0)</f>
        <v>0</v>
      </c>
      <c r="BI93" s="110">
        <f>IF(N93="nulová",J93,0)</f>
        <v>0</v>
      </c>
      <c r="BJ93" s="7" t="s">
        <v>72</v>
      </c>
      <c r="BK93" s="110">
        <f>ROUND(I93*H93,2)</f>
        <v>0</v>
      </c>
      <c r="BL93" s="7" t="s">
        <v>76</v>
      </c>
      <c r="BM93" s="7" t="s">
        <v>96</v>
      </c>
    </row>
    <row r="94" spans="2:65" s="112" customFormat="1" x14ac:dyDescent="0.3">
      <c r="B94" s="111"/>
      <c r="D94" s="113" t="s">
        <v>78</v>
      </c>
      <c r="E94" s="114" t="s">
        <v>15</v>
      </c>
      <c r="F94" s="123" t="s">
        <v>97</v>
      </c>
      <c r="H94" s="116">
        <v>1</v>
      </c>
      <c r="L94" s="111"/>
      <c r="M94" s="117"/>
      <c r="N94" s="118"/>
      <c r="O94" s="118"/>
      <c r="P94" s="118"/>
      <c r="Q94" s="118"/>
      <c r="R94" s="118"/>
      <c r="S94" s="118"/>
      <c r="T94" s="119"/>
      <c r="AT94" s="120" t="s">
        <v>78</v>
      </c>
      <c r="AU94" s="120" t="s">
        <v>8</v>
      </c>
      <c r="AV94" s="112" t="s">
        <v>8</v>
      </c>
      <c r="AW94" s="112" t="s">
        <v>79</v>
      </c>
      <c r="AX94" s="112" t="s">
        <v>72</v>
      </c>
      <c r="AY94" s="120" t="s">
        <v>69</v>
      </c>
    </row>
    <row r="95" spans="2:65" s="17" customFormat="1" ht="22.5" customHeight="1" x14ac:dyDescent="0.3">
      <c r="B95" s="99"/>
      <c r="C95" s="100">
        <v>8</v>
      </c>
      <c r="D95" s="100" t="s">
        <v>73</v>
      </c>
      <c r="E95" s="101" t="s">
        <v>98</v>
      </c>
      <c r="F95" s="102" t="s">
        <v>99</v>
      </c>
      <c r="G95" s="103" t="s">
        <v>75</v>
      </c>
      <c r="H95" s="104">
        <v>8</v>
      </c>
      <c r="I95" s="122">
        <v>0</v>
      </c>
      <c r="J95" s="105">
        <f>ROUND(I95*H95,2)</f>
        <v>0</v>
      </c>
      <c r="K95" s="102" t="s">
        <v>15</v>
      </c>
      <c r="L95" s="18"/>
      <c r="M95" s="106" t="s">
        <v>15</v>
      </c>
      <c r="N95" s="107" t="s">
        <v>34</v>
      </c>
      <c r="O95" s="108">
        <v>0</v>
      </c>
      <c r="P95" s="108">
        <f>O95*H95</f>
        <v>0</v>
      </c>
      <c r="Q95" s="108">
        <v>0</v>
      </c>
      <c r="R95" s="108">
        <f>Q95*H95</f>
        <v>0</v>
      </c>
      <c r="S95" s="108">
        <v>0</v>
      </c>
      <c r="T95" s="109">
        <f>S95*H95</f>
        <v>0</v>
      </c>
      <c r="AR95" s="7" t="s">
        <v>76</v>
      </c>
      <c r="AT95" s="7" t="s">
        <v>73</v>
      </c>
      <c r="AU95" s="7" t="s">
        <v>8</v>
      </c>
      <c r="AY95" s="7" t="s">
        <v>69</v>
      </c>
      <c r="BE95" s="110">
        <f>IF(N95="základní",J95,0)</f>
        <v>0</v>
      </c>
      <c r="BF95" s="110">
        <f>IF(N95="snížená",J95,0)</f>
        <v>0</v>
      </c>
      <c r="BG95" s="110">
        <f>IF(N95="zákl. přenesená",J95,0)</f>
        <v>0</v>
      </c>
      <c r="BH95" s="110">
        <f>IF(N95="sníž. přenesená",J95,0)</f>
        <v>0</v>
      </c>
      <c r="BI95" s="110">
        <f>IF(N95="nulová",J95,0)</f>
        <v>0</v>
      </c>
      <c r="BJ95" s="7" t="s">
        <v>72</v>
      </c>
      <c r="BK95" s="110">
        <f>ROUND(I95*H95,2)</f>
        <v>0</v>
      </c>
      <c r="BL95" s="7" t="s">
        <v>76</v>
      </c>
      <c r="BM95" s="7" t="s">
        <v>100</v>
      </c>
    </row>
    <row r="96" spans="2:65" s="112" customFormat="1" x14ac:dyDescent="0.3">
      <c r="B96" s="111"/>
      <c r="D96" s="113" t="s">
        <v>78</v>
      </c>
      <c r="E96" s="114" t="s">
        <v>15</v>
      </c>
      <c r="F96" s="123" t="s">
        <v>295</v>
      </c>
      <c r="H96" s="116">
        <v>8</v>
      </c>
      <c r="L96" s="111"/>
      <c r="M96" s="117"/>
      <c r="N96" s="118"/>
      <c r="O96" s="118"/>
      <c r="P96" s="118"/>
      <c r="Q96" s="118"/>
      <c r="R96" s="118"/>
      <c r="S96" s="118"/>
      <c r="T96" s="119"/>
      <c r="AT96" s="120" t="s">
        <v>78</v>
      </c>
      <c r="AU96" s="120" t="s">
        <v>8</v>
      </c>
      <c r="AV96" s="112" t="s">
        <v>8</v>
      </c>
      <c r="AW96" s="112" t="s">
        <v>79</v>
      </c>
      <c r="AX96" s="112" t="s">
        <v>72</v>
      </c>
      <c r="AY96" s="120" t="s">
        <v>69</v>
      </c>
    </row>
    <row r="97" spans="2:65" s="17" customFormat="1" ht="22.5" customHeight="1" x14ac:dyDescent="0.3">
      <c r="B97" s="99"/>
      <c r="C97" s="100">
        <v>9</v>
      </c>
      <c r="D97" s="100" t="s">
        <v>73</v>
      </c>
      <c r="E97" s="101" t="s">
        <v>101</v>
      </c>
      <c r="F97" s="102" t="s">
        <v>102</v>
      </c>
      <c r="G97" s="103" t="s">
        <v>75</v>
      </c>
      <c r="H97" s="104">
        <v>7</v>
      </c>
      <c r="I97" s="122">
        <v>0</v>
      </c>
      <c r="J97" s="105">
        <f>ROUND(I97*H97,2)</f>
        <v>0</v>
      </c>
      <c r="K97" s="102" t="s">
        <v>15</v>
      </c>
      <c r="L97" s="18"/>
      <c r="M97" s="106" t="s">
        <v>15</v>
      </c>
      <c r="N97" s="107" t="s">
        <v>34</v>
      </c>
      <c r="O97" s="108">
        <v>0</v>
      </c>
      <c r="P97" s="108">
        <f>O97*H97</f>
        <v>0</v>
      </c>
      <c r="Q97" s="108">
        <v>0</v>
      </c>
      <c r="R97" s="108">
        <f>Q97*H97</f>
        <v>0</v>
      </c>
      <c r="S97" s="108">
        <v>0</v>
      </c>
      <c r="T97" s="109">
        <f>S97*H97</f>
        <v>0</v>
      </c>
      <c r="AR97" s="7" t="s">
        <v>76</v>
      </c>
      <c r="AT97" s="7" t="s">
        <v>73</v>
      </c>
      <c r="AU97" s="7" t="s">
        <v>8</v>
      </c>
      <c r="AY97" s="7" t="s">
        <v>69</v>
      </c>
      <c r="BE97" s="110">
        <f>IF(N97="základní",J97,0)</f>
        <v>0</v>
      </c>
      <c r="BF97" s="110">
        <f>IF(N97="snížená",J97,0)</f>
        <v>0</v>
      </c>
      <c r="BG97" s="110">
        <f>IF(N97="zákl. přenesená",J97,0)</f>
        <v>0</v>
      </c>
      <c r="BH97" s="110">
        <f>IF(N97="sníž. přenesená",J97,0)</f>
        <v>0</v>
      </c>
      <c r="BI97" s="110">
        <f>IF(N97="nulová",J97,0)</f>
        <v>0</v>
      </c>
      <c r="BJ97" s="7" t="s">
        <v>72</v>
      </c>
      <c r="BK97" s="110">
        <f>ROUND(I97*H97,2)</f>
        <v>0</v>
      </c>
      <c r="BL97" s="7" t="s">
        <v>76</v>
      </c>
      <c r="BM97" s="7" t="s">
        <v>103</v>
      </c>
    </row>
    <row r="98" spans="2:65" s="112" customFormat="1" x14ac:dyDescent="0.3">
      <c r="B98" s="111"/>
      <c r="D98" s="113" t="s">
        <v>78</v>
      </c>
      <c r="E98" s="114" t="s">
        <v>15</v>
      </c>
      <c r="F98" s="123" t="s">
        <v>104</v>
      </c>
      <c r="H98" s="116">
        <v>7</v>
      </c>
      <c r="L98" s="111"/>
      <c r="M98" s="117"/>
      <c r="N98" s="118"/>
      <c r="O98" s="118"/>
      <c r="P98" s="118"/>
      <c r="Q98" s="118"/>
      <c r="R98" s="118"/>
      <c r="S98" s="118"/>
      <c r="T98" s="119"/>
      <c r="AT98" s="120" t="s">
        <v>78</v>
      </c>
      <c r="AU98" s="120" t="s">
        <v>8</v>
      </c>
      <c r="AV98" s="112" t="s">
        <v>8</v>
      </c>
      <c r="AW98" s="112" t="s">
        <v>79</v>
      </c>
      <c r="AX98" s="112" t="s">
        <v>72</v>
      </c>
      <c r="AY98" s="120" t="s">
        <v>69</v>
      </c>
    </row>
    <row r="99" spans="2:65" s="17" customFormat="1" ht="22.5" customHeight="1" x14ac:dyDescent="0.3">
      <c r="B99" s="99"/>
      <c r="C99" s="100">
        <v>10</v>
      </c>
      <c r="D99" s="100" t="s">
        <v>73</v>
      </c>
      <c r="E99" s="101" t="s">
        <v>105</v>
      </c>
      <c r="F99" s="102" t="s">
        <v>106</v>
      </c>
      <c r="G99" s="103" t="s">
        <v>75</v>
      </c>
      <c r="H99" s="104">
        <v>4</v>
      </c>
      <c r="I99" s="122">
        <v>0</v>
      </c>
      <c r="J99" s="105">
        <f>ROUND(I99*H99,2)</f>
        <v>0</v>
      </c>
      <c r="K99" s="102" t="s">
        <v>15</v>
      </c>
      <c r="L99" s="18"/>
      <c r="M99" s="106" t="s">
        <v>15</v>
      </c>
      <c r="N99" s="107" t="s">
        <v>34</v>
      </c>
      <c r="O99" s="108">
        <v>0</v>
      </c>
      <c r="P99" s="108">
        <f>O99*H99</f>
        <v>0</v>
      </c>
      <c r="Q99" s="108">
        <v>0</v>
      </c>
      <c r="R99" s="108">
        <f>Q99*H99</f>
        <v>0</v>
      </c>
      <c r="S99" s="108">
        <v>0</v>
      </c>
      <c r="T99" s="109">
        <f>S99*H99</f>
        <v>0</v>
      </c>
      <c r="AR99" s="7" t="s">
        <v>76</v>
      </c>
      <c r="AT99" s="7" t="s">
        <v>73</v>
      </c>
      <c r="AU99" s="7" t="s">
        <v>8</v>
      </c>
      <c r="AY99" s="7" t="s">
        <v>69</v>
      </c>
      <c r="BE99" s="110">
        <f>IF(N99="základní",J99,0)</f>
        <v>0</v>
      </c>
      <c r="BF99" s="110">
        <f>IF(N99="snížená",J99,0)</f>
        <v>0</v>
      </c>
      <c r="BG99" s="110">
        <f>IF(N99="zákl. přenesená",J99,0)</f>
        <v>0</v>
      </c>
      <c r="BH99" s="110">
        <f>IF(N99="sníž. přenesená",J99,0)</f>
        <v>0</v>
      </c>
      <c r="BI99" s="110">
        <f>IF(N99="nulová",J99,0)</f>
        <v>0</v>
      </c>
      <c r="BJ99" s="7" t="s">
        <v>72</v>
      </c>
      <c r="BK99" s="110">
        <f>ROUND(I99*H99,2)</f>
        <v>0</v>
      </c>
      <c r="BL99" s="7" t="s">
        <v>76</v>
      </c>
      <c r="BM99" s="7" t="s">
        <v>107</v>
      </c>
    </row>
    <row r="100" spans="2:65" s="112" customFormat="1" x14ac:dyDescent="0.3">
      <c r="B100" s="111"/>
      <c r="D100" s="113" t="s">
        <v>78</v>
      </c>
      <c r="E100" s="114" t="s">
        <v>15</v>
      </c>
      <c r="F100" s="123" t="s">
        <v>108</v>
      </c>
      <c r="H100" s="116">
        <v>4</v>
      </c>
      <c r="L100" s="111"/>
      <c r="M100" s="117"/>
      <c r="N100" s="118"/>
      <c r="O100" s="118"/>
      <c r="P100" s="118"/>
      <c r="Q100" s="118"/>
      <c r="R100" s="118"/>
      <c r="S100" s="118"/>
      <c r="T100" s="119"/>
      <c r="AT100" s="120" t="s">
        <v>78</v>
      </c>
      <c r="AU100" s="120" t="s">
        <v>8</v>
      </c>
      <c r="AV100" s="112" t="s">
        <v>8</v>
      </c>
      <c r="AW100" s="112" t="s">
        <v>79</v>
      </c>
      <c r="AX100" s="112" t="s">
        <v>72</v>
      </c>
      <c r="AY100" s="120" t="s">
        <v>69</v>
      </c>
    </row>
    <row r="101" spans="2:65" s="17" customFormat="1" ht="22.5" customHeight="1" x14ac:dyDescent="0.3">
      <c r="B101" s="99"/>
      <c r="C101" s="100">
        <v>11</v>
      </c>
      <c r="D101" s="100" t="s">
        <v>73</v>
      </c>
      <c r="E101" s="101" t="s">
        <v>109</v>
      </c>
      <c r="F101" s="102" t="s">
        <v>110</v>
      </c>
      <c r="G101" s="103" t="s">
        <v>75</v>
      </c>
      <c r="H101" s="104">
        <v>1</v>
      </c>
      <c r="I101" s="122">
        <v>0</v>
      </c>
      <c r="J101" s="105">
        <f>ROUND(I101*H101,2)</f>
        <v>0</v>
      </c>
      <c r="K101" s="102" t="s">
        <v>15</v>
      </c>
      <c r="L101" s="18"/>
      <c r="M101" s="106" t="s">
        <v>15</v>
      </c>
      <c r="N101" s="107" t="s">
        <v>34</v>
      </c>
      <c r="O101" s="108">
        <v>0</v>
      </c>
      <c r="P101" s="108">
        <f>O101*H101</f>
        <v>0</v>
      </c>
      <c r="Q101" s="108">
        <v>0</v>
      </c>
      <c r="R101" s="108">
        <f>Q101*H101</f>
        <v>0</v>
      </c>
      <c r="S101" s="108">
        <v>0</v>
      </c>
      <c r="T101" s="109">
        <f>S101*H101</f>
        <v>0</v>
      </c>
      <c r="AR101" s="7" t="s">
        <v>76</v>
      </c>
      <c r="AT101" s="7" t="s">
        <v>73</v>
      </c>
      <c r="AU101" s="7" t="s">
        <v>8</v>
      </c>
      <c r="AY101" s="7" t="s">
        <v>69</v>
      </c>
      <c r="BE101" s="110">
        <f>IF(N101="základní",J101,0)</f>
        <v>0</v>
      </c>
      <c r="BF101" s="110">
        <f>IF(N101="snížená",J101,0)</f>
        <v>0</v>
      </c>
      <c r="BG101" s="110">
        <f>IF(N101="zákl. přenesená",J101,0)</f>
        <v>0</v>
      </c>
      <c r="BH101" s="110">
        <f>IF(N101="sníž. přenesená",J101,0)</f>
        <v>0</v>
      </c>
      <c r="BI101" s="110">
        <f>IF(N101="nulová",J101,0)</f>
        <v>0</v>
      </c>
      <c r="BJ101" s="7" t="s">
        <v>72</v>
      </c>
      <c r="BK101" s="110">
        <f>ROUND(I101*H101,2)</f>
        <v>0</v>
      </c>
      <c r="BL101" s="7" t="s">
        <v>76</v>
      </c>
      <c r="BM101" s="7" t="s">
        <v>111</v>
      </c>
    </row>
    <row r="102" spans="2:65" s="112" customFormat="1" x14ac:dyDescent="0.3">
      <c r="B102" s="111"/>
      <c r="D102" s="113" t="s">
        <v>78</v>
      </c>
      <c r="E102" s="114" t="s">
        <v>15</v>
      </c>
      <c r="F102" s="123" t="s">
        <v>112</v>
      </c>
      <c r="H102" s="116">
        <v>1</v>
      </c>
      <c r="L102" s="111"/>
      <c r="M102" s="117"/>
      <c r="N102" s="118"/>
      <c r="O102" s="118"/>
      <c r="P102" s="118"/>
      <c r="Q102" s="118"/>
      <c r="R102" s="118"/>
      <c r="S102" s="118"/>
      <c r="T102" s="119"/>
      <c r="AT102" s="120" t="s">
        <v>78</v>
      </c>
      <c r="AU102" s="120" t="s">
        <v>8</v>
      </c>
      <c r="AV102" s="112" t="s">
        <v>8</v>
      </c>
      <c r="AW102" s="112" t="s">
        <v>79</v>
      </c>
      <c r="AX102" s="112" t="s">
        <v>72</v>
      </c>
      <c r="AY102" s="120" t="s">
        <v>69</v>
      </c>
    </row>
    <row r="103" spans="2:65" s="17" customFormat="1" ht="22.5" customHeight="1" x14ac:dyDescent="0.3">
      <c r="B103" s="99"/>
      <c r="C103" s="100">
        <v>12</v>
      </c>
      <c r="D103" s="100" t="s">
        <v>73</v>
      </c>
      <c r="E103" s="101" t="s">
        <v>113</v>
      </c>
      <c r="F103" s="102" t="s">
        <v>114</v>
      </c>
      <c r="G103" s="103" t="s">
        <v>75</v>
      </c>
      <c r="H103" s="104">
        <v>5</v>
      </c>
      <c r="I103" s="122">
        <v>0</v>
      </c>
      <c r="J103" s="105">
        <f>ROUND(I103*H103,2)</f>
        <v>0</v>
      </c>
      <c r="K103" s="102" t="s">
        <v>15</v>
      </c>
      <c r="L103" s="18"/>
      <c r="M103" s="106" t="s">
        <v>15</v>
      </c>
      <c r="N103" s="107" t="s">
        <v>34</v>
      </c>
      <c r="O103" s="108">
        <v>0</v>
      </c>
      <c r="P103" s="108">
        <f>O103*H103</f>
        <v>0</v>
      </c>
      <c r="Q103" s="108">
        <v>0</v>
      </c>
      <c r="R103" s="108">
        <f>Q103*H103</f>
        <v>0</v>
      </c>
      <c r="S103" s="108">
        <v>0</v>
      </c>
      <c r="T103" s="109">
        <f>S103*H103</f>
        <v>0</v>
      </c>
      <c r="AR103" s="7" t="s">
        <v>76</v>
      </c>
      <c r="AT103" s="7" t="s">
        <v>73</v>
      </c>
      <c r="AU103" s="7" t="s">
        <v>8</v>
      </c>
      <c r="AY103" s="7" t="s">
        <v>69</v>
      </c>
      <c r="BE103" s="110">
        <f>IF(N103="základní",J103,0)</f>
        <v>0</v>
      </c>
      <c r="BF103" s="110">
        <f>IF(N103="snížená",J103,0)</f>
        <v>0</v>
      </c>
      <c r="BG103" s="110">
        <f>IF(N103="zákl. přenesená",J103,0)</f>
        <v>0</v>
      </c>
      <c r="BH103" s="110">
        <f>IF(N103="sníž. přenesená",J103,0)</f>
        <v>0</v>
      </c>
      <c r="BI103" s="110">
        <f>IF(N103="nulová",J103,0)</f>
        <v>0</v>
      </c>
      <c r="BJ103" s="7" t="s">
        <v>72</v>
      </c>
      <c r="BK103" s="110">
        <f>ROUND(I103*H103,2)</f>
        <v>0</v>
      </c>
      <c r="BL103" s="7" t="s">
        <v>76</v>
      </c>
      <c r="BM103" s="7" t="s">
        <v>115</v>
      </c>
    </row>
    <row r="104" spans="2:65" s="112" customFormat="1" x14ac:dyDescent="0.3">
      <c r="B104" s="111"/>
      <c r="D104" s="113" t="s">
        <v>78</v>
      </c>
      <c r="E104" s="114" t="s">
        <v>15</v>
      </c>
      <c r="F104" s="123" t="s">
        <v>116</v>
      </c>
      <c r="H104" s="116">
        <v>5</v>
      </c>
      <c r="L104" s="111"/>
      <c r="M104" s="117"/>
      <c r="N104" s="118"/>
      <c r="O104" s="118"/>
      <c r="P104" s="118"/>
      <c r="Q104" s="118"/>
      <c r="R104" s="118"/>
      <c r="S104" s="118"/>
      <c r="T104" s="119"/>
      <c r="AT104" s="120" t="s">
        <v>78</v>
      </c>
      <c r="AU104" s="120" t="s">
        <v>8</v>
      </c>
      <c r="AV104" s="112" t="s">
        <v>8</v>
      </c>
      <c r="AW104" s="112" t="s">
        <v>79</v>
      </c>
      <c r="AX104" s="112" t="s">
        <v>72</v>
      </c>
      <c r="AY104" s="120" t="s">
        <v>69</v>
      </c>
    </row>
    <row r="105" spans="2:65" s="17" customFormat="1" ht="22.5" customHeight="1" x14ac:dyDescent="0.3">
      <c r="B105" s="99"/>
      <c r="C105" s="100">
        <v>13</v>
      </c>
      <c r="D105" s="100" t="s">
        <v>73</v>
      </c>
      <c r="E105" s="101" t="s">
        <v>117</v>
      </c>
      <c r="F105" s="102" t="s">
        <v>118</v>
      </c>
      <c r="G105" s="103" t="s">
        <v>75</v>
      </c>
      <c r="H105" s="104">
        <v>6</v>
      </c>
      <c r="I105" s="122">
        <v>0</v>
      </c>
      <c r="J105" s="105">
        <f>ROUND(I105*H105,2)</f>
        <v>0</v>
      </c>
      <c r="K105" s="102" t="s">
        <v>15</v>
      </c>
      <c r="L105" s="18"/>
      <c r="M105" s="106" t="s">
        <v>15</v>
      </c>
      <c r="N105" s="107" t="s">
        <v>34</v>
      </c>
      <c r="O105" s="108">
        <v>0</v>
      </c>
      <c r="P105" s="108">
        <f>O105*H105</f>
        <v>0</v>
      </c>
      <c r="Q105" s="108">
        <v>0</v>
      </c>
      <c r="R105" s="108">
        <f>Q105*H105</f>
        <v>0</v>
      </c>
      <c r="S105" s="108">
        <v>0</v>
      </c>
      <c r="T105" s="109">
        <f>S105*H105</f>
        <v>0</v>
      </c>
      <c r="AR105" s="7" t="s">
        <v>76</v>
      </c>
      <c r="AT105" s="7" t="s">
        <v>73</v>
      </c>
      <c r="AU105" s="7" t="s">
        <v>8</v>
      </c>
      <c r="AY105" s="7" t="s">
        <v>69</v>
      </c>
      <c r="BE105" s="110">
        <f>IF(N105="základní",J105,0)</f>
        <v>0</v>
      </c>
      <c r="BF105" s="110">
        <f>IF(N105="snížená",J105,0)</f>
        <v>0</v>
      </c>
      <c r="BG105" s="110">
        <f>IF(N105="zákl. přenesená",J105,0)</f>
        <v>0</v>
      </c>
      <c r="BH105" s="110">
        <f>IF(N105="sníž. přenesená",J105,0)</f>
        <v>0</v>
      </c>
      <c r="BI105" s="110">
        <f>IF(N105="nulová",J105,0)</f>
        <v>0</v>
      </c>
      <c r="BJ105" s="7" t="s">
        <v>72</v>
      </c>
      <c r="BK105" s="110">
        <f>ROUND(I105*H105,2)</f>
        <v>0</v>
      </c>
      <c r="BL105" s="7" t="s">
        <v>76</v>
      </c>
      <c r="BM105" s="7" t="s">
        <v>119</v>
      </c>
    </row>
    <row r="106" spans="2:65" s="112" customFormat="1" x14ac:dyDescent="0.3">
      <c r="B106" s="111"/>
      <c r="D106" s="113" t="s">
        <v>78</v>
      </c>
      <c r="E106" s="114" t="s">
        <v>15</v>
      </c>
      <c r="F106" s="123" t="s">
        <v>120</v>
      </c>
      <c r="H106" s="116">
        <v>6</v>
      </c>
      <c r="L106" s="111"/>
      <c r="M106" s="117"/>
      <c r="N106" s="118"/>
      <c r="O106" s="118"/>
      <c r="P106" s="118"/>
      <c r="Q106" s="118"/>
      <c r="R106" s="118"/>
      <c r="S106" s="118"/>
      <c r="T106" s="119"/>
      <c r="AT106" s="120" t="s">
        <v>78</v>
      </c>
      <c r="AU106" s="120" t="s">
        <v>8</v>
      </c>
      <c r="AV106" s="112" t="s">
        <v>8</v>
      </c>
      <c r="AW106" s="112" t="s">
        <v>79</v>
      </c>
      <c r="AX106" s="112" t="s">
        <v>72</v>
      </c>
      <c r="AY106" s="120" t="s">
        <v>69</v>
      </c>
    </row>
    <row r="107" spans="2:65" s="17" customFormat="1" ht="22.5" customHeight="1" x14ac:dyDescent="0.3">
      <c r="B107" s="99"/>
      <c r="C107" s="100">
        <v>14</v>
      </c>
      <c r="D107" s="100" t="s">
        <v>73</v>
      </c>
      <c r="E107" s="101" t="s">
        <v>121</v>
      </c>
      <c r="F107" s="102" t="s">
        <v>122</v>
      </c>
      <c r="G107" s="103" t="s">
        <v>75</v>
      </c>
      <c r="H107" s="104">
        <v>1</v>
      </c>
      <c r="I107" s="122">
        <v>0</v>
      </c>
      <c r="J107" s="105">
        <f>ROUND(I107*H107,2)</f>
        <v>0</v>
      </c>
      <c r="K107" s="102" t="s">
        <v>15</v>
      </c>
      <c r="L107" s="18"/>
      <c r="M107" s="106" t="s">
        <v>15</v>
      </c>
      <c r="N107" s="107" t="s">
        <v>34</v>
      </c>
      <c r="O107" s="108">
        <v>0</v>
      </c>
      <c r="P107" s="108">
        <f>O107*H107</f>
        <v>0</v>
      </c>
      <c r="Q107" s="108">
        <v>0</v>
      </c>
      <c r="R107" s="108">
        <f>Q107*H107</f>
        <v>0</v>
      </c>
      <c r="S107" s="108">
        <v>0</v>
      </c>
      <c r="T107" s="109">
        <f>S107*H107</f>
        <v>0</v>
      </c>
      <c r="AR107" s="7" t="s">
        <v>76</v>
      </c>
      <c r="AT107" s="7" t="s">
        <v>73</v>
      </c>
      <c r="AU107" s="7" t="s">
        <v>8</v>
      </c>
      <c r="AY107" s="7" t="s">
        <v>69</v>
      </c>
      <c r="BE107" s="110">
        <f>IF(N107="základní",J107,0)</f>
        <v>0</v>
      </c>
      <c r="BF107" s="110">
        <f>IF(N107="snížená",J107,0)</f>
        <v>0</v>
      </c>
      <c r="BG107" s="110">
        <f>IF(N107="zákl. přenesená",J107,0)</f>
        <v>0</v>
      </c>
      <c r="BH107" s="110">
        <f>IF(N107="sníž. přenesená",J107,0)</f>
        <v>0</v>
      </c>
      <c r="BI107" s="110">
        <f>IF(N107="nulová",J107,0)</f>
        <v>0</v>
      </c>
      <c r="BJ107" s="7" t="s">
        <v>72</v>
      </c>
      <c r="BK107" s="110">
        <f>ROUND(I107*H107,2)</f>
        <v>0</v>
      </c>
      <c r="BL107" s="7" t="s">
        <v>76</v>
      </c>
      <c r="BM107" s="7" t="s">
        <v>123</v>
      </c>
    </row>
    <row r="108" spans="2:65" s="112" customFormat="1" x14ac:dyDescent="0.3">
      <c r="B108" s="111"/>
      <c r="D108" s="113" t="s">
        <v>78</v>
      </c>
      <c r="E108" s="114" t="s">
        <v>15</v>
      </c>
      <c r="F108" s="123" t="s">
        <v>124</v>
      </c>
      <c r="H108" s="116">
        <v>1</v>
      </c>
      <c r="L108" s="111"/>
      <c r="M108" s="117"/>
      <c r="N108" s="118"/>
      <c r="O108" s="118"/>
      <c r="P108" s="118"/>
      <c r="Q108" s="118"/>
      <c r="R108" s="118"/>
      <c r="S108" s="118"/>
      <c r="T108" s="119"/>
      <c r="AT108" s="120" t="s">
        <v>78</v>
      </c>
      <c r="AU108" s="120" t="s">
        <v>8</v>
      </c>
      <c r="AV108" s="112" t="s">
        <v>8</v>
      </c>
      <c r="AW108" s="112" t="s">
        <v>79</v>
      </c>
      <c r="AX108" s="112" t="s">
        <v>72</v>
      </c>
      <c r="AY108" s="120" t="s">
        <v>69</v>
      </c>
    </row>
    <row r="109" spans="2:65" s="17" customFormat="1" ht="22.5" customHeight="1" x14ac:dyDescent="0.3">
      <c r="B109" s="99"/>
      <c r="C109" s="100">
        <v>15</v>
      </c>
      <c r="D109" s="100" t="s">
        <v>73</v>
      </c>
      <c r="E109" s="101" t="s">
        <v>125</v>
      </c>
      <c r="F109" s="102" t="s">
        <v>126</v>
      </c>
      <c r="G109" s="103" t="s">
        <v>75</v>
      </c>
      <c r="H109" s="104">
        <v>1</v>
      </c>
      <c r="I109" s="122">
        <v>0</v>
      </c>
      <c r="J109" s="105">
        <f>ROUND(I109*H109,2)</f>
        <v>0</v>
      </c>
      <c r="K109" s="102" t="s">
        <v>15</v>
      </c>
      <c r="L109" s="18"/>
      <c r="M109" s="106" t="s">
        <v>15</v>
      </c>
      <c r="N109" s="107" t="s">
        <v>34</v>
      </c>
      <c r="O109" s="108">
        <v>0</v>
      </c>
      <c r="P109" s="108">
        <f>O109*H109</f>
        <v>0</v>
      </c>
      <c r="Q109" s="108">
        <v>0</v>
      </c>
      <c r="R109" s="108">
        <f>Q109*H109</f>
        <v>0</v>
      </c>
      <c r="S109" s="108">
        <v>0</v>
      </c>
      <c r="T109" s="109">
        <f>S109*H109</f>
        <v>0</v>
      </c>
      <c r="AR109" s="7" t="s">
        <v>76</v>
      </c>
      <c r="AT109" s="7" t="s">
        <v>73</v>
      </c>
      <c r="AU109" s="7" t="s">
        <v>8</v>
      </c>
      <c r="AY109" s="7" t="s">
        <v>69</v>
      </c>
      <c r="BE109" s="110">
        <f>IF(N109="základní",J109,0)</f>
        <v>0</v>
      </c>
      <c r="BF109" s="110">
        <f>IF(N109="snížená",J109,0)</f>
        <v>0</v>
      </c>
      <c r="BG109" s="110">
        <f>IF(N109="zákl. přenesená",J109,0)</f>
        <v>0</v>
      </c>
      <c r="BH109" s="110">
        <f>IF(N109="sníž. přenesená",J109,0)</f>
        <v>0</v>
      </c>
      <c r="BI109" s="110">
        <f>IF(N109="nulová",J109,0)</f>
        <v>0</v>
      </c>
      <c r="BJ109" s="7" t="s">
        <v>72</v>
      </c>
      <c r="BK109" s="110">
        <f>ROUND(I109*H109,2)</f>
        <v>0</v>
      </c>
      <c r="BL109" s="7" t="s">
        <v>76</v>
      </c>
      <c r="BM109" s="7" t="s">
        <v>127</v>
      </c>
    </row>
    <row r="110" spans="2:65" s="112" customFormat="1" x14ac:dyDescent="0.3">
      <c r="B110" s="111"/>
      <c r="D110" s="113" t="s">
        <v>78</v>
      </c>
      <c r="E110" s="114" t="s">
        <v>15</v>
      </c>
      <c r="F110" s="123" t="s">
        <v>128</v>
      </c>
      <c r="H110" s="116">
        <v>1</v>
      </c>
      <c r="L110" s="111"/>
      <c r="M110" s="117"/>
      <c r="N110" s="118"/>
      <c r="O110" s="118"/>
      <c r="P110" s="118"/>
      <c r="Q110" s="118"/>
      <c r="R110" s="118"/>
      <c r="S110" s="118"/>
      <c r="T110" s="119"/>
      <c r="AT110" s="120" t="s">
        <v>78</v>
      </c>
      <c r="AU110" s="120" t="s">
        <v>8</v>
      </c>
      <c r="AV110" s="112" t="s">
        <v>8</v>
      </c>
      <c r="AW110" s="112" t="s">
        <v>79</v>
      </c>
      <c r="AX110" s="112" t="s">
        <v>72</v>
      </c>
      <c r="AY110" s="120" t="s">
        <v>69</v>
      </c>
    </row>
    <row r="111" spans="2:65" s="17" customFormat="1" ht="22.5" customHeight="1" x14ac:dyDescent="0.3">
      <c r="B111" s="99"/>
      <c r="C111" s="100">
        <v>16</v>
      </c>
      <c r="D111" s="100" t="s">
        <v>73</v>
      </c>
      <c r="E111" s="101" t="s">
        <v>129</v>
      </c>
      <c r="F111" s="102" t="s">
        <v>130</v>
      </c>
      <c r="G111" s="103" t="s">
        <v>75</v>
      </c>
      <c r="H111" s="104">
        <v>6</v>
      </c>
      <c r="I111" s="122">
        <v>0</v>
      </c>
      <c r="J111" s="105">
        <f>ROUND(I111*H111,2)</f>
        <v>0</v>
      </c>
      <c r="K111" s="102" t="s">
        <v>15</v>
      </c>
      <c r="L111" s="18"/>
      <c r="M111" s="106" t="s">
        <v>15</v>
      </c>
      <c r="N111" s="107" t="s">
        <v>34</v>
      </c>
      <c r="O111" s="108">
        <v>0</v>
      </c>
      <c r="P111" s="108">
        <f>O111*H111</f>
        <v>0</v>
      </c>
      <c r="Q111" s="108">
        <v>0</v>
      </c>
      <c r="R111" s="108">
        <f>Q111*H111</f>
        <v>0</v>
      </c>
      <c r="S111" s="108">
        <v>0</v>
      </c>
      <c r="T111" s="109">
        <f>S111*H111</f>
        <v>0</v>
      </c>
      <c r="AR111" s="7" t="s">
        <v>76</v>
      </c>
      <c r="AT111" s="7" t="s">
        <v>73</v>
      </c>
      <c r="AU111" s="7" t="s">
        <v>8</v>
      </c>
      <c r="AY111" s="7" t="s">
        <v>69</v>
      </c>
      <c r="BE111" s="110">
        <f>IF(N111="základní",J111,0)</f>
        <v>0</v>
      </c>
      <c r="BF111" s="110">
        <f>IF(N111="snížená",J111,0)</f>
        <v>0</v>
      </c>
      <c r="BG111" s="110">
        <f>IF(N111="zákl. přenesená",J111,0)</f>
        <v>0</v>
      </c>
      <c r="BH111" s="110">
        <f>IF(N111="sníž. přenesená",J111,0)</f>
        <v>0</v>
      </c>
      <c r="BI111" s="110">
        <f>IF(N111="nulová",J111,0)</f>
        <v>0</v>
      </c>
      <c r="BJ111" s="7" t="s">
        <v>72</v>
      </c>
      <c r="BK111" s="110">
        <f>ROUND(I111*H111,2)</f>
        <v>0</v>
      </c>
      <c r="BL111" s="7" t="s">
        <v>76</v>
      </c>
      <c r="BM111" s="7" t="s">
        <v>131</v>
      </c>
    </row>
    <row r="112" spans="2:65" s="112" customFormat="1" x14ac:dyDescent="0.3">
      <c r="B112" s="111"/>
      <c r="D112" s="113" t="s">
        <v>78</v>
      </c>
      <c r="E112" s="114" t="s">
        <v>15</v>
      </c>
      <c r="F112" s="123" t="s">
        <v>296</v>
      </c>
      <c r="H112" s="116">
        <v>6</v>
      </c>
      <c r="L112" s="111"/>
      <c r="M112" s="117"/>
      <c r="N112" s="118"/>
      <c r="O112" s="118"/>
      <c r="P112" s="118"/>
      <c r="Q112" s="118"/>
      <c r="R112" s="118"/>
      <c r="S112" s="118"/>
      <c r="T112" s="119"/>
      <c r="AT112" s="120" t="s">
        <v>78</v>
      </c>
      <c r="AU112" s="120" t="s">
        <v>8</v>
      </c>
      <c r="AV112" s="112" t="s">
        <v>8</v>
      </c>
      <c r="AW112" s="112" t="s">
        <v>79</v>
      </c>
      <c r="AX112" s="112" t="s">
        <v>72</v>
      </c>
      <c r="AY112" s="120" t="s">
        <v>69</v>
      </c>
    </row>
    <row r="113" spans="2:65" s="17" customFormat="1" ht="22.5" customHeight="1" x14ac:dyDescent="0.3">
      <c r="B113" s="99"/>
      <c r="C113" s="100">
        <v>17</v>
      </c>
      <c r="D113" s="100" t="s">
        <v>73</v>
      </c>
      <c r="E113" s="101" t="s">
        <v>132</v>
      </c>
      <c r="F113" s="102" t="s">
        <v>133</v>
      </c>
      <c r="G113" s="103" t="s">
        <v>75</v>
      </c>
      <c r="H113" s="104">
        <v>4</v>
      </c>
      <c r="I113" s="122">
        <v>0</v>
      </c>
      <c r="J113" s="105">
        <f>ROUND(I113*H113,2)</f>
        <v>0</v>
      </c>
      <c r="K113" s="102" t="s">
        <v>15</v>
      </c>
      <c r="L113" s="18"/>
      <c r="M113" s="106" t="s">
        <v>15</v>
      </c>
      <c r="N113" s="107" t="s">
        <v>34</v>
      </c>
      <c r="O113" s="108">
        <v>0</v>
      </c>
      <c r="P113" s="108">
        <f>O113*H113</f>
        <v>0</v>
      </c>
      <c r="Q113" s="108">
        <v>0</v>
      </c>
      <c r="R113" s="108">
        <f>Q113*H113</f>
        <v>0</v>
      </c>
      <c r="S113" s="108">
        <v>0</v>
      </c>
      <c r="T113" s="109">
        <f>S113*H113</f>
        <v>0</v>
      </c>
      <c r="AR113" s="7" t="s">
        <v>76</v>
      </c>
      <c r="AT113" s="7" t="s">
        <v>73</v>
      </c>
      <c r="AU113" s="7" t="s">
        <v>8</v>
      </c>
      <c r="AY113" s="7" t="s">
        <v>69</v>
      </c>
      <c r="BE113" s="110">
        <f>IF(N113="základní",J113,0)</f>
        <v>0</v>
      </c>
      <c r="BF113" s="110">
        <f>IF(N113="snížená",J113,0)</f>
        <v>0</v>
      </c>
      <c r="BG113" s="110">
        <f>IF(N113="zákl. přenesená",J113,0)</f>
        <v>0</v>
      </c>
      <c r="BH113" s="110">
        <f>IF(N113="sníž. přenesená",J113,0)</f>
        <v>0</v>
      </c>
      <c r="BI113" s="110">
        <f>IF(N113="nulová",J113,0)</f>
        <v>0</v>
      </c>
      <c r="BJ113" s="7" t="s">
        <v>72</v>
      </c>
      <c r="BK113" s="110">
        <f>ROUND(I113*H113,2)</f>
        <v>0</v>
      </c>
      <c r="BL113" s="7" t="s">
        <v>76</v>
      </c>
      <c r="BM113" s="7" t="s">
        <v>134</v>
      </c>
    </row>
    <row r="114" spans="2:65" s="112" customFormat="1" x14ac:dyDescent="0.3">
      <c r="B114" s="111"/>
      <c r="D114" s="113" t="s">
        <v>78</v>
      </c>
      <c r="E114" s="114" t="s">
        <v>15</v>
      </c>
      <c r="F114" s="123" t="s">
        <v>297</v>
      </c>
      <c r="H114" s="116">
        <v>4</v>
      </c>
      <c r="L114" s="111"/>
      <c r="M114" s="117"/>
      <c r="N114" s="118"/>
      <c r="O114" s="118"/>
      <c r="P114" s="118"/>
      <c r="Q114" s="118"/>
      <c r="R114" s="118"/>
      <c r="S114" s="118"/>
      <c r="T114" s="119"/>
      <c r="AT114" s="120" t="s">
        <v>78</v>
      </c>
      <c r="AU114" s="120" t="s">
        <v>8</v>
      </c>
      <c r="AV114" s="112" t="s">
        <v>8</v>
      </c>
      <c r="AW114" s="112" t="s">
        <v>79</v>
      </c>
      <c r="AX114" s="112" t="s">
        <v>72</v>
      </c>
      <c r="AY114" s="120" t="s">
        <v>69</v>
      </c>
    </row>
    <row r="115" spans="2:65" s="17" customFormat="1" ht="22.5" customHeight="1" x14ac:dyDescent="0.3">
      <c r="B115" s="99"/>
      <c r="C115" s="100">
        <v>18</v>
      </c>
      <c r="D115" s="100" t="s">
        <v>73</v>
      </c>
      <c r="E115" s="101" t="s">
        <v>135</v>
      </c>
      <c r="F115" s="102" t="s">
        <v>136</v>
      </c>
      <c r="G115" s="103" t="s">
        <v>75</v>
      </c>
      <c r="H115" s="104">
        <v>2</v>
      </c>
      <c r="I115" s="122">
        <v>0</v>
      </c>
      <c r="J115" s="105">
        <f>ROUND(I115*H115,2)</f>
        <v>0</v>
      </c>
      <c r="K115" s="102" t="s">
        <v>15</v>
      </c>
      <c r="L115" s="18"/>
      <c r="M115" s="106" t="s">
        <v>15</v>
      </c>
      <c r="N115" s="107" t="s">
        <v>34</v>
      </c>
      <c r="O115" s="108">
        <v>0</v>
      </c>
      <c r="P115" s="108">
        <f>O115*H115</f>
        <v>0</v>
      </c>
      <c r="Q115" s="108">
        <v>0</v>
      </c>
      <c r="R115" s="108">
        <f>Q115*H115</f>
        <v>0</v>
      </c>
      <c r="S115" s="108">
        <v>0</v>
      </c>
      <c r="T115" s="109">
        <f>S115*H115</f>
        <v>0</v>
      </c>
      <c r="AR115" s="7" t="s">
        <v>76</v>
      </c>
      <c r="AT115" s="7" t="s">
        <v>73</v>
      </c>
      <c r="AU115" s="7" t="s">
        <v>8</v>
      </c>
      <c r="AY115" s="7" t="s">
        <v>69</v>
      </c>
      <c r="BE115" s="110">
        <f>IF(N115="základní",J115,0)</f>
        <v>0</v>
      </c>
      <c r="BF115" s="110">
        <f>IF(N115="snížená",J115,0)</f>
        <v>0</v>
      </c>
      <c r="BG115" s="110">
        <f>IF(N115="zákl. přenesená",J115,0)</f>
        <v>0</v>
      </c>
      <c r="BH115" s="110">
        <f>IF(N115="sníž. přenesená",J115,0)</f>
        <v>0</v>
      </c>
      <c r="BI115" s="110">
        <f>IF(N115="nulová",J115,0)</f>
        <v>0</v>
      </c>
      <c r="BJ115" s="7" t="s">
        <v>72</v>
      </c>
      <c r="BK115" s="110">
        <f>ROUND(I115*H115,2)</f>
        <v>0</v>
      </c>
      <c r="BL115" s="7" t="s">
        <v>76</v>
      </c>
      <c r="BM115" s="7" t="s">
        <v>137</v>
      </c>
    </row>
    <row r="116" spans="2:65" s="112" customFormat="1" x14ac:dyDescent="0.3">
      <c r="B116" s="111"/>
      <c r="D116" s="113" t="s">
        <v>78</v>
      </c>
      <c r="E116" s="114" t="s">
        <v>15</v>
      </c>
      <c r="F116" s="123" t="s">
        <v>298</v>
      </c>
      <c r="H116" s="116">
        <v>2</v>
      </c>
      <c r="L116" s="111"/>
      <c r="M116" s="117"/>
      <c r="N116" s="118"/>
      <c r="O116" s="118"/>
      <c r="P116" s="118"/>
      <c r="Q116" s="118"/>
      <c r="R116" s="118"/>
      <c r="S116" s="118"/>
      <c r="T116" s="119"/>
      <c r="AT116" s="120" t="s">
        <v>78</v>
      </c>
      <c r="AU116" s="120" t="s">
        <v>8</v>
      </c>
      <c r="AV116" s="112" t="s">
        <v>8</v>
      </c>
      <c r="AW116" s="112" t="s">
        <v>79</v>
      </c>
      <c r="AX116" s="112" t="s">
        <v>72</v>
      </c>
      <c r="AY116" s="120" t="s">
        <v>69</v>
      </c>
    </row>
    <row r="117" spans="2:65" s="17" customFormat="1" ht="22.5" customHeight="1" x14ac:dyDescent="0.3">
      <c r="B117" s="99"/>
      <c r="C117" s="100">
        <v>19</v>
      </c>
      <c r="D117" s="100" t="s">
        <v>73</v>
      </c>
      <c r="E117" s="101" t="s">
        <v>138</v>
      </c>
      <c r="F117" s="102" t="s">
        <v>139</v>
      </c>
      <c r="G117" s="103" t="s">
        <v>75</v>
      </c>
      <c r="H117" s="104">
        <v>1</v>
      </c>
      <c r="I117" s="122">
        <v>0</v>
      </c>
      <c r="J117" s="105">
        <f>ROUND(I117*H117,2)</f>
        <v>0</v>
      </c>
      <c r="K117" s="102" t="s">
        <v>15</v>
      </c>
      <c r="L117" s="18"/>
      <c r="M117" s="106" t="s">
        <v>15</v>
      </c>
      <c r="N117" s="107" t="s">
        <v>34</v>
      </c>
      <c r="O117" s="108">
        <v>0</v>
      </c>
      <c r="P117" s="108">
        <f>O117*H117</f>
        <v>0</v>
      </c>
      <c r="Q117" s="108">
        <v>0</v>
      </c>
      <c r="R117" s="108">
        <f>Q117*H117</f>
        <v>0</v>
      </c>
      <c r="S117" s="108">
        <v>0</v>
      </c>
      <c r="T117" s="109">
        <f>S117*H117</f>
        <v>0</v>
      </c>
      <c r="AR117" s="7" t="s">
        <v>76</v>
      </c>
      <c r="AT117" s="7" t="s">
        <v>73</v>
      </c>
      <c r="AU117" s="7" t="s">
        <v>8</v>
      </c>
      <c r="AY117" s="7" t="s">
        <v>69</v>
      </c>
      <c r="BE117" s="110">
        <f>IF(N117="základní",J117,0)</f>
        <v>0</v>
      </c>
      <c r="BF117" s="110">
        <f>IF(N117="snížená",J117,0)</f>
        <v>0</v>
      </c>
      <c r="BG117" s="110">
        <f>IF(N117="zákl. přenesená",J117,0)</f>
        <v>0</v>
      </c>
      <c r="BH117" s="110">
        <f>IF(N117="sníž. přenesená",J117,0)</f>
        <v>0</v>
      </c>
      <c r="BI117" s="110">
        <f>IF(N117="nulová",J117,0)</f>
        <v>0</v>
      </c>
      <c r="BJ117" s="7" t="s">
        <v>72</v>
      </c>
      <c r="BK117" s="110">
        <f>ROUND(I117*H117,2)</f>
        <v>0</v>
      </c>
      <c r="BL117" s="7" t="s">
        <v>76</v>
      </c>
      <c r="BM117" s="7" t="s">
        <v>137</v>
      </c>
    </row>
    <row r="118" spans="2:65" s="112" customFormat="1" x14ac:dyDescent="0.3">
      <c r="B118" s="111"/>
      <c r="D118" s="113" t="s">
        <v>78</v>
      </c>
      <c r="E118" s="114" t="s">
        <v>15</v>
      </c>
      <c r="F118" s="123" t="s">
        <v>299</v>
      </c>
      <c r="H118" s="116">
        <v>1</v>
      </c>
      <c r="L118" s="111"/>
      <c r="M118" s="117"/>
      <c r="N118" s="118"/>
      <c r="O118" s="118"/>
      <c r="P118" s="118"/>
      <c r="Q118" s="118"/>
      <c r="R118" s="118"/>
      <c r="S118" s="118"/>
      <c r="T118" s="119"/>
      <c r="AT118" s="120" t="s">
        <v>78</v>
      </c>
      <c r="AU118" s="120" t="s">
        <v>8</v>
      </c>
      <c r="AV118" s="112" t="s">
        <v>8</v>
      </c>
      <c r="AW118" s="112" t="s">
        <v>79</v>
      </c>
      <c r="AX118" s="112" t="s">
        <v>72</v>
      </c>
      <c r="AY118" s="120" t="s">
        <v>69</v>
      </c>
    </row>
    <row r="119" spans="2:65" s="17" customFormat="1" ht="22.5" customHeight="1" x14ac:dyDescent="0.3">
      <c r="B119" s="99"/>
      <c r="C119" s="100">
        <v>20</v>
      </c>
      <c r="D119" s="100" t="s">
        <v>73</v>
      </c>
      <c r="E119" s="101" t="s">
        <v>140</v>
      </c>
      <c r="F119" s="102" t="s">
        <v>141</v>
      </c>
      <c r="G119" s="103" t="s">
        <v>75</v>
      </c>
      <c r="H119" s="104">
        <v>1</v>
      </c>
      <c r="I119" s="122">
        <v>0</v>
      </c>
      <c r="J119" s="105">
        <f>ROUND(I119*H119,2)</f>
        <v>0</v>
      </c>
      <c r="K119" s="102" t="s">
        <v>15</v>
      </c>
      <c r="L119" s="18"/>
      <c r="M119" s="106" t="s">
        <v>15</v>
      </c>
      <c r="N119" s="107" t="s">
        <v>34</v>
      </c>
      <c r="O119" s="108">
        <v>0</v>
      </c>
      <c r="P119" s="108">
        <f>O119*H119</f>
        <v>0</v>
      </c>
      <c r="Q119" s="108">
        <v>0</v>
      </c>
      <c r="R119" s="108">
        <f>Q119*H119</f>
        <v>0</v>
      </c>
      <c r="S119" s="108">
        <v>0</v>
      </c>
      <c r="T119" s="109">
        <f>S119*H119</f>
        <v>0</v>
      </c>
      <c r="AR119" s="7" t="s">
        <v>76</v>
      </c>
      <c r="AT119" s="7" t="s">
        <v>73</v>
      </c>
      <c r="AU119" s="7" t="s">
        <v>8</v>
      </c>
      <c r="AY119" s="7" t="s">
        <v>69</v>
      </c>
      <c r="BE119" s="110">
        <f>IF(N119="základní",J119,0)</f>
        <v>0</v>
      </c>
      <c r="BF119" s="110">
        <f>IF(N119="snížená",J119,0)</f>
        <v>0</v>
      </c>
      <c r="BG119" s="110">
        <f>IF(N119="zákl. přenesená",J119,0)</f>
        <v>0</v>
      </c>
      <c r="BH119" s="110">
        <f>IF(N119="sníž. přenesená",J119,0)</f>
        <v>0</v>
      </c>
      <c r="BI119" s="110">
        <f>IF(N119="nulová",J119,0)</f>
        <v>0</v>
      </c>
      <c r="BJ119" s="7" t="s">
        <v>72</v>
      </c>
      <c r="BK119" s="110">
        <f>ROUND(I119*H119,2)</f>
        <v>0</v>
      </c>
      <c r="BL119" s="7" t="s">
        <v>76</v>
      </c>
      <c r="BM119" s="7" t="s">
        <v>142</v>
      </c>
    </row>
    <row r="120" spans="2:65" s="112" customFormat="1" x14ac:dyDescent="0.3">
      <c r="B120" s="111"/>
      <c r="D120" s="113" t="s">
        <v>78</v>
      </c>
      <c r="E120" s="114" t="s">
        <v>15</v>
      </c>
      <c r="F120" s="123" t="s">
        <v>143</v>
      </c>
      <c r="H120" s="116">
        <v>1</v>
      </c>
      <c r="L120" s="111"/>
      <c r="M120" s="117"/>
      <c r="N120" s="118"/>
      <c r="O120" s="118"/>
      <c r="P120" s="118"/>
      <c r="Q120" s="118"/>
      <c r="R120" s="118"/>
      <c r="S120" s="118"/>
      <c r="T120" s="119"/>
      <c r="AT120" s="120" t="s">
        <v>78</v>
      </c>
      <c r="AU120" s="120" t="s">
        <v>8</v>
      </c>
      <c r="AV120" s="112" t="s">
        <v>8</v>
      </c>
      <c r="AW120" s="112" t="s">
        <v>79</v>
      </c>
      <c r="AX120" s="112" t="s">
        <v>72</v>
      </c>
      <c r="AY120" s="120" t="s">
        <v>69</v>
      </c>
    </row>
    <row r="121" spans="2:65" s="17" customFormat="1" ht="22.5" customHeight="1" x14ac:dyDescent="0.3">
      <c r="B121" s="99"/>
      <c r="C121" s="100">
        <v>21</v>
      </c>
      <c r="D121" s="100" t="s">
        <v>73</v>
      </c>
      <c r="E121" s="101" t="s">
        <v>144</v>
      </c>
      <c r="F121" s="102" t="s">
        <v>145</v>
      </c>
      <c r="G121" s="103" t="s">
        <v>75</v>
      </c>
      <c r="H121" s="104">
        <v>3</v>
      </c>
      <c r="I121" s="122">
        <v>0</v>
      </c>
      <c r="J121" s="105">
        <f>ROUND(I121*H121,2)</f>
        <v>0</v>
      </c>
      <c r="K121" s="102" t="s">
        <v>15</v>
      </c>
      <c r="L121" s="18"/>
      <c r="M121" s="106" t="s">
        <v>15</v>
      </c>
      <c r="N121" s="107" t="s">
        <v>34</v>
      </c>
      <c r="O121" s="108">
        <v>0</v>
      </c>
      <c r="P121" s="108">
        <f>O121*H121</f>
        <v>0</v>
      </c>
      <c r="Q121" s="108">
        <v>0</v>
      </c>
      <c r="R121" s="108">
        <f>Q121*H121</f>
        <v>0</v>
      </c>
      <c r="S121" s="108">
        <v>0</v>
      </c>
      <c r="T121" s="109">
        <f>S121*H121</f>
        <v>0</v>
      </c>
      <c r="AR121" s="7" t="s">
        <v>76</v>
      </c>
      <c r="AT121" s="7" t="s">
        <v>73</v>
      </c>
      <c r="AU121" s="7" t="s">
        <v>8</v>
      </c>
      <c r="AY121" s="7" t="s">
        <v>69</v>
      </c>
      <c r="BE121" s="110">
        <f>IF(N121="základní",J121,0)</f>
        <v>0</v>
      </c>
      <c r="BF121" s="110">
        <f>IF(N121="snížená",J121,0)</f>
        <v>0</v>
      </c>
      <c r="BG121" s="110">
        <f>IF(N121="zákl. přenesená",J121,0)</f>
        <v>0</v>
      </c>
      <c r="BH121" s="110">
        <f>IF(N121="sníž. přenesená",J121,0)</f>
        <v>0</v>
      </c>
      <c r="BI121" s="110">
        <f>IF(N121="nulová",J121,0)</f>
        <v>0</v>
      </c>
      <c r="BJ121" s="7" t="s">
        <v>72</v>
      </c>
      <c r="BK121" s="110">
        <f>ROUND(I121*H121,2)</f>
        <v>0</v>
      </c>
      <c r="BL121" s="7" t="s">
        <v>76</v>
      </c>
      <c r="BM121" s="7" t="s">
        <v>146</v>
      </c>
    </row>
    <row r="122" spans="2:65" s="112" customFormat="1" x14ac:dyDescent="0.3">
      <c r="B122" s="111"/>
      <c r="D122" s="113" t="s">
        <v>78</v>
      </c>
      <c r="E122" s="114" t="s">
        <v>15</v>
      </c>
      <c r="F122" s="123" t="s">
        <v>300</v>
      </c>
      <c r="H122" s="116">
        <v>3</v>
      </c>
      <c r="L122" s="111"/>
      <c r="M122" s="117"/>
      <c r="N122" s="118"/>
      <c r="O122" s="118"/>
      <c r="P122" s="118"/>
      <c r="Q122" s="118"/>
      <c r="R122" s="118"/>
      <c r="S122" s="118"/>
      <c r="T122" s="119"/>
      <c r="AT122" s="120" t="s">
        <v>78</v>
      </c>
      <c r="AU122" s="120" t="s">
        <v>8</v>
      </c>
      <c r="AV122" s="112" t="s">
        <v>8</v>
      </c>
      <c r="AW122" s="112" t="s">
        <v>79</v>
      </c>
      <c r="AX122" s="112" t="s">
        <v>72</v>
      </c>
      <c r="AY122" s="120" t="s">
        <v>69</v>
      </c>
    </row>
    <row r="123" spans="2:65" s="17" customFormat="1" ht="22.5" customHeight="1" x14ac:dyDescent="0.3">
      <c r="B123" s="99"/>
      <c r="C123" s="100">
        <v>22</v>
      </c>
      <c r="D123" s="100" t="s">
        <v>73</v>
      </c>
      <c r="E123" s="101" t="s">
        <v>147</v>
      </c>
      <c r="F123" s="102" t="s">
        <v>148</v>
      </c>
      <c r="G123" s="103" t="s">
        <v>75</v>
      </c>
      <c r="H123" s="104">
        <v>1</v>
      </c>
      <c r="I123" s="122">
        <v>0</v>
      </c>
      <c r="J123" s="105">
        <f>ROUND(I123*H123,2)</f>
        <v>0</v>
      </c>
      <c r="K123" s="102" t="s">
        <v>15</v>
      </c>
      <c r="L123" s="18"/>
      <c r="M123" s="106" t="s">
        <v>15</v>
      </c>
      <c r="N123" s="107" t="s">
        <v>34</v>
      </c>
      <c r="O123" s="108">
        <v>0</v>
      </c>
      <c r="P123" s="108">
        <f>O123*H123</f>
        <v>0</v>
      </c>
      <c r="Q123" s="108">
        <v>0</v>
      </c>
      <c r="R123" s="108">
        <f>Q123*H123</f>
        <v>0</v>
      </c>
      <c r="S123" s="108">
        <v>0</v>
      </c>
      <c r="T123" s="109">
        <f>S123*H123</f>
        <v>0</v>
      </c>
      <c r="AR123" s="7" t="s">
        <v>76</v>
      </c>
      <c r="AT123" s="7" t="s">
        <v>73</v>
      </c>
      <c r="AU123" s="7" t="s">
        <v>8</v>
      </c>
      <c r="AY123" s="7" t="s">
        <v>69</v>
      </c>
      <c r="BE123" s="110">
        <f>IF(N123="základní",J123,0)</f>
        <v>0</v>
      </c>
      <c r="BF123" s="110">
        <f>IF(N123="snížená",J123,0)</f>
        <v>0</v>
      </c>
      <c r="BG123" s="110">
        <f>IF(N123="zákl. přenesená",J123,0)</f>
        <v>0</v>
      </c>
      <c r="BH123" s="110">
        <f>IF(N123="sníž. přenesená",J123,0)</f>
        <v>0</v>
      </c>
      <c r="BI123" s="110">
        <f>IF(N123="nulová",J123,0)</f>
        <v>0</v>
      </c>
      <c r="BJ123" s="7" t="s">
        <v>72</v>
      </c>
      <c r="BK123" s="110">
        <f>ROUND(I123*H123,2)</f>
        <v>0</v>
      </c>
      <c r="BL123" s="7" t="s">
        <v>76</v>
      </c>
      <c r="BM123" s="7" t="s">
        <v>146</v>
      </c>
    </row>
    <row r="124" spans="2:65" s="112" customFormat="1" x14ac:dyDescent="0.3">
      <c r="B124" s="111"/>
      <c r="D124" s="113" t="s">
        <v>78</v>
      </c>
      <c r="E124" s="114" t="s">
        <v>15</v>
      </c>
      <c r="F124" s="123" t="s">
        <v>301</v>
      </c>
      <c r="H124" s="116">
        <v>1</v>
      </c>
      <c r="L124" s="111"/>
      <c r="M124" s="117"/>
      <c r="N124" s="118"/>
      <c r="O124" s="118"/>
      <c r="P124" s="118"/>
      <c r="Q124" s="118"/>
      <c r="R124" s="118"/>
      <c r="S124" s="118"/>
      <c r="T124" s="119"/>
      <c r="AT124" s="120" t="s">
        <v>78</v>
      </c>
      <c r="AU124" s="120" t="s">
        <v>8</v>
      </c>
      <c r="AV124" s="112" t="s">
        <v>8</v>
      </c>
      <c r="AW124" s="112" t="s">
        <v>79</v>
      </c>
      <c r="AX124" s="112" t="s">
        <v>72</v>
      </c>
      <c r="AY124" s="120" t="s">
        <v>69</v>
      </c>
    </row>
    <row r="125" spans="2:65" s="17" customFormat="1" ht="22.5" customHeight="1" x14ac:dyDescent="0.3">
      <c r="B125" s="99"/>
      <c r="C125" s="100">
        <v>23</v>
      </c>
      <c r="D125" s="100" t="s">
        <v>73</v>
      </c>
      <c r="E125" s="101" t="s">
        <v>149</v>
      </c>
      <c r="F125" s="102" t="s">
        <v>150</v>
      </c>
      <c r="G125" s="103" t="s">
        <v>75</v>
      </c>
      <c r="H125" s="104">
        <v>1</v>
      </c>
      <c r="I125" s="122">
        <v>0</v>
      </c>
      <c r="J125" s="105">
        <f>ROUND(I125*H125,2)</f>
        <v>0</v>
      </c>
      <c r="K125" s="102" t="s">
        <v>15</v>
      </c>
      <c r="L125" s="18"/>
      <c r="M125" s="106" t="s">
        <v>15</v>
      </c>
      <c r="N125" s="107" t="s">
        <v>34</v>
      </c>
      <c r="O125" s="108">
        <v>0</v>
      </c>
      <c r="P125" s="108">
        <f>O125*H125</f>
        <v>0</v>
      </c>
      <c r="Q125" s="108">
        <v>0</v>
      </c>
      <c r="R125" s="108">
        <f>Q125*H125</f>
        <v>0</v>
      </c>
      <c r="S125" s="108">
        <v>0</v>
      </c>
      <c r="T125" s="109">
        <f>S125*H125</f>
        <v>0</v>
      </c>
      <c r="AR125" s="7" t="s">
        <v>76</v>
      </c>
      <c r="AT125" s="7" t="s">
        <v>73</v>
      </c>
      <c r="AU125" s="7" t="s">
        <v>8</v>
      </c>
      <c r="AY125" s="7" t="s">
        <v>69</v>
      </c>
      <c r="BE125" s="110">
        <f>IF(N125="základní",J125,0)</f>
        <v>0</v>
      </c>
      <c r="BF125" s="110">
        <f>IF(N125="snížená",J125,0)</f>
        <v>0</v>
      </c>
      <c r="BG125" s="110">
        <f>IF(N125="zákl. přenesená",J125,0)</f>
        <v>0</v>
      </c>
      <c r="BH125" s="110">
        <f>IF(N125="sníž. přenesená",J125,0)</f>
        <v>0</v>
      </c>
      <c r="BI125" s="110">
        <f>IF(N125="nulová",J125,0)</f>
        <v>0</v>
      </c>
      <c r="BJ125" s="7" t="s">
        <v>72</v>
      </c>
      <c r="BK125" s="110">
        <f>ROUND(I125*H125,2)</f>
        <v>0</v>
      </c>
      <c r="BL125" s="7" t="s">
        <v>76</v>
      </c>
      <c r="BM125" s="7" t="s">
        <v>146</v>
      </c>
    </row>
    <row r="126" spans="2:65" s="112" customFormat="1" x14ac:dyDescent="0.3">
      <c r="B126" s="111"/>
      <c r="D126" s="113" t="s">
        <v>78</v>
      </c>
      <c r="E126" s="114" t="s">
        <v>15</v>
      </c>
      <c r="F126" s="123" t="s">
        <v>302</v>
      </c>
      <c r="H126" s="116">
        <v>1</v>
      </c>
      <c r="L126" s="111"/>
      <c r="M126" s="117"/>
      <c r="N126" s="118"/>
      <c r="O126" s="118"/>
      <c r="P126" s="118"/>
      <c r="Q126" s="118"/>
      <c r="R126" s="118"/>
      <c r="S126" s="118"/>
      <c r="T126" s="119"/>
      <c r="AT126" s="120" t="s">
        <v>78</v>
      </c>
      <c r="AU126" s="120" t="s">
        <v>8</v>
      </c>
      <c r="AV126" s="112" t="s">
        <v>8</v>
      </c>
      <c r="AW126" s="112" t="s">
        <v>79</v>
      </c>
      <c r="AX126" s="112" t="s">
        <v>72</v>
      </c>
      <c r="AY126" s="120" t="s">
        <v>69</v>
      </c>
    </row>
    <row r="127" spans="2:65" s="17" customFormat="1" ht="22.5" customHeight="1" x14ac:dyDescent="0.3">
      <c r="B127" s="99"/>
      <c r="C127" s="100">
        <v>24</v>
      </c>
      <c r="D127" s="100" t="s">
        <v>73</v>
      </c>
      <c r="E127" s="101" t="s">
        <v>151</v>
      </c>
      <c r="F127" s="102" t="s">
        <v>152</v>
      </c>
      <c r="G127" s="103" t="s">
        <v>75</v>
      </c>
      <c r="H127" s="104">
        <v>1</v>
      </c>
      <c r="I127" s="122">
        <v>0</v>
      </c>
      <c r="J127" s="105">
        <f>ROUND(I127*H127,2)</f>
        <v>0</v>
      </c>
      <c r="K127" s="102" t="s">
        <v>15</v>
      </c>
      <c r="L127" s="18"/>
      <c r="M127" s="106" t="s">
        <v>15</v>
      </c>
      <c r="N127" s="107" t="s">
        <v>34</v>
      </c>
      <c r="O127" s="108">
        <v>0</v>
      </c>
      <c r="P127" s="108">
        <f>O127*H127</f>
        <v>0</v>
      </c>
      <c r="Q127" s="108">
        <v>0</v>
      </c>
      <c r="R127" s="108">
        <f>Q127*H127</f>
        <v>0</v>
      </c>
      <c r="S127" s="108">
        <v>0</v>
      </c>
      <c r="T127" s="109">
        <f>S127*H127</f>
        <v>0</v>
      </c>
      <c r="AR127" s="7" t="s">
        <v>76</v>
      </c>
      <c r="AT127" s="7" t="s">
        <v>73</v>
      </c>
      <c r="AU127" s="7" t="s">
        <v>8</v>
      </c>
      <c r="AY127" s="7" t="s">
        <v>69</v>
      </c>
      <c r="BE127" s="110">
        <f>IF(N127="základní",J127,0)</f>
        <v>0</v>
      </c>
      <c r="BF127" s="110">
        <f>IF(N127="snížená",J127,0)</f>
        <v>0</v>
      </c>
      <c r="BG127" s="110">
        <f>IF(N127="zákl. přenesená",J127,0)</f>
        <v>0</v>
      </c>
      <c r="BH127" s="110">
        <f>IF(N127="sníž. přenesená",J127,0)</f>
        <v>0</v>
      </c>
      <c r="BI127" s="110">
        <f>IF(N127="nulová",J127,0)</f>
        <v>0</v>
      </c>
      <c r="BJ127" s="7" t="s">
        <v>72</v>
      </c>
      <c r="BK127" s="110">
        <f>ROUND(I127*H127,2)</f>
        <v>0</v>
      </c>
      <c r="BL127" s="7" t="s">
        <v>76</v>
      </c>
      <c r="BM127" s="7" t="s">
        <v>146</v>
      </c>
    </row>
    <row r="128" spans="2:65" s="112" customFormat="1" x14ac:dyDescent="0.3">
      <c r="B128" s="111"/>
      <c r="D128" s="113" t="s">
        <v>78</v>
      </c>
      <c r="E128" s="114" t="s">
        <v>15</v>
      </c>
      <c r="F128" s="123" t="s">
        <v>303</v>
      </c>
      <c r="H128" s="116">
        <v>1</v>
      </c>
      <c r="L128" s="111"/>
      <c r="M128" s="117"/>
      <c r="N128" s="118"/>
      <c r="O128" s="118"/>
      <c r="P128" s="118"/>
      <c r="Q128" s="118"/>
      <c r="R128" s="118"/>
      <c r="S128" s="118"/>
      <c r="T128" s="119"/>
      <c r="AT128" s="120" t="s">
        <v>78</v>
      </c>
      <c r="AU128" s="120" t="s">
        <v>8</v>
      </c>
      <c r="AV128" s="112" t="s">
        <v>8</v>
      </c>
      <c r="AW128" s="112" t="s">
        <v>79</v>
      </c>
      <c r="AX128" s="112" t="s">
        <v>72</v>
      </c>
      <c r="AY128" s="120" t="s">
        <v>69</v>
      </c>
    </row>
    <row r="129" spans="2:65" s="17" customFormat="1" ht="22.5" customHeight="1" x14ac:dyDescent="0.3">
      <c r="B129" s="99"/>
      <c r="C129" s="100">
        <v>25</v>
      </c>
      <c r="D129" s="100" t="s">
        <v>73</v>
      </c>
      <c r="E129" s="101" t="s">
        <v>153</v>
      </c>
      <c r="F129" s="102" t="s">
        <v>154</v>
      </c>
      <c r="G129" s="103" t="s">
        <v>75</v>
      </c>
      <c r="H129" s="104">
        <v>1</v>
      </c>
      <c r="I129" s="122">
        <v>0</v>
      </c>
      <c r="J129" s="105">
        <f>ROUND(I129*H129,2)</f>
        <v>0</v>
      </c>
      <c r="K129" s="102" t="s">
        <v>15</v>
      </c>
      <c r="L129" s="18"/>
      <c r="M129" s="106" t="s">
        <v>15</v>
      </c>
      <c r="N129" s="107" t="s">
        <v>34</v>
      </c>
      <c r="O129" s="108">
        <v>0</v>
      </c>
      <c r="P129" s="108">
        <f>O129*H129</f>
        <v>0</v>
      </c>
      <c r="Q129" s="108">
        <v>0</v>
      </c>
      <c r="R129" s="108">
        <f>Q129*H129</f>
        <v>0</v>
      </c>
      <c r="S129" s="108">
        <v>0</v>
      </c>
      <c r="T129" s="109">
        <f>S129*H129</f>
        <v>0</v>
      </c>
      <c r="AR129" s="7" t="s">
        <v>76</v>
      </c>
      <c r="AT129" s="7" t="s">
        <v>73</v>
      </c>
      <c r="AU129" s="7" t="s">
        <v>8</v>
      </c>
      <c r="AY129" s="7" t="s">
        <v>69</v>
      </c>
      <c r="BE129" s="110">
        <f>IF(N129="základní",J129,0)</f>
        <v>0</v>
      </c>
      <c r="BF129" s="110">
        <f>IF(N129="snížená",J129,0)</f>
        <v>0</v>
      </c>
      <c r="BG129" s="110">
        <f>IF(N129="zákl. přenesená",J129,0)</f>
        <v>0</v>
      </c>
      <c r="BH129" s="110">
        <f>IF(N129="sníž. přenesená",J129,0)</f>
        <v>0</v>
      </c>
      <c r="BI129" s="110">
        <f>IF(N129="nulová",J129,0)</f>
        <v>0</v>
      </c>
      <c r="BJ129" s="7" t="s">
        <v>72</v>
      </c>
      <c r="BK129" s="110">
        <f>ROUND(I129*H129,2)</f>
        <v>0</v>
      </c>
      <c r="BL129" s="7" t="s">
        <v>76</v>
      </c>
      <c r="BM129" s="7" t="s">
        <v>155</v>
      </c>
    </row>
    <row r="130" spans="2:65" s="112" customFormat="1" x14ac:dyDescent="0.3">
      <c r="B130" s="111"/>
      <c r="D130" s="113" t="s">
        <v>78</v>
      </c>
      <c r="E130" s="114" t="s">
        <v>15</v>
      </c>
      <c r="F130" s="123" t="s">
        <v>156</v>
      </c>
      <c r="H130" s="116">
        <v>1</v>
      </c>
      <c r="L130" s="111"/>
      <c r="M130" s="117"/>
      <c r="N130" s="118"/>
      <c r="O130" s="118"/>
      <c r="P130" s="118"/>
      <c r="Q130" s="118"/>
      <c r="R130" s="118"/>
      <c r="S130" s="118"/>
      <c r="T130" s="119"/>
      <c r="AT130" s="120" t="s">
        <v>78</v>
      </c>
      <c r="AU130" s="120" t="s">
        <v>8</v>
      </c>
      <c r="AV130" s="112" t="s">
        <v>8</v>
      </c>
      <c r="AW130" s="112" t="s">
        <v>79</v>
      </c>
      <c r="AX130" s="112" t="s">
        <v>72</v>
      </c>
      <c r="AY130" s="120" t="s">
        <v>69</v>
      </c>
    </row>
    <row r="131" spans="2:65" s="17" customFormat="1" ht="22.5" customHeight="1" x14ac:dyDescent="0.3">
      <c r="B131" s="99"/>
      <c r="C131" s="100">
        <v>26</v>
      </c>
      <c r="D131" s="100" t="s">
        <v>73</v>
      </c>
      <c r="E131" s="101" t="s">
        <v>157</v>
      </c>
      <c r="F131" s="102" t="s">
        <v>158</v>
      </c>
      <c r="G131" s="103" t="s">
        <v>75</v>
      </c>
      <c r="H131" s="104">
        <v>1</v>
      </c>
      <c r="I131" s="122">
        <v>0</v>
      </c>
      <c r="J131" s="105">
        <f>ROUND(I131*H131,2)</f>
        <v>0</v>
      </c>
      <c r="K131" s="102" t="s">
        <v>15</v>
      </c>
      <c r="L131" s="18"/>
      <c r="M131" s="106" t="s">
        <v>15</v>
      </c>
      <c r="N131" s="107" t="s">
        <v>34</v>
      </c>
      <c r="O131" s="108">
        <v>0</v>
      </c>
      <c r="P131" s="108">
        <f>O131*H131</f>
        <v>0</v>
      </c>
      <c r="Q131" s="108">
        <v>0</v>
      </c>
      <c r="R131" s="108">
        <f>Q131*H131</f>
        <v>0</v>
      </c>
      <c r="S131" s="108">
        <v>0</v>
      </c>
      <c r="T131" s="109">
        <f>S131*H131</f>
        <v>0</v>
      </c>
      <c r="AR131" s="7" t="s">
        <v>76</v>
      </c>
      <c r="AT131" s="7" t="s">
        <v>73</v>
      </c>
      <c r="AU131" s="7" t="s">
        <v>8</v>
      </c>
      <c r="AY131" s="7" t="s">
        <v>69</v>
      </c>
      <c r="BE131" s="110">
        <f>IF(N131="základní",J131,0)</f>
        <v>0</v>
      </c>
      <c r="BF131" s="110">
        <f>IF(N131="snížená",J131,0)</f>
        <v>0</v>
      </c>
      <c r="BG131" s="110">
        <f>IF(N131="zákl. přenesená",J131,0)</f>
        <v>0</v>
      </c>
      <c r="BH131" s="110">
        <f>IF(N131="sníž. přenesená",J131,0)</f>
        <v>0</v>
      </c>
      <c r="BI131" s="110">
        <f>IF(N131="nulová",J131,0)</f>
        <v>0</v>
      </c>
      <c r="BJ131" s="7" t="s">
        <v>72</v>
      </c>
      <c r="BK131" s="110">
        <f>ROUND(I131*H131,2)</f>
        <v>0</v>
      </c>
      <c r="BL131" s="7" t="s">
        <v>76</v>
      </c>
      <c r="BM131" s="7" t="s">
        <v>159</v>
      </c>
    </row>
    <row r="132" spans="2:65" s="112" customFormat="1" x14ac:dyDescent="0.3">
      <c r="B132" s="111"/>
      <c r="D132" s="113" t="s">
        <v>78</v>
      </c>
      <c r="E132" s="114" t="s">
        <v>15</v>
      </c>
      <c r="F132" s="123" t="s">
        <v>304</v>
      </c>
      <c r="H132" s="116">
        <v>1</v>
      </c>
      <c r="L132" s="111"/>
      <c r="M132" s="117"/>
      <c r="N132" s="118"/>
      <c r="O132" s="118"/>
      <c r="P132" s="118"/>
      <c r="Q132" s="118"/>
      <c r="R132" s="118"/>
      <c r="S132" s="118"/>
      <c r="T132" s="119"/>
      <c r="AT132" s="120" t="s">
        <v>78</v>
      </c>
      <c r="AU132" s="120" t="s">
        <v>8</v>
      </c>
      <c r="AV132" s="112" t="s">
        <v>8</v>
      </c>
      <c r="AW132" s="112" t="s">
        <v>79</v>
      </c>
      <c r="AX132" s="112" t="s">
        <v>72</v>
      </c>
      <c r="AY132" s="120" t="s">
        <v>69</v>
      </c>
    </row>
    <row r="133" spans="2:65" s="17" customFormat="1" ht="22.5" customHeight="1" x14ac:dyDescent="0.3">
      <c r="B133" s="99"/>
      <c r="C133" s="100">
        <v>27</v>
      </c>
      <c r="D133" s="100" t="s">
        <v>73</v>
      </c>
      <c r="E133" s="101" t="s">
        <v>160</v>
      </c>
      <c r="F133" s="102" t="s">
        <v>161</v>
      </c>
      <c r="G133" s="103" t="s">
        <v>75</v>
      </c>
      <c r="H133" s="104">
        <v>1</v>
      </c>
      <c r="I133" s="122">
        <v>0</v>
      </c>
      <c r="J133" s="105">
        <f>ROUND(I133*H133,2)</f>
        <v>0</v>
      </c>
      <c r="K133" s="102" t="s">
        <v>15</v>
      </c>
      <c r="L133" s="18"/>
      <c r="M133" s="106" t="s">
        <v>15</v>
      </c>
      <c r="N133" s="107" t="s">
        <v>34</v>
      </c>
      <c r="O133" s="108">
        <v>0</v>
      </c>
      <c r="P133" s="108">
        <f>O133*H133</f>
        <v>0</v>
      </c>
      <c r="Q133" s="108">
        <v>0</v>
      </c>
      <c r="R133" s="108">
        <f>Q133*H133</f>
        <v>0</v>
      </c>
      <c r="S133" s="108">
        <v>0</v>
      </c>
      <c r="T133" s="109">
        <f>S133*H133</f>
        <v>0</v>
      </c>
      <c r="AR133" s="7" t="s">
        <v>76</v>
      </c>
      <c r="AT133" s="7" t="s">
        <v>73</v>
      </c>
      <c r="AU133" s="7" t="s">
        <v>8</v>
      </c>
      <c r="AY133" s="7" t="s">
        <v>69</v>
      </c>
      <c r="BE133" s="110">
        <f>IF(N133="základní",J133,0)</f>
        <v>0</v>
      </c>
      <c r="BF133" s="110">
        <f>IF(N133="snížená",J133,0)</f>
        <v>0</v>
      </c>
      <c r="BG133" s="110">
        <f>IF(N133="zákl. přenesená",J133,0)</f>
        <v>0</v>
      </c>
      <c r="BH133" s="110">
        <f>IF(N133="sníž. přenesená",J133,0)</f>
        <v>0</v>
      </c>
      <c r="BI133" s="110">
        <f>IF(N133="nulová",J133,0)</f>
        <v>0</v>
      </c>
      <c r="BJ133" s="7" t="s">
        <v>72</v>
      </c>
      <c r="BK133" s="110">
        <f>ROUND(I133*H133,2)</f>
        <v>0</v>
      </c>
      <c r="BL133" s="7" t="s">
        <v>76</v>
      </c>
      <c r="BM133" s="7" t="s">
        <v>159</v>
      </c>
    </row>
    <row r="134" spans="2:65" s="112" customFormat="1" x14ac:dyDescent="0.3">
      <c r="B134" s="111"/>
      <c r="D134" s="113" t="s">
        <v>78</v>
      </c>
      <c r="E134" s="114" t="s">
        <v>15</v>
      </c>
      <c r="F134" s="123" t="s">
        <v>305</v>
      </c>
      <c r="H134" s="116">
        <v>1</v>
      </c>
      <c r="L134" s="111"/>
      <c r="M134" s="117"/>
      <c r="N134" s="118"/>
      <c r="O134" s="118"/>
      <c r="P134" s="118"/>
      <c r="Q134" s="118"/>
      <c r="R134" s="118"/>
      <c r="S134" s="118"/>
      <c r="T134" s="119"/>
      <c r="AT134" s="120" t="s">
        <v>78</v>
      </c>
      <c r="AU134" s="120" t="s">
        <v>8</v>
      </c>
      <c r="AV134" s="112" t="s">
        <v>8</v>
      </c>
      <c r="AW134" s="112" t="s">
        <v>79</v>
      </c>
      <c r="AX134" s="112" t="s">
        <v>72</v>
      </c>
      <c r="AY134" s="120" t="s">
        <v>69</v>
      </c>
    </row>
    <row r="135" spans="2:65" s="17" customFormat="1" ht="22.5" customHeight="1" x14ac:dyDescent="0.3">
      <c r="B135" s="99"/>
      <c r="C135" s="100">
        <v>28</v>
      </c>
      <c r="D135" s="100" t="s">
        <v>73</v>
      </c>
      <c r="E135" s="101" t="s">
        <v>162</v>
      </c>
      <c r="F135" s="102" t="s">
        <v>163</v>
      </c>
      <c r="G135" s="103" t="s">
        <v>75</v>
      </c>
      <c r="H135" s="104">
        <v>3</v>
      </c>
      <c r="I135" s="122">
        <v>0</v>
      </c>
      <c r="J135" s="105">
        <f>ROUND(I135*H135,2)</f>
        <v>0</v>
      </c>
      <c r="K135" s="102" t="s">
        <v>15</v>
      </c>
      <c r="L135" s="18"/>
      <c r="M135" s="106" t="s">
        <v>15</v>
      </c>
      <c r="N135" s="107" t="s">
        <v>34</v>
      </c>
      <c r="O135" s="108">
        <v>0</v>
      </c>
      <c r="P135" s="108">
        <f>O135*H135</f>
        <v>0</v>
      </c>
      <c r="Q135" s="108">
        <v>0</v>
      </c>
      <c r="R135" s="108">
        <f>Q135*H135</f>
        <v>0</v>
      </c>
      <c r="S135" s="108">
        <v>0</v>
      </c>
      <c r="T135" s="109">
        <f>S135*H135</f>
        <v>0</v>
      </c>
      <c r="AR135" s="7" t="s">
        <v>76</v>
      </c>
      <c r="AT135" s="7" t="s">
        <v>73</v>
      </c>
      <c r="AU135" s="7" t="s">
        <v>8</v>
      </c>
      <c r="AY135" s="7" t="s">
        <v>69</v>
      </c>
      <c r="BE135" s="110">
        <f>IF(N135="základní",J135,0)</f>
        <v>0</v>
      </c>
      <c r="BF135" s="110">
        <f>IF(N135="snížená",J135,0)</f>
        <v>0</v>
      </c>
      <c r="BG135" s="110">
        <f>IF(N135="zákl. přenesená",J135,0)</f>
        <v>0</v>
      </c>
      <c r="BH135" s="110">
        <f>IF(N135="sníž. přenesená",J135,0)</f>
        <v>0</v>
      </c>
      <c r="BI135" s="110">
        <f>IF(N135="nulová",J135,0)</f>
        <v>0</v>
      </c>
      <c r="BJ135" s="7" t="s">
        <v>72</v>
      </c>
      <c r="BK135" s="110">
        <f>ROUND(I135*H135,2)</f>
        <v>0</v>
      </c>
      <c r="BL135" s="7" t="s">
        <v>76</v>
      </c>
      <c r="BM135" s="7" t="s">
        <v>164</v>
      </c>
    </row>
    <row r="136" spans="2:65" s="112" customFormat="1" x14ac:dyDescent="0.3">
      <c r="B136" s="111"/>
      <c r="D136" s="113" t="s">
        <v>78</v>
      </c>
      <c r="E136" s="114" t="s">
        <v>15</v>
      </c>
      <c r="F136" s="123" t="s">
        <v>165</v>
      </c>
      <c r="H136" s="116">
        <v>3</v>
      </c>
      <c r="L136" s="111"/>
      <c r="M136" s="117"/>
      <c r="N136" s="118"/>
      <c r="O136" s="118"/>
      <c r="P136" s="118"/>
      <c r="Q136" s="118"/>
      <c r="R136" s="118"/>
      <c r="S136" s="118"/>
      <c r="T136" s="119"/>
      <c r="AT136" s="120" t="s">
        <v>78</v>
      </c>
      <c r="AU136" s="120" t="s">
        <v>8</v>
      </c>
      <c r="AV136" s="112" t="s">
        <v>8</v>
      </c>
      <c r="AW136" s="112" t="s">
        <v>79</v>
      </c>
      <c r="AX136" s="112" t="s">
        <v>72</v>
      </c>
      <c r="AY136" s="120" t="s">
        <v>69</v>
      </c>
    </row>
    <row r="137" spans="2:65" s="17" customFormat="1" ht="22.5" customHeight="1" x14ac:dyDescent="0.3">
      <c r="B137" s="99"/>
      <c r="C137" s="100">
        <v>29</v>
      </c>
      <c r="D137" s="100" t="s">
        <v>73</v>
      </c>
      <c r="E137" s="101" t="s">
        <v>166</v>
      </c>
      <c r="F137" s="102" t="s">
        <v>167</v>
      </c>
      <c r="G137" s="103" t="s">
        <v>75</v>
      </c>
      <c r="H137" s="104">
        <v>1</v>
      </c>
      <c r="I137" s="122">
        <v>0</v>
      </c>
      <c r="J137" s="105">
        <f>ROUND(I137*H137,2)</f>
        <v>0</v>
      </c>
      <c r="K137" s="102" t="s">
        <v>15</v>
      </c>
      <c r="L137" s="18"/>
      <c r="M137" s="106" t="s">
        <v>15</v>
      </c>
      <c r="N137" s="107" t="s">
        <v>34</v>
      </c>
      <c r="O137" s="108">
        <v>0</v>
      </c>
      <c r="P137" s="108">
        <f>O137*H137</f>
        <v>0</v>
      </c>
      <c r="Q137" s="108">
        <v>0</v>
      </c>
      <c r="R137" s="108">
        <f>Q137*H137</f>
        <v>0</v>
      </c>
      <c r="S137" s="108">
        <v>0</v>
      </c>
      <c r="T137" s="109">
        <f>S137*H137</f>
        <v>0</v>
      </c>
      <c r="AR137" s="7" t="s">
        <v>76</v>
      </c>
      <c r="AT137" s="7" t="s">
        <v>73</v>
      </c>
      <c r="AU137" s="7" t="s">
        <v>8</v>
      </c>
      <c r="AY137" s="7" t="s">
        <v>69</v>
      </c>
      <c r="BE137" s="110">
        <f>IF(N137="základní",J137,0)</f>
        <v>0</v>
      </c>
      <c r="BF137" s="110">
        <f>IF(N137="snížená",J137,0)</f>
        <v>0</v>
      </c>
      <c r="BG137" s="110">
        <f>IF(N137="zákl. přenesená",J137,0)</f>
        <v>0</v>
      </c>
      <c r="BH137" s="110">
        <f>IF(N137="sníž. přenesená",J137,0)</f>
        <v>0</v>
      </c>
      <c r="BI137" s="110">
        <f>IF(N137="nulová",J137,0)</f>
        <v>0</v>
      </c>
      <c r="BJ137" s="7" t="s">
        <v>72</v>
      </c>
      <c r="BK137" s="110">
        <f>ROUND(I137*H137,2)</f>
        <v>0</v>
      </c>
      <c r="BL137" s="7" t="s">
        <v>76</v>
      </c>
      <c r="BM137" s="7" t="s">
        <v>168</v>
      </c>
    </row>
    <row r="138" spans="2:65" s="112" customFormat="1" x14ac:dyDescent="0.3">
      <c r="B138" s="111"/>
      <c r="D138" s="113" t="s">
        <v>78</v>
      </c>
      <c r="E138" s="114" t="s">
        <v>15</v>
      </c>
      <c r="F138" s="123" t="s">
        <v>169</v>
      </c>
      <c r="H138" s="116">
        <v>1</v>
      </c>
      <c r="L138" s="111"/>
      <c r="M138" s="117"/>
      <c r="N138" s="118"/>
      <c r="O138" s="118"/>
      <c r="P138" s="118"/>
      <c r="Q138" s="118"/>
      <c r="R138" s="118"/>
      <c r="S138" s="118"/>
      <c r="T138" s="119"/>
      <c r="AT138" s="120" t="s">
        <v>78</v>
      </c>
      <c r="AU138" s="120" t="s">
        <v>8</v>
      </c>
      <c r="AV138" s="112" t="s">
        <v>8</v>
      </c>
      <c r="AW138" s="112" t="s">
        <v>79</v>
      </c>
      <c r="AX138" s="112" t="s">
        <v>72</v>
      </c>
      <c r="AY138" s="120" t="s">
        <v>69</v>
      </c>
    </row>
    <row r="139" spans="2:65" s="17" customFormat="1" ht="22.5" customHeight="1" x14ac:dyDescent="0.3">
      <c r="B139" s="99"/>
      <c r="C139" s="100">
        <v>30</v>
      </c>
      <c r="D139" s="100" t="s">
        <v>73</v>
      </c>
      <c r="E139" s="101" t="s">
        <v>170</v>
      </c>
      <c r="F139" s="102" t="s">
        <v>171</v>
      </c>
      <c r="G139" s="103" t="s">
        <v>75</v>
      </c>
      <c r="H139" s="104">
        <v>1</v>
      </c>
      <c r="I139" s="122">
        <v>0</v>
      </c>
      <c r="J139" s="105">
        <f>ROUND(I139*H139,2)</f>
        <v>0</v>
      </c>
      <c r="K139" s="102" t="s">
        <v>15</v>
      </c>
      <c r="L139" s="18"/>
      <c r="M139" s="106" t="s">
        <v>15</v>
      </c>
      <c r="N139" s="107" t="s">
        <v>34</v>
      </c>
      <c r="O139" s="108">
        <v>0</v>
      </c>
      <c r="P139" s="108">
        <f>O139*H139</f>
        <v>0</v>
      </c>
      <c r="Q139" s="108">
        <v>0</v>
      </c>
      <c r="R139" s="108">
        <f>Q139*H139</f>
        <v>0</v>
      </c>
      <c r="S139" s="108">
        <v>0</v>
      </c>
      <c r="T139" s="109">
        <f>S139*H139</f>
        <v>0</v>
      </c>
      <c r="AR139" s="7" t="s">
        <v>76</v>
      </c>
      <c r="AT139" s="7" t="s">
        <v>73</v>
      </c>
      <c r="AU139" s="7" t="s">
        <v>8</v>
      </c>
      <c r="AY139" s="7" t="s">
        <v>69</v>
      </c>
      <c r="BE139" s="110">
        <f>IF(N139="základní",J139,0)</f>
        <v>0</v>
      </c>
      <c r="BF139" s="110">
        <f>IF(N139="snížená",J139,0)</f>
        <v>0</v>
      </c>
      <c r="BG139" s="110">
        <f>IF(N139="zákl. přenesená",J139,0)</f>
        <v>0</v>
      </c>
      <c r="BH139" s="110">
        <f>IF(N139="sníž. přenesená",J139,0)</f>
        <v>0</v>
      </c>
      <c r="BI139" s="110">
        <f>IF(N139="nulová",J139,0)</f>
        <v>0</v>
      </c>
      <c r="BJ139" s="7" t="s">
        <v>72</v>
      </c>
      <c r="BK139" s="110">
        <f>ROUND(I139*H139,2)</f>
        <v>0</v>
      </c>
      <c r="BL139" s="7" t="s">
        <v>76</v>
      </c>
      <c r="BM139" s="7" t="s">
        <v>172</v>
      </c>
    </row>
    <row r="140" spans="2:65" s="112" customFormat="1" x14ac:dyDescent="0.3">
      <c r="B140" s="111"/>
      <c r="D140" s="113" t="s">
        <v>78</v>
      </c>
      <c r="E140" s="114" t="s">
        <v>15</v>
      </c>
      <c r="F140" s="123" t="s">
        <v>306</v>
      </c>
      <c r="H140" s="116">
        <v>1</v>
      </c>
      <c r="L140" s="111"/>
      <c r="M140" s="117"/>
      <c r="N140" s="118"/>
      <c r="O140" s="118"/>
      <c r="P140" s="118"/>
      <c r="Q140" s="118"/>
      <c r="R140" s="118"/>
      <c r="S140" s="118"/>
      <c r="T140" s="119"/>
      <c r="AT140" s="120" t="s">
        <v>78</v>
      </c>
      <c r="AU140" s="120" t="s">
        <v>8</v>
      </c>
      <c r="AV140" s="112" t="s">
        <v>8</v>
      </c>
      <c r="AW140" s="112" t="s">
        <v>79</v>
      </c>
      <c r="AX140" s="112" t="s">
        <v>72</v>
      </c>
      <c r="AY140" s="120" t="s">
        <v>69</v>
      </c>
    </row>
    <row r="141" spans="2:65" s="17" customFormat="1" ht="22.5" customHeight="1" x14ac:dyDescent="0.3">
      <c r="B141" s="99"/>
      <c r="C141" s="100">
        <v>31</v>
      </c>
      <c r="D141" s="100" t="s">
        <v>73</v>
      </c>
      <c r="E141" s="101" t="s">
        <v>173</v>
      </c>
      <c r="F141" s="102" t="s">
        <v>174</v>
      </c>
      <c r="G141" s="103" t="s">
        <v>75</v>
      </c>
      <c r="H141" s="104">
        <v>1</v>
      </c>
      <c r="I141" s="122">
        <v>0</v>
      </c>
      <c r="J141" s="105">
        <f>ROUND(I141*H141,2)</f>
        <v>0</v>
      </c>
      <c r="K141" s="102" t="s">
        <v>15</v>
      </c>
      <c r="L141" s="18"/>
      <c r="M141" s="106" t="s">
        <v>15</v>
      </c>
      <c r="N141" s="107" t="s">
        <v>34</v>
      </c>
      <c r="O141" s="108">
        <v>0</v>
      </c>
      <c r="P141" s="108">
        <f>O141*H141</f>
        <v>0</v>
      </c>
      <c r="Q141" s="108">
        <v>0</v>
      </c>
      <c r="R141" s="108">
        <f>Q141*H141</f>
        <v>0</v>
      </c>
      <c r="S141" s="108">
        <v>0</v>
      </c>
      <c r="T141" s="109">
        <f>S141*H141</f>
        <v>0</v>
      </c>
      <c r="AR141" s="7" t="s">
        <v>76</v>
      </c>
      <c r="AT141" s="7" t="s">
        <v>73</v>
      </c>
      <c r="AU141" s="7" t="s">
        <v>8</v>
      </c>
      <c r="AY141" s="7" t="s">
        <v>69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7" t="s">
        <v>72</v>
      </c>
      <c r="BK141" s="110">
        <f>ROUND(I141*H141,2)</f>
        <v>0</v>
      </c>
      <c r="BL141" s="7" t="s">
        <v>76</v>
      </c>
      <c r="BM141" s="7" t="s">
        <v>172</v>
      </c>
    </row>
    <row r="142" spans="2:65" s="112" customFormat="1" x14ac:dyDescent="0.3">
      <c r="B142" s="111"/>
      <c r="D142" s="113" t="s">
        <v>78</v>
      </c>
      <c r="E142" s="114" t="s">
        <v>15</v>
      </c>
      <c r="F142" s="123" t="s">
        <v>307</v>
      </c>
      <c r="H142" s="116">
        <v>1</v>
      </c>
      <c r="L142" s="111"/>
      <c r="M142" s="117"/>
      <c r="N142" s="118"/>
      <c r="O142" s="118"/>
      <c r="P142" s="118"/>
      <c r="Q142" s="118"/>
      <c r="R142" s="118"/>
      <c r="S142" s="118"/>
      <c r="T142" s="119"/>
      <c r="AT142" s="120" t="s">
        <v>78</v>
      </c>
      <c r="AU142" s="120" t="s">
        <v>8</v>
      </c>
      <c r="AV142" s="112" t="s">
        <v>8</v>
      </c>
      <c r="AW142" s="112" t="s">
        <v>79</v>
      </c>
      <c r="AX142" s="112" t="s">
        <v>72</v>
      </c>
      <c r="AY142" s="120" t="s">
        <v>69</v>
      </c>
    </row>
    <row r="143" spans="2:65" s="17" customFormat="1" ht="22.5" customHeight="1" x14ac:dyDescent="0.3">
      <c r="B143" s="99"/>
      <c r="C143" s="100">
        <v>32</v>
      </c>
      <c r="D143" s="100" t="s">
        <v>73</v>
      </c>
      <c r="E143" s="101" t="s">
        <v>175</v>
      </c>
      <c r="F143" s="102" t="s">
        <v>176</v>
      </c>
      <c r="G143" s="103" t="s">
        <v>75</v>
      </c>
      <c r="H143" s="104">
        <v>2</v>
      </c>
      <c r="I143" s="122">
        <v>0</v>
      </c>
      <c r="J143" s="105">
        <f>ROUND(I143*H143,2)</f>
        <v>0</v>
      </c>
      <c r="K143" s="102" t="s">
        <v>15</v>
      </c>
      <c r="L143" s="18"/>
      <c r="M143" s="106" t="s">
        <v>15</v>
      </c>
      <c r="N143" s="107" t="s">
        <v>34</v>
      </c>
      <c r="O143" s="108">
        <v>0</v>
      </c>
      <c r="P143" s="108">
        <f>O143*H143</f>
        <v>0</v>
      </c>
      <c r="Q143" s="108">
        <v>0</v>
      </c>
      <c r="R143" s="108">
        <f>Q143*H143</f>
        <v>0</v>
      </c>
      <c r="S143" s="108">
        <v>0</v>
      </c>
      <c r="T143" s="109">
        <f>S143*H143</f>
        <v>0</v>
      </c>
      <c r="AR143" s="7" t="s">
        <v>76</v>
      </c>
      <c r="AT143" s="7" t="s">
        <v>73</v>
      </c>
      <c r="AU143" s="7" t="s">
        <v>8</v>
      </c>
      <c r="AY143" s="7" t="s">
        <v>69</v>
      </c>
      <c r="BE143" s="110">
        <f>IF(N143="základní",J143,0)</f>
        <v>0</v>
      </c>
      <c r="BF143" s="110">
        <f>IF(N143="snížená",J143,0)</f>
        <v>0</v>
      </c>
      <c r="BG143" s="110">
        <f>IF(N143="zákl. přenesená",J143,0)</f>
        <v>0</v>
      </c>
      <c r="BH143" s="110">
        <f>IF(N143="sníž. přenesená",J143,0)</f>
        <v>0</v>
      </c>
      <c r="BI143" s="110">
        <f>IF(N143="nulová",J143,0)</f>
        <v>0</v>
      </c>
      <c r="BJ143" s="7" t="s">
        <v>72</v>
      </c>
      <c r="BK143" s="110">
        <f>ROUND(I143*H143,2)</f>
        <v>0</v>
      </c>
      <c r="BL143" s="7" t="s">
        <v>76</v>
      </c>
      <c r="BM143" s="7" t="s">
        <v>177</v>
      </c>
    </row>
    <row r="144" spans="2:65" s="112" customFormat="1" x14ac:dyDescent="0.3">
      <c r="B144" s="111"/>
      <c r="D144" s="113" t="s">
        <v>78</v>
      </c>
      <c r="E144" s="114" t="s">
        <v>15</v>
      </c>
      <c r="F144" s="123" t="s">
        <v>178</v>
      </c>
      <c r="H144" s="116">
        <v>2</v>
      </c>
      <c r="L144" s="111"/>
      <c r="M144" s="117"/>
      <c r="N144" s="118"/>
      <c r="O144" s="118"/>
      <c r="P144" s="118"/>
      <c r="Q144" s="118"/>
      <c r="R144" s="118"/>
      <c r="S144" s="118"/>
      <c r="T144" s="119"/>
      <c r="AT144" s="120" t="s">
        <v>78</v>
      </c>
      <c r="AU144" s="120" t="s">
        <v>8</v>
      </c>
      <c r="AV144" s="112" t="s">
        <v>8</v>
      </c>
      <c r="AW144" s="112" t="s">
        <v>79</v>
      </c>
      <c r="AX144" s="112" t="s">
        <v>72</v>
      </c>
      <c r="AY144" s="120" t="s">
        <v>69</v>
      </c>
    </row>
    <row r="145" spans="2:65" s="17" customFormat="1" ht="22.5" customHeight="1" x14ac:dyDescent="0.3">
      <c r="B145" s="99"/>
      <c r="C145" s="100">
        <v>33</v>
      </c>
      <c r="D145" s="100" t="s">
        <v>73</v>
      </c>
      <c r="E145" s="101" t="s">
        <v>179</v>
      </c>
      <c r="F145" s="102" t="s">
        <v>180</v>
      </c>
      <c r="G145" s="103" t="s">
        <v>75</v>
      </c>
      <c r="H145" s="104">
        <v>5</v>
      </c>
      <c r="I145" s="122">
        <v>0</v>
      </c>
      <c r="J145" s="105">
        <f>ROUND(I145*H145,2)</f>
        <v>0</v>
      </c>
      <c r="K145" s="102" t="s">
        <v>15</v>
      </c>
      <c r="L145" s="18"/>
      <c r="M145" s="106" t="s">
        <v>15</v>
      </c>
      <c r="N145" s="107" t="s">
        <v>34</v>
      </c>
      <c r="O145" s="108">
        <v>0</v>
      </c>
      <c r="P145" s="108">
        <f>O145*H145</f>
        <v>0</v>
      </c>
      <c r="Q145" s="108">
        <v>0</v>
      </c>
      <c r="R145" s="108">
        <f>Q145*H145</f>
        <v>0</v>
      </c>
      <c r="S145" s="108">
        <v>0</v>
      </c>
      <c r="T145" s="109">
        <f>S145*H145</f>
        <v>0</v>
      </c>
      <c r="AR145" s="7" t="s">
        <v>76</v>
      </c>
      <c r="AT145" s="7" t="s">
        <v>73</v>
      </c>
      <c r="AU145" s="7" t="s">
        <v>8</v>
      </c>
      <c r="AY145" s="7" t="s">
        <v>69</v>
      </c>
      <c r="BE145" s="110">
        <f>IF(N145="základní",J145,0)</f>
        <v>0</v>
      </c>
      <c r="BF145" s="110">
        <f>IF(N145="snížená",J145,0)</f>
        <v>0</v>
      </c>
      <c r="BG145" s="110">
        <f>IF(N145="zákl. přenesená",J145,0)</f>
        <v>0</v>
      </c>
      <c r="BH145" s="110">
        <f>IF(N145="sníž. přenesená",J145,0)</f>
        <v>0</v>
      </c>
      <c r="BI145" s="110">
        <f>IF(N145="nulová",J145,0)</f>
        <v>0</v>
      </c>
      <c r="BJ145" s="7" t="s">
        <v>72</v>
      </c>
      <c r="BK145" s="110">
        <f>ROUND(I145*H145,2)</f>
        <v>0</v>
      </c>
      <c r="BL145" s="7" t="s">
        <v>76</v>
      </c>
      <c r="BM145" s="7" t="s">
        <v>181</v>
      </c>
    </row>
    <row r="146" spans="2:65" s="112" customFormat="1" x14ac:dyDescent="0.3">
      <c r="B146" s="111"/>
      <c r="D146" s="113" t="s">
        <v>78</v>
      </c>
      <c r="E146" s="114" t="s">
        <v>15</v>
      </c>
      <c r="F146" s="123" t="s">
        <v>182</v>
      </c>
      <c r="H146" s="116">
        <v>5</v>
      </c>
      <c r="L146" s="111"/>
      <c r="M146" s="117"/>
      <c r="N146" s="118"/>
      <c r="O146" s="118"/>
      <c r="P146" s="118"/>
      <c r="Q146" s="118"/>
      <c r="R146" s="118"/>
      <c r="S146" s="118"/>
      <c r="T146" s="119"/>
      <c r="AT146" s="120" t="s">
        <v>78</v>
      </c>
      <c r="AU146" s="120" t="s">
        <v>8</v>
      </c>
      <c r="AV146" s="112" t="s">
        <v>8</v>
      </c>
      <c r="AW146" s="112" t="s">
        <v>79</v>
      </c>
      <c r="AX146" s="112" t="s">
        <v>72</v>
      </c>
      <c r="AY146" s="120" t="s">
        <v>69</v>
      </c>
    </row>
    <row r="147" spans="2:65" s="17" customFormat="1" ht="22.5" customHeight="1" x14ac:dyDescent="0.3">
      <c r="B147" s="99"/>
      <c r="C147" s="100">
        <v>34</v>
      </c>
      <c r="D147" s="100" t="s">
        <v>73</v>
      </c>
      <c r="E147" s="101" t="s">
        <v>183</v>
      </c>
      <c r="F147" s="102" t="s">
        <v>184</v>
      </c>
      <c r="G147" s="103" t="s">
        <v>75</v>
      </c>
      <c r="H147" s="104">
        <v>1</v>
      </c>
      <c r="I147" s="122">
        <v>0</v>
      </c>
      <c r="J147" s="105">
        <f>ROUND(I147*H147,2)</f>
        <v>0</v>
      </c>
      <c r="K147" s="102" t="s">
        <v>15</v>
      </c>
      <c r="L147" s="18"/>
      <c r="M147" s="106" t="s">
        <v>15</v>
      </c>
      <c r="N147" s="107" t="s">
        <v>34</v>
      </c>
      <c r="O147" s="108">
        <v>0</v>
      </c>
      <c r="P147" s="108">
        <f>O147*H147</f>
        <v>0</v>
      </c>
      <c r="Q147" s="108">
        <v>0</v>
      </c>
      <c r="R147" s="108">
        <f>Q147*H147</f>
        <v>0</v>
      </c>
      <c r="S147" s="108">
        <v>0</v>
      </c>
      <c r="T147" s="109">
        <f>S147*H147</f>
        <v>0</v>
      </c>
      <c r="AR147" s="7" t="s">
        <v>76</v>
      </c>
      <c r="AT147" s="7" t="s">
        <v>73</v>
      </c>
      <c r="AU147" s="7" t="s">
        <v>8</v>
      </c>
      <c r="AY147" s="7" t="s">
        <v>69</v>
      </c>
      <c r="BE147" s="110">
        <f>IF(N147="základní",J147,0)</f>
        <v>0</v>
      </c>
      <c r="BF147" s="110">
        <f>IF(N147="snížená",J147,0)</f>
        <v>0</v>
      </c>
      <c r="BG147" s="110">
        <f>IF(N147="zákl. přenesená",J147,0)</f>
        <v>0</v>
      </c>
      <c r="BH147" s="110">
        <f>IF(N147="sníž. přenesená",J147,0)</f>
        <v>0</v>
      </c>
      <c r="BI147" s="110">
        <f>IF(N147="nulová",J147,0)</f>
        <v>0</v>
      </c>
      <c r="BJ147" s="7" t="s">
        <v>72</v>
      </c>
      <c r="BK147" s="110">
        <f>ROUND(I147*H147,2)</f>
        <v>0</v>
      </c>
      <c r="BL147" s="7" t="s">
        <v>76</v>
      </c>
      <c r="BM147" s="7" t="s">
        <v>185</v>
      </c>
    </row>
    <row r="148" spans="2:65" s="112" customFormat="1" x14ac:dyDescent="0.3">
      <c r="B148" s="111"/>
      <c r="D148" s="113" t="s">
        <v>78</v>
      </c>
      <c r="E148" s="114" t="s">
        <v>15</v>
      </c>
      <c r="F148" s="123" t="s">
        <v>186</v>
      </c>
      <c r="H148" s="116">
        <v>1</v>
      </c>
      <c r="L148" s="111"/>
      <c r="M148" s="117"/>
      <c r="N148" s="118"/>
      <c r="O148" s="118"/>
      <c r="P148" s="118"/>
      <c r="Q148" s="118"/>
      <c r="R148" s="118"/>
      <c r="S148" s="118"/>
      <c r="T148" s="119"/>
      <c r="AT148" s="120" t="s">
        <v>78</v>
      </c>
      <c r="AU148" s="120" t="s">
        <v>8</v>
      </c>
      <c r="AV148" s="112" t="s">
        <v>8</v>
      </c>
      <c r="AW148" s="112" t="s">
        <v>79</v>
      </c>
      <c r="AX148" s="112" t="s">
        <v>72</v>
      </c>
      <c r="AY148" s="120" t="s">
        <v>69</v>
      </c>
    </row>
    <row r="149" spans="2:65" s="17" customFormat="1" ht="22.5" customHeight="1" x14ac:dyDescent="0.3">
      <c r="B149" s="99"/>
      <c r="C149" s="100">
        <v>35</v>
      </c>
      <c r="D149" s="100" t="s">
        <v>73</v>
      </c>
      <c r="E149" s="101" t="s">
        <v>187</v>
      </c>
      <c r="F149" s="102" t="s">
        <v>188</v>
      </c>
      <c r="G149" s="103" t="s">
        <v>75</v>
      </c>
      <c r="H149" s="104">
        <v>4</v>
      </c>
      <c r="I149" s="122">
        <v>0</v>
      </c>
      <c r="J149" s="105">
        <f>ROUND(I149*H149,2)</f>
        <v>0</v>
      </c>
      <c r="K149" s="102" t="s">
        <v>15</v>
      </c>
      <c r="L149" s="18"/>
      <c r="M149" s="106" t="s">
        <v>15</v>
      </c>
      <c r="N149" s="107" t="s">
        <v>34</v>
      </c>
      <c r="O149" s="108">
        <v>0</v>
      </c>
      <c r="P149" s="108">
        <f>O149*H149</f>
        <v>0</v>
      </c>
      <c r="Q149" s="108">
        <v>0</v>
      </c>
      <c r="R149" s="108">
        <f>Q149*H149</f>
        <v>0</v>
      </c>
      <c r="S149" s="108">
        <v>0</v>
      </c>
      <c r="T149" s="109">
        <f>S149*H149</f>
        <v>0</v>
      </c>
      <c r="AR149" s="7" t="s">
        <v>76</v>
      </c>
      <c r="AT149" s="7" t="s">
        <v>73</v>
      </c>
      <c r="AU149" s="7" t="s">
        <v>8</v>
      </c>
      <c r="AY149" s="7" t="s">
        <v>69</v>
      </c>
      <c r="BE149" s="110">
        <f>IF(N149="základní",J149,0)</f>
        <v>0</v>
      </c>
      <c r="BF149" s="110">
        <f>IF(N149="snížená",J149,0)</f>
        <v>0</v>
      </c>
      <c r="BG149" s="110">
        <f>IF(N149="zákl. přenesená",J149,0)</f>
        <v>0</v>
      </c>
      <c r="BH149" s="110">
        <f>IF(N149="sníž. přenesená",J149,0)</f>
        <v>0</v>
      </c>
      <c r="BI149" s="110">
        <f>IF(N149="nulová",J149,0)</f>
        <v>0</v>
      </c>
      <c r="BJ149" s="7" t="s">
        <v>72</v>
      </c>
      <c r="BK149" s="110">
        <f>ROUND(I149*H149,2)</f>
        <v>0</v>
      </c>
      <c r="BL149" s="7" t="s">
        <v>76</v>
      </c>
      <c r="BM149" s="7" t="s">
        <v>189</v>
      </c>
    </row>
    <row r="150" spans="2:65" s="112" customFormat="1" x14ac:dyDescent="0.3">
      <c r="B150" s="111"/>
      <c r="D150" s="113" t="s">
        <v>78</v>
      </c>
      <c r="E150" s="114" t="s">
        <v>15</v>
      </c>
      <c r="F150" s="123" t="s">
        <v>190</v>
      </c>
      <c r="H150" s="116">
        <v>4</v>
      </c>
      <c r="L150" s="111"/>
      <c r="M150" s="117"/>
      <c r="N150" s="118"/>
      <c r="O150" s="118"/>
      <c r="P150" s="118"/>
      <c r="Q150" s="118"/>
      <c r="R150" s="118"/>
      <c r="S150" s="118"/>
      <c r="T150" s="119"/>
      <c r="AT150" s="120" t="s">
        <v>78</v>
      </c>
      <c r="AU150" s="120" t="s">
        <v>8</v>
      </c>
      <c r="AV150" s="112" t="s">
        <v>8</v>
      </c>
      <c r="AW150" s="112" t="s">
        <v>79</v>
      </c>
      <c r="AX150" s="112" t="s">
        <v>72</v>
      </c>
      <c r="AY150" s="120" t="s">
        <v>69</v>
      </c>
    </row>
    <row r="151" spans="2:65" s="17" customFormat="1" ht="22.5" customHeight="1" x14ac:dyDescent="0.3">
      <c r="B151" s="99"/>
      <c r="C151" s="100">
        <v>36</v>
      </c>
      <c r="D151" s="100" t="s">
        <v>73</v>
      </c>
      <c r="E151" s="101" t="s">
        <v>191</v>
      </c>
      <c r="F151" s="102" t="s">
        <v>192</v>
      </c>
      <c r="G151" s="103" t="s">
        <v>75</v>
      </c>
      <c r="H151" s="104">
        <v>1</v>
      </c>
      <c r="I151" s="122">
        <v>0</v>
      </c>
      <c r="J151" s="105">
        <f>ROUND(I151*H151,2)</f>
        <v>0</v>
      </c>
      <c r="K151" s="102" t="s">
        <v>15</v>
      </c>
      <c r="L151" s="18"/>
      <c r="M151" s="106" t="s">
        <v>15</v>
      </c>
      <c r="N151" s="107" t="s">
        <v>34</v>
      </c>
      <c r="O151" s="108">
        <v>0</v>
      </c>
      <c r="P151" s="108">
        <f>O151*H151</f>
        <v>0</v>
      </c>
      <c r="Q151" s="108">
        <v>0</v>
      </c>
      <c r="R151" s="108">
        <f>Q151*H151</f>
        <v>0</v>
      </c>
      <c r="S151" s="108">
        <v>0</v>
      </c>
      <c r="T151" s="109">
        <f>S151*H151</f>
        <v>0</v>
      </c>
      <c r="AR151" s="7" t="s">
        <v>76</v>
      </c>
      <c r="AT151" s="7" t="s">
        <v>73</v>
      </c>
      <c r="AU151" s="7" t="s">
        <v>8</v>
      </c>
      <c r="AY151" s="7" t="s">
        <v>69</v>
      </c>
      <c r="BE151" s="110">
        <f>IF(N151="základní",J151,0)</f>
        <v>0</v>
      </c>
      <c r="BF151" s="110">
        <f>IF(N151="snížená",J151,0)</f>
        <v>0</v>
      </c>
      <c r="BG151" s="110">
        <f>IF(N151="zákl. přenesená",J151,0)</f>
        <v>0</v>
      </c>
      <c r="BH151" s="110">
        <f>IF(N151="sníž. přenesená",J151,0)</f>
        <v>0</v>
      </c>
      <c r="BI151" s="110">
        <f>IF(N151="nulová",J151,0)</f>
        <v>0</v>
      </c>
      <c r="BJ151" s="7" t="s">
        <v>72</v>
      </c>
      <c r="BK151" s="110">
        <f>ROUND(I151*H151,2)</f>
        <v>0</v>
      </c>
      <c r="BL151" s="7" t="s">
        <v>76</v>
      </c>
      <c r="BM151" s="7" t="s">
        <v>193</v>
      </c>
    </row>
    <row r="152" spans="2:65" s="112" customFormat="1" x14ac:dyDescent="0.3">
      <c r="B152" s="111"/>
      <c r="D152" s="113" t="s">
        <v>78</v>
      </c>
      <c r="E152" s="114" t="s">
        <v>15</v>
      </c>
      <c r="F152" s="123" t="s">
        <v>194</v>
      </c>
      <c r="H152" s="116">
        <v>1</v>
      </c>
      <c r="L152" s="111"/>
      <c r="M152" s="117"/>
      <c r="N152" s="118"/>
      <c r="O152" s="118"/>
      <c r="P152" s="118"/>
      <c r="Q152" s="118"/>
      <c r="R152" s="118"/>
      <c r="S152" s="118"/>
      <c r="T152" s="119"/>
      <c r="AT152" s="120" t="s">
        <v>78</v>
      </c>
      <c r="AU152" s="120" t="s">
        <v>8</v>
      </c>
      <c r="AV152" s="112" t="s">
        <v>8</v>
      </c>
      <c r="AW152" s="112" t="s">
        <v>79</v>
      </c>
      <c r="AX152" s="112" t="s">
        <v>72</v>
      </c>
      <c r="AY152" s="120" t="s">
        <v>69</v>
      </c>
    </row>
    <row r="153" spans="2:65" s="17" customFormat="1" ht="22.5" customHeight="1" x14ac:dyDescent="0.3">
      <c r="B153" s="99"/>
      <c r="C153" s="100">
        <v>37</v>
      </c>
      <c r="D153" s="100" t="s">
        <v>73</v>
      </c>
      <c r="E153" s="101" t="s">
        <v>195</v>
      </c>
      <c r="F153" s="102" t="s">
        <v>196</v>
      </c>
      <c r="G153" s="103" t="s">
        <v>75</v>
      </c>
      <c r="H153" s="104">
        <v>2</v>
      </c>
      <c r="I153" s="122">
        <v>0</v>
      </c>
      <c r="J153" s="105">
        <f>ROUND(I153*H153,2)</f>
        <v>0</v>
      </c>
      <c r="K153" s="102" t="s">
        <v>15</v>
      </c>
      <c r="L153" s="18"/>
      <c r="M153" s="106" t="s">
        <v>15</v>
      </c>
      <c r="N153" s="107" t="s">
        <v>34</v>
      </c>
      <c r="O153" s="108">
        <v>0</v>
      </c>
      <c r="P153" s="108">
        <f>O153*H153</f>
        <v>0</v>
      </c>
      <c r="Q153" s="108">
        <v>0</v>
      </c>
      <c r="R153" s="108">
        <f>Q153*H153</f>
        <v>0</v>
      </c>
      <c r="S153" s="108">
        <v>0</v>
      </c>
      <c r="T153" s="109">
        <f>S153*H153</f>
        <v>0</v>
      </c>
      <c r="AR153" s="7" t="s">
        <v>76</v>
      </c>
      <c r="AT153" s="7" t="s">
        <v>73</v>
      </c>
      <c r="AU153" s="7" t="s">
        <v>8</v>
      </c>
      <c r="AY153" s="7" t="s">
        <v>69</v>
      </c>
      <c r="BE153" s="110">
        <f>IF(N153="základní",J153,0)</f>
        <v>0</v>
      </c>
      <c r="BF153" s="110">
        <f>IF(N153="snížená",J153,0)</f>
        <v>0</v>
      </c>
      <c r="BG153" s="110">
        <f>IF(N153="zákl. přenesená",J153,0)</f>
        <v>0</v>
      </c>
      <c r="BH153" s="110">
        <f>IF(N153="sníž. přenesená",J153,0)</f>
        <v>0</v>
      </c>
      <c r="BI153" s="110">
        <f>IF(N153="nulová",J153,0)</f>
        <v>0</v>
      </c>
      <c r="BJ153" s="7" t="s">
        <v>72</v>
      </c>
      <c r="BK153" s="110">
        <f>ROUND(I153*H153,2)</f>
        <v>0</v>
      </c>
      <c r="BL153" s="7" t="s">
        <v>76</v>
      </c>
      <c r="BM153" s="7" t="s">
        <v>197</v>
      </c>
    </row>
    <row r="154" spans="2:65" s="112" customFormat="1" x14ac:dyDescent="0.3">
      <c r="B154" s="111"/>
      <c r="D154" s="113" t="s">
        <v>78</v>
      </c>
      <c r="E154" s="114" t="s">
        <v>15</v>
      </c>
      <c r="F154" s="123" t="s">
        <v>198</v>
      </c>
      <c r="H154" s="116">
        <v>2</v>
      </c>
      <c r="L154" s="111"/>
      <c r="M154" s="117"/>
      <c r="N154" s="118"/>
      <c r="O154" s="118"/>
      <c r="P154" s="118"/>
      <c r="Q154" s="118"/>
      <c r="R154" s="118"/>
      <c r="S154" s="118"/>
      <c r="T154" s="119"/>
      <c r="AT154" s="120" t="s">
        <v>78</v>
      </c>
      <c r="AU154" s="120" t="s">
        <v>8</v>
      </c>
      <c r="AV154" s="112" t="s">
        <v>8</v>
      </c>
      <c r="AW154" s="112" t="s">
        <v>79</v>
      </c>
      <c r="AX154" s="112" t="s">
        <v>72</v>
      </c>
      <c r="AY154" s="120" t="s">
        <v>69</v>
      </c>
    </row>
    <row r="155" spans="2:65" s="17" customFormat="1" ht="22.5" customHeight="1" x14ac:dyDescent="0.3">
      <c r="B155" s="99"/>
      <c r="C155" s="100">
        <v>38</v>
      </c>
      <c r="D155" s="100" t="s">
        <v>73</v>
      </c>
      <c r="E155" s="101" t="s">
        <v>199</v>
      </c>
      <c r="F155" s="102" t="s">
        <v>200</v>
      </c>
      <c r="G155" s="103" t="s">
        <v>75</v>
      </c>
      <c r="H155" s="104">
        <v>1</v>
      </c>
      <c r="I155" s="122">
        <v>0</v>
      </c>
      <c r="J155" s="105">
        <f>ROUND(I155*H155,2)</f>
        <v>0</v>
      </c>
      <c r="K155" s="102" t="s">
        <v>15</v>
      </c>
      <c r="L155" s="18"/>
      <c r="M155" s="106" t="s">
        <v>15</v>
      </c>
      <c r="N155" s="107" t="s">
        <v>34</v>
      </c>
      <c r="O155" s="108">
        <v>0</v>
      </c>
      <c r="P155" s="108">
        <f>O155*H155</f>
        <v>0</v>
      </c>
      <c r="Q155" s="108">
        <v>0</v>
      </c>
      <c r="R155" s="108">
        <f>Q155*H155</f>
        <v>0</v>
      </c>
      <c r="S155" s="108">
        <v>0</v>
      </c>
      <c r="T155" s="109">
        <f>S155*H155</f>
        <v>0</v>
      </c>
      <c r="AR155" s="7" t="s">
        <v>76</v>
      </c>
      <c r="AT155" s="7" t="s">
        <v>73</v>
      </c>
      <c r="AU155" s="7" t="s">
        <v>8</v>
      </c>
      <c r="AY155" s="7" t="s">
        <v>69</v>
      </c>
      <c r="BE155" s="110">
        <f>IF(N155="základní",J155,0)</f>
        <v>0</v>
      </c>
      <c r="BF155" s="110">
        <f>IF(N155="snížená",J155,0)</f>
        <v>0</v>
      </c>
      <c r="BG155" s="110">
        <f>IF(N155="zákl. přenesená",J155,0)</f>
        <v>0</v>
      </c>
      <c r="BH155" s="110">
        <f>IF(N155="sníž. přenesená",J155,0)</f>
        <v>0</v>
      </c>
      <c r="BI155" s="110">
        <f>IF(N155="nulová",J155,0)</f>
        <v>0</v>
      </c>
      <c r="BJ155" s="7" t="s">
        <v>72</v>
      </c>
      <c r="BK155" s="110">
        <f>ROUND(I155*H155,2)</f>
        <v>0</v>
      </c>
      <c r="BL155" s="7" t="s">
        <v>76</v>
      </c>
      <c r="BM155" s="7" t="s">
        <v>201</v>
      </c>
    </row>
    <row r="156" spans="2:65" s="112" customFormat="1" x14ac:dyDescent="0.3">
      <c r="B156" s="111"/>
      <c r="D156" s="113" t="s">
        <v>78</v>
      </c>
      <c r="E156" s="114" t="s">
        <v>15</v>
      </c>
      <c r="F156" s="123" t="s">
        <v>202</v>
      </c>
      <c r="H156" s="116">
        <v>1</v>
      </c>
      <c r="L156" s="111"/>
      <c r="M156" s="117"/>
      <c r="N156" s="118"/>
      <c r="O156" s="118"/>
      <c r="P156" s="118"/>
      <c r="Q156" s="118"/>
      <c r="R156" s="118"/>
      <c r="S156" s="118"/>
      <c r="T156" s="119"/>
      <c r="AT156" s="120" t="s">
        <v>78</v>
      </c>
      <c r="AU156" s="120" t="s">
        <v>8</v>
      </c>
      <c r="AV156" s="112" t="s">
        <v>8</v>
      </c>
      <c r="AW156" s="112" t="s">
        <v>79</v>
      </c>
      <c r="AX156" s="112" t="s">
        <v>72</v>
      </c>
      <c r="AY156" s="120" t="s">
        <v>69</v>
      </c>
    </row>
    <row r="157" spans="2:65" s="17" customFormat="1" ht="22.5" customHeight="1" x14ac:dyDescent="0.3">
      <c r="B157" s="99"/>
      <c r="C157" s="100">
        <v>39</v>
      </c>
      <c r="D157" s="100" t="s">
        <v>73</v>
      </c>
      <c r="E157" s="101" t="s">
        <v>203</v>
      </c>
      <c r="F157" s="102" t="s">
        <v>204</v>
      </c>
      <c r="G157" s="103" t="s">
        <v>75</v>
      </c>
      <c r="H157" s="104">
        <v>1</v>
      </c>
      <c r="I157" s="122">
        <v>0</v>
      </c>
      <c r="J157" s="105">
        <f>ROUND(I157*H157,2)</f>
        <v>0</v>
      </c>
      <c r="K157" s="102" t="s">
        <v>15</v>
      </c>
      <c r="L157" s="18"/>
      <c r="M157" s="106" t="s">
        <v>15</v>
      </c>
      <c r="N157" s="107" t="s">
        <v>34</v>
      </c>
      <c r="O157" s="108">
        <v>0</v>
      </c>
      <c r="P157" s="108">
        <f>O157*H157</f>
        <v>0</v>
      </c>
      <c r="Q157" s="108">
        <v>0</v>
      </c>
      <c r="R157" s="108">
        <f>Q157*H157</f>
        <v>0</v>
      </c>
      <c r="S157" s="108">
        <v>0</v>
      </c>
      <c r="T157" s="109">
        <f>S157*H157</f>
        <v>0</v>
      </c>
      <c r="AR157" s="7" t="s">
        <v>76</v>
      </c>
      <c r="AT157" s="7" t="s">
        <v>73</v>
      </c>
      <c r="AU157" s="7" t="s">
        <v>8</v>
      </c>
      <c r="AY157" s="7" t="s">
        <v>69</v>
      </c>
      <c r="BE157" s="110">
        <f>IF(N157="základní",J157,0)</f>
        <v>0</v>
      </c>
      <c r="BF157" s="110">
        <f>IF(N157="snížená",J157,0)</f>
        <v>0</v>
      </c>
      <c r="BG157" s="110">
        <f>IF(N157="zákl. přenesená",J157,0)</f>
        <v>0</v>
      </c>
      <c r="BH157" s="110">
        <f>IF(N157="sníž. přenesená",J157,0)</f>
        <v>0</v>
      </c>
      <c r="BI157" s="110">
        <f>IF(N157="nulová",J157,0)</f>
        <v>0</v>
      </c>
      <c r="BJ157" s="7" t="s">
        <v>72</v>
      </c>
      <c r="BK157" s="110">
        <f>ROUND(I157*H157,2)</f>
        <v>0</v>
      </c>
      <c r="BL157" s="7" t="s">
        <v>76</v>
      </c>
      <c r="BM157" s="7" t="s">
        <v>205</v>
      </c>
    </row>
    <row r="158" spans="2:65" s="112" customFormat="1" x14ac:dyDescent="0.3">
      <c r="B158" s="111"/>
      <c r="D158" s="113" t="s">
        <v>78</v>
      </c>
      <c r="E158" s="114" t="s">
        <v>15</v>
      </c>
      <c r="F158" s="123" t="s">
        <v>206</v>
      </c>
      <c r="H158" s="116">
        <v>1</v>
      </c>
      <c r="L158" s="111"/>
      <c r="M158" s="117"/>
      <c r="N158" s="118"/>
      <c r="O158" s="118"/>
      <c r="P158" s="118"/>
      <c r="Q158" s="118"/>
      <c r="R158" s="118"/>
      <c r="S158" s="118"/>
      <c r="T158" s="119"/>
      <c r="AT158" s="120" t="s">
        <v>78</v>
      </c>
      <c r="AU158" s="120" t="s">
        <v>8</v>
      </c>
      <c r="AV158" s="112" t="s">
        <v>8</v>
      </c>
      <c r="AW158" s="112" t="s">
        <v>79</v>
      </c>
      <c r="AX158" s="112" t="s">
        <v>72</v>
      </c>
      <c r="AY158" s="120" t="s">
        <v>69</v>
      </c>
    </row>
    <row r="159" spans="2:65" s="17" customFormat="1" ht="22.5" customHeight="1" x14ac:dyDescent="0.3">
      <c r="B159" s="99"/>
      <c r="C159" s="100">
        <v>40</v>
      </c>
      <c r="D159" s="100" t="s">
        <v>73</v>
      </c>
      <c r="E159" s="101" t="s">
        <v>207</v>
      </c>
      <c r="F159" s="102" t="s">
        <v>208</v>
      </c>
      <c r="G159" s="103" t="s">
        <v>75</v>
      </c>
      <c r="H159" s="104">
        <v>2</v>
      </c>
      <c r="I159" s="122">
        <v>0</v>
      </c>
      <c r="J159" s="105">
        <f>ROUND(I159*H159,2)</f>
        <v>0</v>
      </c>
      <c r="K159" s="102" t="s">
        <v>15</v>
      </c>
      <c r="L159" s="18"/>
      <c r="M159" s="106" t="s">
        <v>15</v>
      </c>
      <c r="N159" s="107" t="s">
        <v>34</v>
      </c>
      <c r="O159" s="108">
        <v>0</v>
      </c>
      <c r="P159" s="108">
        <f>O159*H159</f>
        <v>0</v>
      </c>
      <c r="Q159" s="108">
        <v>0</v>
      </c>
      <c r="R159" s="108">
        <f>Q159*H159</f>
        <v>0</v>
      </c>
      <c r="S159" s="108">
        <v>0</v>
      </c>
      <c r="T159" s="109">
        <f>S159*H159</f>
        <v>0</v>
      </c>
      <c r="AR159" s="7" t="s">
        <v>76</v>
      </c>
      <c r="AT159" s="7" t="s">
        <v>73</v>
      </c>
      <c r="AU159" s="7" t="s">
        <v>8</v>
      </c>
      <c r="AY159" s="7" t="s">
        <v>69</v>
      </c>
      <c r="BE159" s="110">
        <f>IF(N159="základní",J159,0)</f>
        <v>0</v>
      </c>
      <c r="BF159" s="110">
        <f>IF(N159="snížená",J159,0)</f>
        <v>0</v>
      </c>
      <c r="BG159" s="110">
        <f>IF(N159="zákl. přenesená",J159,0)</f>
        <v>0</v>
      </c>
      <c r="BH159" s="110">
        <f>IF(N159="sníž. přenesená",J159,0)</f>
        <v>0</v>
      </c>
      <c r="BI159" s="110">
        <f>IF(N159="nulová",J159,0)</f>
        <v>0</v>
      </c>
      <c r="BJ159" s="7" t="s">
        <v>72</v>
      </c>
      <c r="BK159" s="110">
        <f>ROUND(I159*H159,2)</f>
        <v>0</v>
      </c>
      <c r="BL159" s="7" t="s">
        <v>76</v>
      </c>
      <c r="BM159" s="7" t="s">
        <v>209</v>
      </c>
    </row>
    <row r="160" spans="2:65" s="112" customFormat="1" x14ac:dyDescent="0.3">
      <c r="B160" s="111"/>
      <c r="D160" s="113" t="s">
        <v>78</v>
      </c>
      <c r="E160" s="114" t="s">
        <v>15</v>
      </c>
      <c r="F160" s="123" t="s">
        <v>210</v>
      </c>
      <c r="H160" s="116">
        <v>2</v>
      </c>
      <c r="L160" s="111"/>
      <c r="M160" s="117"/>
      <c r="N160" s="118"/>
      <c r="O160" s="118"/>
      <c r="P160" s="118"/>
      <c r="Q160" s="118"/>
      <c r="R160" s="118"/>
      <c r="S160" s="118"/>
      <c r="T160" s="119"/>
      <c r="AT160" s="120" t="s">
        <v>78</v>
      </c>
      <c r="AU160" s="120" t="s">
        <v>8</v>
      </c>
      <c r="AV160" s="112" t="s">
        <v>8</v>
      </c>
      <c r="AW160" s="112" t="s">
        <v>79</v>
      </c>
      <c r="AX160" s="112" t="s">
        <v>72</v>
      </c>
      <c r="AY160" s="120" t="s">
        <v>69</v>
      </c>
    </row>
    <row r="161" spans="2:65" s="17" customFormat="1" ht="22.5" customHeight="1" x14ac:dyDescent="0.3">
      <c r="B161" s="99"/>
      <c r="C161" s="100">
        <v>41</v>
      </c>
      <c r="D161" s="100" t="s">
        <v>73</v>
      </c>
      <c r="E161" s="101" t="s">
        <v>211</v>
      </c>
      <c r="F161" s="102" t="s">
        <v>212</v>
      </c>
      <c r="G161" s="103" t="s">
        <v>75</v>
      </c>
      <c r="H161" s="104">
        <v>1</v>
      </c>
      <c r="I161" s="122">
        <v>0</v>
      </c>
      <c r="J161" s="105">
        <f>ROUND(I161*H161,2)</f>
        <v>0</v>
      </c>
      <c r="K161" s="102" t="s">
        <v>15</v>
      </c>
      <c r="L161" s="18"/>
      <c r="M161" s="106" t="s">
        <v>15</v>
      </c>
      <c r="N161" s="107" t="s">
        <v>34</v>
      </c>
      <c r="O161" s="108">
        <v>0</v>
      </c>
      <c r="P161" s="108">
        <f>O161*H161</f>
        <v>0</v>
      </c>
      <c r="Q161" s="108">
        <v>0</v>
      </c>
      <c r="R161" s="108">
        <f>Q161*H161</f>
        <v>0</v>
      </c>
      <c r="S161" s="108">
        <v>0</v>
      </c>
      <c r="T161" s="109">
        <f>S161*H161</f>
        <v>0</v>
      </c>
      <c r="AR161" s="7" t="s">
        <v>76</v>
      </c>
      <c r="AT161" s="7" t="s">
        <v>73</v>
      </c>
      <c r="AU161" s="7" t="s">
        <v>8</v>
      </c>
      <c r="AY161" s="7" t="s">
        <v>69</v>
      </c>
      <c r="BE161" s="110">
        <f>IF(N161="základní",J161,0)</f>
        <v>0</v>
      </c>
      <c r="BF161" s="110">
        <f>IF(N161="snížená",J161,0)</f>
        <v>0</v>
      </c>
      <c r="BG161" s="110">
        <f>IF(N161="zákl. přenesená",J161,0)</f>
        <v>0</v>
      </c>
      <c r="BH161" s="110">
        <f>IF(N161="sníž. přenesená",J161,0)</f>
        <v>0</v>
      </c>
      <c r="BI161" s="110">
        <f>IF(N161="nulová",J161,0)</f>
        <v>0</v>
      </c>
      <c r="BJ161" s="7" t="s">
        <v>72</v>
      </c>
      <c r="BK161" s="110">
        <f>ROUND(I161*H161,2)</f>
        <v>0</v>
      </c>
      <c r="BL161" s="7" t="s">
        <v>76</v>
      </c>
      <c r="BM161" s="7" t="s">
        <v>213</v>
      </c>
    </row>
    <row r="162" spans="2:65" s="112" customFormat="1" x14ac:dyDescent="0.3">
      <c r="B162" s="111"/>
      <c r="D162" s="113" t="s">
        <v>78</v>
      </c>
      <c r="E162" s="114" t="s">
        <v>15</v>
      </c>
      <c r="F162" s="123" t="s">
        <v>214</v>
      </c>
      <c r="H162" s="116">
        <v>1</v>
      </c>
      <c r="L162" s="111"/>
      <c r="M162" s="117"/>
      <c r="N162" s="118"/>
      <c r="O162" s="118"/>
      <c r="P162" s="118"/>
      <c r="Q162" s="118"/>
      <c r="R162" s="118"/>
      <c r="S162" s="118"/>
      <c r="T162" s="119"/>
      <c r="AT162" s="120" t="s">
        <v>78</v>
      </c>
      <c r="AU162" s="120" t="s">
        <v>8</v>
      </c>
      <c r="AV162" s="112" t="s">
        <v>8</v>
      </c>
      <c r="AW162" s="112" t="s">
        <v>79</v>
      </c>
      <c r="AX162" s="112" t="s">
        <v>72</v>
      </c>
      <c r="AY162" s="120" t="s">
        <v>69</v>
      </c>
    </row>
    <row r="163" spans="2:65" s="17" customFormat="1" ht="22.5" customHeight="1" x14ac:dyDescent="0.3">
      <c r="B163" s="99"/>
      <c r="C163" s="100">
        <v>42</v>
      </c>
      <c r="D163" s="100" t="s">
        <v>73</v>
      </c>
      <c r="E163" s="101" t="s">
        <v>215</v>
      </c>
      <c r="F163" s="102" t="s">
        <v>216</v>
      </c>
      <c r="G163" s="103" t="s">
        <v>75</v>
      </c>
      <c r="H163" s="104">
        <v>1</v>
      </c>
      <c r="I163" s="122">
        <v>0</v>
      </c>
      <c r="J163" s="105">
        <f>ROUND(I163*H163,2)</f>
        <v>0</v>
      </c>
      <c r="K163" s="102" t="s">
        <v>15</v>
      </c>
      <c r="L163" s="18"/>
      <c r="M163" s="106" t="s">
        <v>15</v>
      </c>
      <c r="N163" s="107" t="s">
        <v>34</v>
      </c>
      <c r="O163" s="108">
        <v>0</v>
      </c>
      <c r="P163" s="108">
        <f>O163*H163</f>
        <v>0</v>
      </c>
      <c r="Q163" s="108">
        <v>0</v>
      </c>
      <c r="R163" s="108">
        <f>Q163*H163</f>
        <v>0</v>
      </c>
      <c r="S163" s="108">
        <v>0</v>
      </c>
      <c r="T163" s="109">
        <f>S163*H163</f>
        <v>0</v>
      </c>
      <c r="AR163" s="7" t="s">
        <v>76</v>
      </c>
      <c r="AT163" s="7" t="s">
        <v>73</v>
      </c>
      <c r="AU163" s="7" t="s">
        <v>8</v>
      </c>
      <c r="AY163" s="7" t="s">
        <v>69</v>
      </c>
      <c r="BE163" s="110">
        <f>IF(N163="základní",J163,0)</f>
        <v>0</v>
      </c>
      <c r="BF163" s="110">
        <f>IF(N163="snížená",J163,0)</f>
        <v>0</v>
      </c>
      <c r="BG163" s="110">
        <f>IF(N163="zákl. přenesená",J163,0)</f>
        <v>0</v>
      </c>
      <c r="BH163" s="110">
        <f>IF(N163="sníž. přenesená",J163,0)</f>
        <v>0</v>
      </c>
      <c r="BI163" s="110">
        <f>IF(N163="nulová",J163,0)</f>
        <v>0</v>
      </c>
      <c r="BJ163" s="7" t="s">
        <v>72</v>
      </c>
      <c r="BK163" s="110">
        <f>ROUND(I163*H163,2)</f>
        <v>0</v>
      </c>
      <c r="BL163" s="7" t="s">
        <v>76</v>
      </c>
      <c r="BM163" s="7" t="s">
        <v>217</v>
      </c>
    </row>
    <row r="164" spans="2:65" s="112" customFormat="1" x14ac:dyDescent="0.3">
      <c r="B164" s="111"/>
      <c r="D164" s="113" t="s">
        <v>78</v>
      </c>
      <c r="E164" s="114" t="s">
        <v>15</v>
      </c>
      <c r="F164" s="123" t="s">
        <v>218</v>
      </c>
      <c r="H164" s="116">
        <v>1</v>
      </c>
      <c r="L164" s="111"/>
      <c r="M164" s="117"/>
      <c r="N164" s="118"/>
      <c r="O164" s="118"/>
      <c r="P164" s="118"/>
      <c r="Q164" s="118"/>
      <c r="R164" s="118"/>
      <c r="S164" s="118"/>
      <c r="T164" s="119"/>
      <c r="AT164" s="120" t="s">
        <v>78</v>
      </c>
      <c r="AU164" s="120" t="s">
        <v>8</v>
      </c>
      <c r="AV164" s="112" t="s">
        <v>8</v>
      </c>
      <c r="AW164" s="112" t="s">
        <v>79</v>
      </c>
      <c r="AX164" s="112" t="s">
        <v>72</v>
      </c>
      <c r="AY164" s="120" t="s">
        <v>69</v>
      </c>
    </row>
    <row r="165" spans="2:65" s="17" customFormat="1" ht="22.5" customHeight="1" x14ac:dyDescent="0.3">
      <c r="B165" s="99"/>
      <c r="C165" s="100">
        <v>43</v>
      </c>
      <c r="D165" s="100" t="s">
        <v>73</v>
      </c>
      <c r="E165" s="101" t="s">
        <v>219</v>
      </c>
      <c r="F165" s="102" t="s">
        <v>220</v>
      </c>
      <c r="G165" s="103" t="s">
        <v>75</v>
      </c>
      <c r="H165" s="104">
        <v>1</v>
      </c>
      <c r="I165" s="122">
        <v>0</v>
      </c>
      <c r="J165" s="105">
        <f>ROUND(I165*H165,2)</f>
        <v>0</v>
      </c>
      <c r="K165" s="102" t="s">
        <v>15</v>
      </c>
      <c r="L165" s="18"/>
      <c r="M165" s="106" t="s">
        <v>15</v>
      </c>
      <c r="N165" s="107" t="s">
        <v>34</v>
      </c>
      <c r="O165" s="108">
        <v>0</v>
      </c>
      <c r="P165" s="108">
        <f>O165*H165</f>
        <v>0</v>
      </c>
      <c r="Q165" s="108">
        <v>0</v>
      </c>
      <c r="R165" s="108">
        <f>Q165*H165</f>
        <v>0</v>
      </c>
      <c r="S165" s="108">
        <v>0</v>
      </c>
      <c r="T165" s="109">
        <f>S165*H165</f>
        <v>0</v>
      </c>
      <c r="AR165" s="7" t="s">
        <v>76</v>
      </c>
      <c r="AT165" s="7" t="s">
        <v>73</v>
      </c>
      <c r="AU165" s="7" t="s">
        <v>8</v>
      </c>
      <c r="AY165" s="7" t="s">
        <v>69</v>
      </c>
      <c r="BE165" s="110">
        <f>IF(N165="základní",J165,0)</f>
        <v>0</v>
      </c>
      <c r="BF165" s="110">
        <f>IF(N165="snížená",J165,0)</f>
        <v>0</v>
      </c>
      <c r="BG165" s="110">
        <f>IF(N165="zákl. přenesená",J165,0)</f>
        <v>0</v>
      </c>
      <c r="BH165" s="110">
        <f>IF(N165="sníž. přenesená",J165,0)</f>
        <v>0</v>
      </c>
      <c r="BI165" s="110">
        <f>IF(N165="nulová",J165,0)</f>
        <v>0</v>
      </c>
      <c r="BJ165" s="7" t="s">
        <v>72</v>
      </c>
      <c r="BK165" s="110">
        <f>ROUND(I165*H165,2)</f>
        <v>0</v>
      </c>
      <c r="BL165" s="7" t="s">
        <v>76</v>
      </c>
      <c r="BM165" s="7" t="s">
        <v>221</v>
      </c>
    </row>
    <row r="166" spans="2:65" s="112" customFormat="1" x14ac:dyDescent="0.3">
      <c r="B166" s="111"/>
      <c r="D166" s="113" t="s">
        <v>78</v>
      </c>
      <c r="E166" s="114" t="s">
        <v>15</v>
      </c>
      <c r="F166" s="123" t="s">
        <v>222</v>
      </c>
      <c r="H166" s="116">
        <v>1</v>
      </c>
      <c r="L166" s="111"/>
      <c r="M166" s="117"/>
      <c r="N166" s="118"/>
      <c r="O166" s="118"/>
      <c r="P166" s="118"/>
      <c r="Q166" s="118"/>
      <c r="R166" s="118"/>
      <c r="S166" s="118"/>
      <c r="T166" s="119"/>
      <c r="AT166" s="120" t="s">
        <v>78</v>
      </c>
      <c r="AU166" s="120" t="s">
        <v>8</v>
      </c>
      <c r="AV166" s="112" t="s">
        <v>8</v>
      </c>
      <c r="AW166" s="112" t="s">
        <v>79</v>
      </c>
      <c r="AX166" s="112" t="s">
        <v>72</v>
      </c>
      <c r="AY166" s="120" t="s">
        <v>69</v>
      </c>
    </row>
    <row r="167" spans="2:65" s="17" customFormat="1" ht="22.5" customHeight="1" x14ac:dyDescent="0.3">
      <c r="B167" s="99"/>
      <c r="C167" s="100">
        <v>44</v>
      </c>
      <c r="D167" s="100" t="s">
        <v>73</v>
      </c>
      <c r="E167" s="101" t="s">
        <v>223</v>
      </c>
      <c r="F167" s="102" t="s">
        <v>224</v>
      </c>
      <c r="G167" s="103" t="s">
        <v>75</v>
      </c>
      <c r="H167" s="104">
        <v>1</v>
      </c>
      <c r="I167" s="122">
        <v>0</v>
      </c>
      <c r="J167" s="105">
        <f>ROUND(I167*H167,2)</f>
        <v>0</v>
      </c>
      <c r="K167" s="102" t="s">
        <v>15</v>
      </c>
      <c r="L167" s="18"/>
      <c r="M167" s="106" t="s">
        <v>15</v>
      </c>
      <c r="N167" s="107" t="s">
        <v>34</v>
      </c>
      <c r="O167" s="108">
        <v>0</v>
      </c>
      <c r="P167" s="108">
        <f>O167*H167</f>
        <v>0</v>
      </c>
      <c r="Q167" s="108">
        <v>0</v>
      </c>
      <c r="R167" s="108">
        <f>Q167*H167</f>
        <v>0</v>
      </c>
      <c r="S167" s="108">
        <v>0</v>
      </c>
      <c r="T167" s="109">
        <f>S167*H167</f>
        <v>0</v>
      </c>
      <c r="AR167" s="7" t="s">
        <v>76</v>
      </c>
      <c r="AT167" s="7" t="s">
        <v>73</v>
      </c>
      <c r="AU167" s="7" t="s">
        <v>8</v>
      </c>
      <c r="AY167" s="7" t="s">
        <v>69</v>
      </c>
      <c r="BE167" s="110">
        <f>IF(N167="základní",J167,0)</f>
        <v>0</v>
      </c>
      <c r="BF167" s="110">
        <f>IF(N167="snížená",J167,0)</f>
        <v>0</v>
      </c>
      <c r="BG167" s="110">
        <f>IF(N167="zákl. přenesená",J167,0)</f>
        <v>0</v>
      </c>
      <c r="BH167" s="110">
        <f>IF(N167="sníž. přenesená",J167,0)</f>
        <v>0</v>
      </c>
      <c r="BI167" s="110">
        <f>IF(N167="nulová",J167,0)</f>
        <v>0</v>
      </c>
      <c r="BJ167" s="7" t="s">
        <v>72</v>
      </c>
      <c r="BK167" s="110">
        <f>ROUND(I167*H167,2)</f>
        <v>0</v>
      </c>
      <c r="BL167" s="7" t="s">
        <v>76</v>
      </c>
      <c r="BM167" s="7" t="s">
        <v>225</v>
      </c>
    </row>
    <row r="168" spans="2:65" s="112" customFormat="1" x14ac:dyDescent="0.3">
      <c r="B168" s="111"/>
      <c r="D168" s="113" t="s">
        <v>78</v>
      </c>
      <c r="E168" s="114" t="s">
        <v>15</v>
      </c>
      <c r="F168" s="123" t="s">
        <v>226</v>
      </c>
      <c r="H168" s="116">
        <v>1</v>
      </c>
      <c r="L168" s="111"/>
      <c r="M168" s="117"/>
      <c r="N168" s="118"/>
      <c r="O168" s="118"/>
      <c r="P168" s="118"/>
      <c r="Q168" s="118"/>
      <c r="R168" s="118"/>
      <c r="S168" s="118"/>
      <c r="T168" s="119"/>
      <c r="AT168" s="120" t="s">
        <v>78</v>
      </c>
      <c r="AU168" s="120" t="s">
        <v>8</v>
      </c>
      <c r="AV168" s="112" t="s">
        <v>8</v>
      </c>
      <c r="AW168" s="112" t="s">
        <v>79</v>
      </c>
      <c r="AX168" s="112" t="s">
        <v>72</v>
      </c>
      <c r="AY168" s="120" t="s">
        <v>69</v>
      </c>
    </row>
    <row r="169" spans="2:65" s="17" customFormat="1" ht="22.5" customHeight="1" x14ac:dyDescent="0.3">
      <c r="B169" s="99"/>
      <c r="C169" s="100">
        <v>45</v>
      </c>
      <c r="D169" s="100" t="s">
        <v>73</v>
      </c>
      <c r="E169" s="101" t="s">
        <v>227</v>
      </c>
      <c r="F169" s="102" t="s">
        <v>228</v>
      </c>
      <c r="G169" s="103" t="s">
        <v>75</v>
      </c>
      <c r="H169" s="104">
        <v>1</v>
      </c>
      <c r="I169" s="122">
        <v>0</v>
      </c>
      <c r="J169" s="105">
        <f>ROUND(I169*H169,2)</f>
        <v>0</v>
      </c>
      <c r="K169" s="102" t="s">
        <v>15</v>
      </c>
      <c r="L169" s="18"/>
      <c r="M169" s="106" t="s">
        <v>15</v>
      </c>
      <c r="N169" s="107" t="s">
        <v>34</v>
      </c>
      <c r="O169" s="108">
        <v>0</v>
      </c>
      <c r="P169" s="108">
        <f>O169*H169</f>
        <v>0</v>
      </c>
      <c r="Q169" s="108">
        <v>0</v>
      </c>
      <c r="R169" s="108">
        <f>Q169*H169</f>
        <v>0</v>
      </c>
      <c r="S169" s="108">
        <v>0</v>
      </c>
      <c r="T169" s="109">
        <f>S169*H169</f>
        <v>0</v>
      </c>
      <c r="AR169" s="7" t="s">
        <v>76</v>
      </c>
      <c r="AT169" s="7" t="s">
        <v>73</v>
      </c>
      <c r="AU169" s="7" t="s">
        <v>8</v>
      </c>
      <c r="AY169" s="7" t="s">
        <v>69</v>
      </c>
      <c r="BE169" s="110">
        <f>IF(N169="základní",J169,0)</f>
        <v>0</v>
      </c>
      <c r="BF169" s="110">
        <f>IF(N169="snížená",J169,0)</f>
        <v>0</v>
      </c>
      <c r="BG169" s="110">
        <f>IF(N169="zákl. přenesená",J169,0)</f>
        <v>0</v>
      </c>
      <c r="BH169" s="110">
        <f>IF(N169="sníž. přenesená",J169,0)</f>
        <v>0</v>
      </c>
      <c r="BI169" s="110">
        <f>IF(N169="nulová",J169,0)</f>
        <v>0</v>
      </c>
      <c r="BJ169" s="7" t="s">
        <v>72</v>
      </c>
      <c r="BK169" s="110">
        <f>ROUND(I169*H169,2)</f>
        <v>0</v>
      </c>
      <c r="BL169" s="7" t="s">
        <v>76</v>
      </c>
      <c r="BM169" s="7" t="s">
        <v>229</v>
      </c>
    </row>
    <row r="170" spans="2:65" s="112" customFormat="1" x14ac:dyDescent="0.3">
      <c r="B170" s="111"/>
      <c r="D170" s="113" t="s">
        <v>78</v>
      </c>
      <c r="E170" s="114" t="s">
        <v>15</v>
      </c>
      <c r="F170" s="123" t="s">
        <v>230</v>
      </c>
      <c r="H170" s="116">
        <v>1</v>
      </c>
      <c r="L170" s="111"/>
      <c r="M170" s="117"/>
      <c r="N170" s="118"/>
      <c r="O170" s="118"/>
      <c r="P170" s="118"/>
      <c r="Q170" s="118"/>
      <c r="R170" s="118"/>
      <c r="S170" s="118"/>
      <c r="T170" s="119"/>
      <c r="AT170" s="120" t="s">
        <v>78</v>
      </c>
      <c r="AU170" s="120" t="s">
        <v>8</v>
      </c>
      <c r="AV170" s="112" t="s">
        <v>8</v>
      </c>
      <c r="AW170" s="112" t="s">
        <v>79</v>
      </c>
      <c r="AX170" s="112" t="s">
        <v>72</v>
      </c>
      <c r="AY170" s="120" t="s">
        <v>69</v>
      </c>
    </row>
    <row r="171" spans="2:65" s="17" customFormat="1" ht="31.5" customHeight="1" x14ac:dyDescent="0.3">
      <c r="B171" s="99"/>
      <c r="C171" s="100">
        <v>46</v>
      </c>
      <c r="D171" s="100" t="s">
        <v>73</v>
      </c>
      <c r="E171" s="101" t="s">
        <v>231</v>
      </c>
      <c r="F171" s="102" t="s">
        <v>232</v>
      </c>
      <c r="G171" s="103" t="s">
        <v>75</v>
      </c>
      <c r="H171" s="104">
        <v>1</v>
      </c>
      <c r="I171" s="122">
        <v>0</v>
      </c>
      <c r="J171" s="105">
        <f>ROUND(I171*H171,2)</f>
        <v>0</v>
      </c>
      <c r="K171" s="102" t="s">
        <v>15</v>
      </c>
      <c r="L171" s="18"/>
      <c r="M171" s="106" t="s">
        <v>15</v>
      </c>
      <c r="N171" s="107" t="s">
        <v>34</v>
      </c>
      <c r="O171" s="108">
        <v>0</v>
      </c>
      <c r="P171" s="108">
        <f>O171*H171</f>
        <v>0</v>
      </c>
      <c r="Q171" s="108">
        <v>0</v>
      </c>
      <c r="R171" s="108">
        <f>Q171*H171</f>
        <v>0</v>
      </c>
      <c r="S171" s="108">
        <v>0</v>
      </c>
      <c r="T171" s="109">
        <f>S171*H171</f>
        <v>0</v>
      </c>
      <c r="AR171" s="7" t="s">
        <v>76</v>
      </c>
      <c r="AT171" s="7" t="s">
        <v>73</v>
      </c>
      <c r="AU171" s="7" t="s">
        <v>8</v>
      </c>
      <c r="AY171" s="7" t="s">
        <v>69</v>
      </c>
      <c r="BE171" s="110">
        <f>IF(N171="základní",J171,0)</f>
        <v>0</v>
      </c>
      <c r="BF171" s="110">
        <f>IF(N171="snížená",J171,0)</f>
        <v>0</v>
      </c>
      <c r="BG171" s="110">
        <f>IF(N171="zákl. přenesená",J171,0)</f>
        <v>0</v>
      </c>
      <c r="BH171" s="110">
        <f>IF(N171="sníž. přenesená",J171,0)</f>
        <v>0</v>
      </c>
      <c r="BI171" s="110">
        <f>IF(N171="nulová",J171,0)</f>
        <v>0</v>
      </c>
      <c r="BJ171" s="7" t="s">
        <v>72</v>
      </c>
      <c r="BK171" s="110">
        <f>ROUND(I171*H171,2)</f>
        <v>0</v>
      </c>
      <c r="BL171" s="7" t="s">
        <v>76</v>
      </c>
      <c r="BM171" s="7" t="s">
        <v>233</v>
      </c>
    </row>
    <row r="172" spans="2:65" s="112" customFormat="1" x14ac:dyDescent="0.3">
      <c r="B172" s="111"/>
      <c r="D172" s="113" t="s">
        <v>78</v>
      </c>
      <c r="E172" s="114" t="s">
        <v>15</v>
      </c>
      <c r="F172" s="123" t="s">
        <v>234</v>
      </c>
      <c r="H172" s="116">
        <v>1</v>
      </c>
      <c r="L172" s="111"/>
      <c r="M172" s="117"/>
      <c r="N172" s="118"/>
      <c r="O172" s="118"/>
      <c r="P172" s="118"/>
      <c r="Q172" s="118"/>
      <c r="R172" s="118"/>
      <c r="S172" s="118"/>
      <c r="T172" s="119"/>
      <c r="AT172" s="120" t="s">
        <v>78</v>
      </c>
      <c r="AU172" s="120" t="s">
        <v>8</v>
      </c>
      <c r="AV172" s="112" t="s">
        <v>8</v>
      </c>
      <c r="AW172" s="112" t="s">
        <v>79</v>
      </c>
      <c r="AX172" s="112" t="s">
        <v>72</v>
      </c>
      <c r="AY172" s="120" t="s">
        <v>69</v>
      </c>
    </row>
    <row r="173" spans="2:65" s="17" customFormat="1" ht="22.5" customHeight="1" x14ac:dyDescent="0.3">
      <c r="B173" s="99"/>
      <c r="C173" s="100">
        <v>47</v>
      </c>
      <c r="D173" s="100" t="s">
        <v>73</v>
      </c>
      <c r="E173" s="101" t="s">
        <v>235</v>
      </c>
      <c r="F173" s="124" t="s">
        <v>236</v>
      </c>
      <c r="G173" s="103" t="s">
        <v>75</v>
      </c>
      <c r="H173" s="104">
        <v>1</v>
      </c>
      <c r="I173" s="122">
        <v>0</v>
      </c>
      <c r="J173" s="105">
        <f>ROUND(I173*H173,2)</f>
        <v>0</v>
      </c>
      <c r="K173" s="102" t="s">
        <v>15</v>
      </c>
      <c r="L173" s="18"/>
      <c r="M173" s="106" t="s">
        <v>15</v>
      </c>
      <c r="N173" s="107" t="s">
        <v>34</v>
      </c>
      <c r="O173" s="108">
        <v>0</v>
      </c>
      <c r="P173" s="108">
        <f>O173*H173</f>
        <v>0</v>
      </c>
      <c r="Q173" s="108">
        <v>0</v>
      </c>
      <c r="R173" s="108">
        <f>Q173*H173</f>
        <v>0</v>
      </c>
      <c r="S173" s="108">
        <v>0</v>
      </c>
      <c r="T173" s="109">
        <f>S173*H173</f>
        <v>0</v>
      </c>
      <c r="AR173" s="7" t="s">
        <v>76</v>
      </c>
      <c r="AT173" s="7" t="s">
        <v>73</v>
      </c>
      <c r="AU173" s="7" t="s">
        <v>8</v>
      </c>
      <c r="AY173" s="7" t="s">
        <v>69</v>
      </c>
      <c r="BE173" s="110">
        <f>IF(N173="základní",J173,0)</f>
        <v>0</v>
      </c>
      <c r="BF173" s="110">
        <f>IF(N173="snížená",J173,0)</f>
        <v>0</v>
      </c>
      <c r="BG173" s="110">
        <f>IF(N173="zákl. přenesená",J173,0)</f>
        <v>0</v>
      </c>
      <c r="BH173" s="110">
        <f>IF(N173="sníž. přenesená",J173,0)</f>
        <v>0</v>
      </c>
      <c r="BI173" s="110">
        <f>IF(N173="nulová",J173,0)</f>
        <v>0</v>
      </c>
      <c r="BJ173" s="7" t="s">
        <v>72</v>
      </c>
      <c r="BK173" s="110">
        <f>ROUND(I173*H173,2)</f>
        <v>0</v>
      </c>
      <c r="BL173" s="7" t="s">
        <v>76</v>
      </c>
      <c r="BM173" s="7" t="s">
        <v>131</v>
      </c>
    </row>
    <row r="174" spans="2:65" s="112" customFormat="1" x14ac:dyDescent="0.3">
      <c r="B174" s="111"/>
      <c r="D174" s="113" t="s">
        <v>78</v>
      </c>
      <c r="E174" s="114" t="s">
        <v>15</v>
      </c>
      <c r="F174" s="123" t="s">
        <v>237</v>
      </c>
      <c r="H174" s="116">
        <v>1</v>
      </c>
      <c r="L174" s="111"/>
      <c r="M174" s="117"/>
      <c r="N174" s="118"/>
      <c r="O174" s="118"/>
      <c r="P174" s="118"/>
      <c r="Q174" s="118"/>
      <c r="R174" s="118"/>
      <c r="S174" s="118"/>
      <c r="T174" s="119"/>
      <c r="AT174" s="120" t="s">
        <v>78</v>
      </c>
      <c r="AU174" s="120" t="s">
        <v>8</v>
      </c>
      <c r="AV174" s="112" t="s">
        <v>8</v>
      </c>
      <c r="AW174" s="112" t="s">
        <v>79</v>
      </c>
      <c r="AX174" s="112" t="s">
        <v>72</v>
      </c>
      <c r="AY174" s="120" t="s">
        <v>69</v>
      </c>
    </row>
    <row r="175" spans="2:65" s="17" customFormat="1" ht="22.5" customHeight="1" x14ac:dyDescent="0.3">
      <c r="B175" s="99"/>
      <c r="C175" s="100">
        <v>48</v>
      </c>
      <c r="D175" s="100" t="s">
        <v>73</v>
      </c>
      <c r="E175" s="101" t="s">
        <v>238</v>
      </c>
      <c r="F175" s="102" t="s">
        <v>239</v>
      </c>
      <c r="G175" s="103" t="s">
        <v>75</v>
      </c>
      <c r="H175" s="104">
        <v>1</v>
      </c>
      <c r="I175" s="122">
        <v>0</v>
      </c>
      <c r="J175" s="105">
        <f>ROUND(I175*H175,2)</f>
        <v>0</v>
      </c>
      <c r="K175" s="102" t="s">
        <v>15</v>
      </c>
      <c r="L175" s="18"/>
      <c r="M175" s="106" t="s">
        <v>15</v>
      </c>
      <c r="N175" s="107" t="s">
        <v>34</v>
      </c>
      <c r="O175" s="108">
        <v>0</v>
      </c>
      <c r="P175" s="108">
        <f>O175*H175</f>
        <v>0</v>
      </c>
      <c r="Q175" s="108">
        <v>0</v>
      </c>
      <c r="R175" s="108">
        <f>Q175*H175</f>
        <v>0</v>
      </c>
      <c r="S175" s="108">
        <v>0</v>
      </c>
      <c r="T175" s="109">
        <f>S175*H175</f>
        <v>0</v>
      </c>
      <c r="AR175" s="7" t="s">
        <v>76</v>
      </c>
      <c r="AT175" s="7" t="s">
        <v>73</v>
      </c>
      <c r="AU175" s="7" t="s">
        <v>8</v>
      </c>
      <c r="AY175" s="7" t="s">
        <v>69</v>
      </c>
      <c r="BE175" s="110">
        <f>IF(N175="základní",J175,0)</f>
        <v>0</v>
      </c>
      <c r="BF175" s="110">
        <f>IF(N175="snížená",J175,0)</f>
        <v>0</v>
      </c>
      <c r="BG175" s="110">
        <f>IF(N175="zákl. přenesená",J175,0)</f>
        <v>0</v>
      </c>
      <c r="BH175" s="110">
        <f>IF(N175="sníž. přenesená",J175,0)</f>
        <v>0</v>
      </c>
      <c r="BI175" s="110">
        <f>IF(N175="nulová",J175,0)</f>
        <v>0</v>
      </c>
      <c r="BJ175" s="7" t="s">
        <v>72</v>
      </c>
      <c r="BK175" s="110">
        <f>ROUND(I175*H175,2)</f>
        <v>0</v>
      </c>
      <c r="BL175" s="7" t="s">
        <v>76</v>
      </c>
      <c r="BM175" s="7" t="s">
        <v>131</v>
      </c>
    </row>
    <row r="176" spans="2:65" s="112" customFormat="1" x14ac:dyDescent="0.3">
      <c r="B176" s="111"/>
      <c r="D176" s="113" t="s">
        <v>78</v>
      </c>
      <c r="E176" s="114" t="s">
        <v>15</v>
      </c>
      <c r="F176" s="123" t="s">
        <v>308</v>
      </c>
      <c r="H176" s="116">
        <v>1</v>
      </c>
      <c r="L176" s="111"/>
      <c r="M176" s="117"/>
      <c r="N176" s="118"/>
      <c r="O176" s="118"/>
      <c r="P176" s="118"/>
      <c r="Q176" s="118"/>
      <c r="R176" s="118"/>
      <c r="S176" s="118"/>
      <c r="T176" s="119"/>
      <c r="AT176" s="120" t="s">
        <v>78</v>
      </c>
      <c r="AU176" s="120" t="s">
        <v>8</v>
      </c>
      <c r="AV176" s="112" t="s">
        <v>8</v>
      </c>
      <c r="AW176" s="112" t="s">
        <v>79</v>
      </c>
      <c r="AX176" s="112" t="s">
        <v>72</v>
      </c>
      <c r="AY176" s="120" t="s">
        <v>69</v>
      </c>
    </row>
    <row r="177" spans="2:65" s="17" customFormat="1" ht="22.5" customHeight="1" x14ac:dyDescent="0.3">
      <c r="B177" s="99"/>
      <c r="C177" s="100">
        <v>49</v>
      </c>
      <c r="D177" s="100" t="s">
        <v>73</v>
      </c>
      <c r="E177" s="101" t="s">
        <v>240</v>
      </c>
      <c r="F177" s="102" t="s">
        <v>241</v>
      </c>
      <c r="G177" s="103" t="s">
        <v>75</v>
      </c>
      <c r="H177" s="104">
        <v>1</v>
      </c>
      <c r="I177" s="122">
        <v>0</v>
      </c>
      <c r="J177" s="105">
        <f>ROUND(I177*H177,2)</f>
        <v>0</v>
      </c>
      <c r="K177" s="102" t="s">
        <v>15</v>
      </c>
      <c r="L177" s="18"/>
      <c r="M177" s="106" t="s">
        <v>15</v>
      </c>
      <c r="N177" s="107" t="s">
        <v>34</v>
      </c>
      <c r="O177" s="108">
        <v>0</v>
      </c>
      <c r="P177" s="108">
        <f>O177*H177</f>
        <v>0</v>
      </c>
      <c r="Q177" s="108">
        <v>0</v>
      </c>
      <c r="R177" s="108">
        <f>Q177*H177</f>
        <v>0</v>
      </c>
      <c r="S177" s="108">
        <v>0</v>
      </c>
      <c r="T177" s="109">
        <f>S177*H177</f>
        <v>0</v>
      </c>
      <c r="AR177" s="7" t="s">
        <v>76</v>
      </c>
      <c r="AT177" s="7" t="s">
        <v>73</v>
      </c>
      <c r="AU177" s="7" t="s">
        <v>8</v>
      </c>
      <c r="AY177" s="7" t="s">
        <v>69</v>
      </c>
      <c r="BE177" s="110">
        <f>IF(N177="základní",J177,0)</f>
        <v>0</v>
      </c>
      <c r="BF177" s="110">
        <f>IF(N177="snížená",J177,0)</f>
        <v>0</v>
      </c>
      <c r="BG177" s="110">
        <f>IF(N177="zákl. přenesená",J177,0)</f>
        <v>0</v>
      </c>
      <c r="BH177" s="110">
        <f>IF(N177="sníž. přenesená",J177,0)</f>
        <v>0</v>
      </c>
      <c r="BI177" s="110">
        <f>IF(N177="nulová",J177,0)</f>
        <v>0</v>
      </c>
      <c r="BJ177" s="7" t="s">
        <v>72</v>
      </c>
      <c r="BK177" s="110">
        <f>ROUND(I177*H177,2)</f>
        <v>0</v>
      </c>
      <c r="BL177" s="7" t="s">
        <v>76</v>
      </c>
      <c r="BM177" s="7" t="s">
        <v>131</v>
      </c>
    </row>
    <row r="178" spans="2:65" s="112" customFormat="1" x14ac:dyDescent="0.3">
      <c r="B178" s="111"/>
      <c r="D178" s="113" t="s">
        <v>78</v>
      </c>
      <c r="E178" s="114" t="s">
        <v>15</v>
      </c>
      <c r="F178" s="123" t="s">
        <v>309</v>
      </c>
      <c r="H178" s="116">
        <v>1</v>
      </c>
      <c r="L178" s="111"/>
      <c r="M178" s="117"/>
      <c r="N178" s="118"/>
      <c r="O178" s="118"/>
      <c r="P178" s="118"/>
      <c r="Q178" s="118"/>
      <c r="R178" s="118"/>
      <c r="S178" s="118"/>
      <c r="T178" s="119"/>
      <c r="AT178" s="120" t="s">
        <v>78</v>
      </c>
      <c r="AU178" s="120" t="s">
        <v>8</v>
      </c>
      <c r="AV178" s="112" t="s">
        <v>8</v>
      </c>
      <c r="AW178" s="112" t="s">
        <v>79</v>
      </c>
      <c r="AX178" s="112" t="s">
        <v>72</v>
      </c>
      <c r="AY178" s="120" t="s">
        <v>69</v>
      </c>
    </row>
    <row r="179" spans="2:65" s="17" customFormat="1" ht="29.25" customHeight="1" x14ac:dyDescent="0.3">
      <c r="B179" s="99"/>
      <c r="C179" s="125">
        <v>50</v>
      </c>
      <c r="D179" s="100" t="s">
        <v>73</v>
      </c>
      <c r="E179" s="126" t="s">
        <v>243</v>
      </c>
      <c r="F179" s="102" t="s">
        <v>310</v>
      </c>
      <c r="G179" s="103" t="s">
        <v>75</v>
      </c>
      <c r="H179" s="104">
        <v>2</v>
      </c>
      <c r="I179" s="122">
        <v>0</v>
      </c>
      <c r="J179" s="105">
        <f>ROUND(I179*H179,2)</f>
        <v>0</v>
      </c>
      <c r="K179" s="102" t="s">
        <v>15</v>
      </c>
      <c r="L179" s="18"/>
      <c r="M179" s="106" t="s">
        <v>15</v>
      </c>
      <c r="N179" s="107" t="s">
        <v>34</v>
      </c>
      <c r="O179" s="108">
        <v>0</v>
      </c>
      <c r="P179" s="108">
        <f>O179*H179</f>
        <v>0</v>
      </c>
      <c r="Q179" s="108">
        <v>0</v>
      </c>
      <c r="R179" s="108">
        <f>Q179*H179</f>
        <v>0</v>
      </c>
      <c r="S179" s="108">
        <v>0</v>
      </c>
      <c r="T179" s="109">
        <f>S179*H179</f>
        <v>0</v>
      </c>
      <c r="AR179" s="7" t="s">
        <v>76</v>
      </c>
      <c r="AT179" s="7" t="s">
        <v>73</v>
      </c>
      <c r="AU179" s="7" t="s">
        <v>8</v>
      </c>
      <c r="AY179" s="7" t="s">
        <v>69</v>
      </c>
      <c r="BE179" s="110">
        <f>IF(N179="základní",J179,0)</f>
        <v>0</v>
      </c>
      <c r="BF179" s="110">
        <f>IF(N179="snížená",J179,0)</f>
        <v>0</v>
      </c>
      <c r="BG179" s="110">
        <f>IF(N179="zákl. přenesená",J179,0)</f>
        <v>0</v>
      </c>
      <c r="BH179" s="110">
        <f>IF(N179="sníž. přenesená",J179,0)</f>
        <v>0</v>
      </c>
      <c r="BI179" s="110">
        <f>IF(N179="nulová",J179,0)</f>
        <v>0</v>
      </c>
      <c r="BJ179" s="7" t="s">
        <v>72</v>
      </c>
      <c r="BK179" s="110">
        <f>ROUND(I179*H179,2)</f>
        <v>0</v>
      </c>
      <c r="BL179" s="7" t="s">
        <v>76</v>
      </c>
      <c r="BM179" s="7" t="s">
        <v>244</v>
      </c>
    </row>
    <row r="180" spans="2:65" s="112" customFormat="1" x14ac:dyDescent="0.3">
      <c r="B180" s="111"/>
      <c r="D180" s="113" t="s">
        <v>78</v>
      </c>
      <c r="E180" s="114" t="s">
        <v>15</v>
      </c>
      <c r="F180" s="123" t="s">
        <v>245</v>
      </c>
      <c r="H180" s="116">
        <v>2</v>
      </c>
      <c r="L180" s="111"/>
      <c r="M180" s="117"/>
      <c r="N180" s="118"/>
      <c r="O180" s="118"/>
      <c r="P180" s="118"/>
      <c r="Q180" s="118"/>
      <c r="R180" s="118"/>
      <c r="S180" s="118"/>
      <c r="T180" s="119"/>
      <c r="AT180" s="120" t="s">
        <v>78</v>
      </c>
      <c r="AU180" s="120" t="s">
        <v>8</v>
      </c>
      <c r="AV180" s="112" t="s">
        <v>8</v>
      </c>
      <c r="AW180" s="112" t="s">
        <v>79</v>
      </c>
      <c r="AX180" s="112" t="s">
        <v>72</v>
      </c>
      <c r="AY180" s="120" t="s">
        <v>69</v>
      </c>
    </row>
    <row r="181" spans="2:65" s="17" customFormat="1" ht="22.5" customHeight="1" x14ac:dyDescent="0.3">
      <c r="B181" s="99"/>
      <c r="C181" s="125">
        <v>51</v>
      </c>
      <c r="D181" s="100" t="s">
        <v>73</v>
      </c>
      <c r="E181" s="126" t="s">
        <v>271</v>
      </c>
      <c r="F181" s="102" t="s">
        <v>246</v>
      </c>
      <c r="G181" s="103" t="s">
        <v>75</v>
      </c>
      <c r="H181" s="104">
        <v>5</v>
      </c>
      <c r="I181" s="122">
        <v>0</v>
      </c>
      <c r="J181" s="105">
        <f>ROUND(I181*H181,2)</f>
        <v>0</v>
      </c>
      <c r="K181" s="102" t="s">
        <v>15</v>
      </c>
      <c r="L181" s="18"/>
      <c r="M181" s="106" t="s">
        <v>15</v>
      </c>
      <c r="N181" s="107" t="s">
        <v>34</v>
      </c>
      <c r="O181" s="108">
        <v>0</v>
      </c>
      <c r="P181" s="108">
        <f>O181*H181</f>
        <v>0</v>
      </c>
      <c r="Q181" s="108">
        <v>0</v>
      </c>
      <c r="R181" s="108">
        <f>Q181*H181</f>
        <v>0</v>
      </c>
      <c r="S181" s="108">
        <v>0</v>
      </c>
      <c r="T181" s="109">
        <f>S181*H181</f>
        <v>0</v>
      </c>
      <c r="AR181" s="7" t="s">
        <v>76</v>
      </c>
      <c r="AT181" s="7" t="s">
        <v>73</v>
      </c>
      <c r="AU181" s="7" t="s">
        <v>8</v>
      </c>
      <c r="AY181" s="7" t="s">
        <v>69</v>
      </c>
      <c r="BE181" s="110">
        <f>IF(N181="základní",J181,0)</f>
        <v>0</v>
      </c>
      <c r="BF181" s="110">
        <f>IF(N181="snížená",J181,0)</f>
        <v>0</v>
      </c>
      <c r="BG181" s="110">
        <f>IF(N181="zákl. přenesená",J181,0)</f>
        <v>0</v>
      </c>
      <c r="BH181" s="110">
        <f>IF(N181="sníž. přenesená",J181,0)</f>
        <v>0</v>
      </c>
      <c r="BI181" s="110">
        <f>IF(N181="nulová",J181,0)</f>
        <v>0</v>
      </c>
      <c r="BJ181" s="7" t="s">
        <v>72</v>
      </c>
      <c r="BK181" s="110">
        <f>ROUND(I181*H181,2)</f>
        <v>0</v>
      </c>
      <c r="BL181" s="7" t="s">
        <v>76</v>
      </c>
      <c r="BM181" s="7" t="s">
        <v>247</v>
      </c>
    </row>
    <row r="182" spans="2:65" s="112" customFormat="1" x14ac:dyDescent="0.3">
      <c r="B182" s="111"/>
      <c r="D182" s="113" t="s">
        <v>78</v>
      </c>
      <c r="E182" s="114" t="s">
        <v>15</v>
      </c>
      <c r="F182" s="115" t="s">
        <v>248</v>
      </c>
      <c r="H182" s="116">
        <v>5</v>
      </c>
      <c r="L182" s="111"/>
      <c r="M182" s="117"/>
      <c r="N182" s="118"/>
      <c r="O182" s="118"/>
      <c r="P182" s="118"/>
      <c r="Q182" s="118"/>
      <c r="R182" s="118"/>
      <c r="S182" s="118"/>
      <c r="T182" s="119"/>
      <c r="AT182" s="120" t="s">
        <v>78</v>
      </c>
      <c r="AU182" s="120" t="s">
        <v>8</v>
      </c>
      <c r="AV182" s="112" t="s">
        <v>8</v>
      </c>
      <c r="AW182" s="112" t="s">
        <v>79</v>
      </c>
      <c r="AX182" s="112" t="s">
        <v>72</v>
      </c>
      <c r="AY182" s="120" t="s">
        <v>69</v>
      </c>
    </row>
    <row r="183" spans="2:65" s="17" customFormat="1" ht="22.5" customHeight="1" x14ac:dyDescent="0.3">
      <c r="B183" s="99"/>
      <c r="C183" s="125">
        <v>52</v>
      </c>
      <c r="D183" s="100" t="s">
        <v>73</v>
      </c>
      <c r="E183" s="126" t="s">
        <v>276</v>
      </c>
      <c r="F183" s="102" t="s">
        <v>246</v>
      </c>
      <c r="G183" s="103" t="s">
        <v>75</v>
      </c>
      <c r="H183" s="104">
        <v>1</v>
      </c>
      <c r="I183" s="122">
        <v>0</v>
      </c>
      <c r="J183" s="105">
        <f>ROUND(I183*H183,2)</f>
        <v>0</v>
      </c>
      <c r="K183" s="102" t="s">
        <v>15</v>
      </c>
      <c r="L183" s="18"/>
      <c r="M183" s="106" t="s">
        <v>15</v>
      </c>
      <c r="N183" s="107" t="s">
        <v>34</v>
      </c>
      <c r="O183" s="108">
        <v>0</v>
      </c>
      <c r="P183" s="108">
        <f>O183*H183</f>
        <v>0</v>
      </c>
      <c r="Q183" s="108">
        <v>0</v>
      </c>
      <c r="R183" s="108">
        <f>Q183*H183</f>
        <v>0</v>
      </c>
      <c r="S183" s="108">
        <v>0</v>
      </c>
      <c r="T183" s="109">
        <f>S183*H183</f>
        <v>0</v>
      </c>
      <c r="AR183" s="7" t="s">
        <v>76</v>
      </c>
      <c r="AT183" s="7" t="s">
        <v>73</v>
      </c>
      <c r="AU183" s="7" t="s">
        <v>8</v>
      </c>
      <c r="AY183" s="7" t="s">
        <v>69</v>
      </c>
      <c r="BE183" s="110">
        <f>IF(N183="základní",J183,0)</f>
        <v>0</v>
      </c>
      <c r="BF183" s="110">
        <f>IF(N183="snížená",J183,0)</f>
        <v>0</v>
      </c>
      <c r="BG183" s="110">
        <f>IF(N183="zákl. přenesená",J183,0)</f>
        <v>0</v>
      </c>
      <c r="BH183" s="110">
        <f>IF(N183="sníž. přenesená",J183,0)</f>
        <v>0</v>
      </c>
      <c r="BI183" s="110">
        <f>IF(N183="nulová",J183,0)</f>
        <v>0</v>
      </c>
      <c r="BJ183" s="7" t="s">
        <v>72</v>
      </c>
      <c r="BK183" s="110">
        <f>ROUND(I183*H183,2)</f>
        <v>0</v>
      </c>
      <c r="BL183" s="7" t="s">
        <v>76</v>
      </c>
      <c r="BM183" s="7" t="s">
        <v>249</v>
      </c>
    </row>
    <row r="184" spans="2:65" s="112" customFormat="1" x14ac:dyDescent="0.3">
      <c r="B184" s="111"/>
      <c r="D184" s="113" t="s">
        <v>78</v>
      </c>
      <c r="E184" s="114" t="s">
        <v>15</v>
      </c>
      <c r="F184" s="115" t="s">
        <v>250</v>
      </c>
      <c r="H184" s="116">
        <v>1</v>
      </c>
      <c r="L184" s="111"/>
      <c r="M184" s="117"/>
      <c r="N184" s="118"/>
      <c r="O184" s="118"/>
      <c r="P184" s="118"/>
      <c r="Q184" s="118"/>
      <c r="R184" s="118"/>
      <c r="S184" s="118"/>
      <c r="T184" s="119"/>
      <c r="AT184" s="120" t="s">
        <v>78</v>
      </c>
      <c r="AU184" s="120" t="s">
        <v>8</v>
      </c>
      <c r="AV184" s="112" t="s">
        <v>8</v>
      </c>
      <c r="AW184" s="112" t="s">
        <v>79</v>
      </c>
      <c r="AX184" s="112" t="s">
        <v>72</v>
      </c>
      <c r="AY184" s="120" t="s">
        <v>69</v>
      </c>
    </row>
    <row r="185" spans="2:65" s="17" customFormat="1" ht="22.5" customHeight="1" x14ac:dyDescent="0.3">
      <c r="B185" s="99"/>
      <c r="C185" s="125">
        <v>53</v>
      </c>
      <c r="D185" s="100" t="s">
        <v>73</v>
      </c>
      <c r="E185" s="126" t="s">
        <v>286</v>
      </c>
      <c r="F185" s="102" t="s">
        <v>251</v>
      </c>
      <c r="G185" s="103" t="s">
        <v>75</v>
      </c>
      <c r="H185" s="104">
        <v>8</v>
      </c>
      <c r="I185" s="122">
        <v>0</v>
      </c>
      <c r="J185" s="105">
        <f>ROUND(I185*H185,2)</f>
        <v>0</v>
      </c>
      <c r="K185" s="102" t="s">
        <v>15</v>
      </c>
      <c r="L185" s="18"/>
      <c r="M185" s="106" t="s">
        <v>15</v>
      </c>
      <c r="N185" s="107" t="s">
        <v>34</v>
      </c>
      <c r="O185" s="108">
        <v>0</v>
      </c>
      <c r="P185" s="108">
        <f>O185*H185</f>
        <v>0</v>
      </c>
      <c r="Q185" s="108">
        <v>0</v>
      </c>
      <c r="R185" s="108">
        <f>Q185*H185</f>
        <v>0</v>
      </c>
      <c r="S185" s="108">
        <v>0</v>
      </c>
      <c r="T185" s="109">
        <f>S185*H185</f>
        <v>0</v>
      </c>
      <c r="AR185" s="7" t="s">
        <v>76</v>
      </c>
      <c r="AT185" s="7" t="s">
        <v>73</v>
      </c>
      <c r="AU185" s="7" t="s">
        <v>8</v>
      </c>
      <c r="AY185" s="7" t="s">
        <v>69</v>
      </c>
      <c r="BE185" s="110">
        <f>IF(N185="základní",J185,0)</f>
        <v>0</v>
      </c>
      <c r="BF185" s="110">
        <f>IF(N185="snížená",J185,0)</f>
        <v>0</v>
      </c>
      <c r="BG185" s="110">
        <f>IF(N185="zákl. přenesená",J185,0)</f>
        <v>0</v>
      </c>
      <c r="BH185" s="110">
        <f>IF(N185="sníž. přenesená",J185,0)</f>
        <v>0</v>
      </c>
      <c r="BI185" s="110">
        <f>IF(N185="nulová",J185,0)</f>
        <v>0</v>
      </c>
      <c r="BJ185" s="7" t="s">
        <v>72</v>
      </c>
      <c r="BK185" s="110">
        <f>ROUND(I185*H185,2)</f>
        <v>0</v>
      </c>
      <c r="BL185" s="7" t="s">
        <v>76</v>
      </c>
      <c r="BM185" s="7" t="s">
        <v>252</v>
      </c>
    </row>
    <row r="186" spans="2:65" s="112" customFormat="1" x14ac:dyDescent="0.3">
      <c r="B186" s="111"/>
      <c r="D186" s="113" t="s">
        <v>78</v>
      </c>
      <c r="E186" s="114" t="s">
        <v>15</v>
      </c>
      <c r="F186" s="115" t="s">
        <v>313</v>
      </c>
      <c r="H186" s="116">
        <v>8</v>
      </c>
      <c r="L186" s="111"/>
      <c r="M186" s="117"/>
      <c r="N186" s="118"/>
      <c r="O186" s="118"/>
      <c r="P186" s="118"/>
      <c r="Q186" s="118"/>
      <c r="R186" s="118"/>
      <c r="S186" s="118"/>
      <c r="T186" s="119"/>
      <c r="AT186" s="120" t="s">
        <v>78</v>
      </c>
      <c r="AU186" s="120" t="s">
        <v>8</v>
      </c>
      <c r="AV186" s="112" t="s">
        <v>8</v>
      </c>
      <c r="AW186" s="112" t="s">
        <v>79</v>
      </c>
      <c r="AX186" s="112" t="s">
        <v>72</v>
      </c>
      <c r="AY186" s="120" t="s">
        <v>69</v>
      </c>
    </row>
    <row r="187" spans="2:65" s="17" customFormat="1" ht="22.5" customHeight="1" x14ac:dyDescent="0.3">
      <c r="B187" s="99"/>
      <c r="C187" s="125">
        <v>54</v>
      </c>
      <c r="D187" s="100" t="s">
        <v>73</v>
      </c>
      <c r="E187" s="126" t="s">
        <v>283</v>
      </c>
      <c r="F187" s="102" t="s">
        <v>253</v>
      </c>
      <c r="G187" s="103" t="s">
        <v>75</v>
      </c>
      <c r="H187" s="104">
        <v>1</v>
      </c>
      <c r="I187" s="122">
        <v>0</v>
      </c>
      <c r="J187" s="105">
        <f>ROUND(I187*H187,2)</f>
        <v>0</v>
      </c>
      <c r="K187" s="102" t="s">
        <v>15</v>
      </c>
      <c r="L187" s="18"/>
      <c r="M187" s="106" t="s">
        <v>15</v>
      </c>
      <c r="N187" s="107" t="s">
        <v>34</v>
      </c>
      <c r="O187" s="108">
        <v>0</v>
      </c>
      <c r="P187" s="108">
        <f>O187*H187</f>
        <v>0</v>
      </c>
      <c r="Q187" s="108">
        <v>0</v>
      </c>
      <c r="R187" s="108">
        <f>Q187*H187</f>
        <v>0</v>
      </c>
      <c r="S187" s="108">
        <v>0</v>
      </c>
      <c r="T187" s="109">
        <f>S187*H187</f>
        <v>0</v>
      </c>
      <c r="AR187" s="7" t="s">
        <v>76</v>
      </c>
      <c r="AT187" s="7" t="s">
        <v>73</v>
      </c>
      <c r="AU187" s="7" t="s">
        <v>8</v>
      </c>
      <c r="AY187" s="7" t="s">
        <v>69</v>
      </c>
      <c r="BE187" s="110">
        <f>IF(N187="základní",J187,0)</f>
        <v>0</v>
      </c>
      <c r="BF187" s="110">
        <f>IF(N187="snížená",J187,0)</f>
        <v>0</v>
      </c>
      <c r="BG187" s="110">
        <f>IF(N187="zákl. přenesená",J187,0)</f>
        <v>0</v>
      </c>
      <c r="BH187" s="110">
        <f>IF(N187="sníž. přenesená",J187,0)</f>
        <v>0</v>
      </c>
      <c r="BI187" s="110">
        <f>IF(N187="nulová",J187,0)</f>
        <v>0</v>
      </c>
      <c r="BJ187" s="7" t="s">
        <v>72</v>
      </c>
      <c r="BK187" s="110">
        <f>ROUND(I187*H187,2)</f>
        <v>0</v>
      </c>
      <c r="BL187" s="7" t="s">
        <v>76</v>
      </c>
      <c r="BM187" s="7" t="s">
        <v>254</v>
      </c>
    </row>
    <row r="188" spans="2:65" s="112" customFormat="1" x14ac:dyDescent="0.3">
      <c r="B188" s="111"/>
      <c r="D188" s="113" t="s">
        <v>78</v>
      </c>
      <c r="E188" s="114" t="s">
        <v>15</v>
      </c>
      <c r="F188" s="115" t="s">
        <v>255</v>
      </c>
      <c r="H188" s="116">
        <v>1</v>
      </c>
      <c r="L188" s="111"/>
      <c r="M188" s="117"/>
      <c r="N188" s="118"/>
      <c r="O188" s="118"/>
      <c r="P188" s="118"/>
      <c r="Q188" s="118"/>
      <c r="R188" s="118"/>
      <c r="S188" s="118"/>
      <c r="T188" s="119"/>
      <c r="AT188" s="120" t="s">
        <v>78</v>
      </c>
      <c r="AU188" s="120" t="s">
        <v>8</v>
      </c>
      <c r="AV188" s="112" t="s">
        <v>8</v>
      </c>
      <c r="AW188" s="112" t="s">
        <v>79</v>
      </c>
      <c r="AX188" s="112" t="s">
        <v>72</v>
      </c>
      <c r="AY188" s="120" t="s">
        <v>69</v>
      </c>
    </row>
    <row r="189" spans="2:65" s="17" customFormat="1" ht="22.5" customHeight="1" x14ac:dyDescent="0.3">
      <c r="B189" s="99"/>
      <c r="C189" s="125">
        <v>55</v>
      </c>
      <c r="D189" s="100" t="s">
        <v>73</v>
      </c>
      <c r="E189" s="126" t="s">
        <v>287</v>
      </c>
      <c r="F189" s="102" t="s">
        <v>256</v>
      </c>
      <c r="G189" s="103" t="s">
        <v>75</v>
      </c>
      <c r="H189" s="104">
        <v>2</v>
      </c>
      <c r="I189" s="122">
        <v>0</v>
      </c>
      <c r="J189" s="105">
        <f>ROUND(I189*H189,2)</f>
        <v>0</v>
      </c>
      <c r="K189" s="102" t="s">
        <v>15</v>
      </c>
      <c r="L189" s="18"/>
      <c r="M189" s="106" t="s">
        <v>15</v>
      </c>
      <c r="N189" s="107" t="s">
        <v>34</v>
      </c>
      <c r="O189" s="108">
        <v>0</v>
      </c>
      <c r="P189" s="108">
        <f>O189*H189</f>
        <v>0</v>
      </c>
      <c r="Q189" s="108">
        <v>0</v>
      </c>
      <c r="R189" s="108">
        <f>Q189*H189</f>
        <v>0</v>
      </c>
      <c r="S189" s="108">
        <v>0</v>
      </c>
      <c r="T189" s="109">
        <f>S189*H189</f>
        <v>0</v>
      </c>
      <c r="AR189" s="7" t="s">
        <v>76</v>
      </c>
      <c r="AT189" s="7" t="s">
        <v>73</v>
      </c>
      <c r="AU189" s="7" t="s">
        <v>8</v>
      </c>
      <c r="AY189" s="7" t="s">
        <v>69</v>
      </c>
      <c r="BE189" s="110">
        <f>IF(N189="základní",J189,0)</f>
        <v>0</v>
      </c>
      <c r="BF189" s="110">
        <f>IF(N189="snížená",J189,0)</f>
        <v>0</v>
      </c>
      <c r="BG189" s="110">
        <f>IF(N189="zákl. přenesená",J189,0)</f>
        <v>0</v>
      </c>
      <c r="BH189" s="110">
        <f>IF(N189="sníž. přenesená",J189,0)</f>
        <v>0</v>
      </c>
      <c r="BI189" s="110">
        <f>IF(N189="nulová",J189,0)</f>
        <v>0</v>
      </c>
      <c r="BJ189" s="7" t="s">
        <v>72</v>
      </c>
      <c r="BK189" s="110">
        <f>ROUND(I189*H189,2)</f>
        <v>0</v>
      </c>
      <c r="BL189" s="7" t="s">
        <v>76</v>
      </c>
      <c r="BM189" s="7" t="s">
        <v>257</v>
      </c>
    </row>
    <row r="190" spans="2:65" s="112" customFormat="1" x14ac:dyDescent="0.3">
      <c r="B190" s="111"/>
      <c r="D190" s="113" t="s">
        <v>78</v>
      </c>
      <c r="E190" s="114" t="s">
        <v>15</v>
      </c>
      <c r="F190" s="115" t="s">
        <v>258</v>
      </c>
      <c r="H190" s="116">
        <v>2</v>
      </c>
      <c r="L190" s="111"/>
      <c r="M190" s="117"/>
      <c r="N190" s="118"/>
      <c r="O190" s="118"/>
      <c r="P190" s="118"/>
      <c r="Q190" s="118"/>
      <c r="R190" s="118"/>
      <c r="S190" s="118"/>
      <c r="T190" s="119"/>
      <c r="AT190" s="120" t="s">
        <v>78</v>
      </c>
      <c r="AU190" s="120" t="s">
        <v>8</v>
      </c>
      <c r="AV190" s="112" t="s">
        <v>8</v>
      </c>
      <c r="AW190" s="112" t="s">
        <v>79</v>
      </c>
      <c r="AX190" s="112" t="s">
        <v>72</v>
      </c>
      <c r="AY190" s="120" t="s">
        <v>69</v>
      </c>
    </row>
    <row r="191" spans="2:65" s="17" customFormat="1" ht="22.5" customHeight="1" x14ac:dyDescent="0.3">
      <c r="B191" s="99"/>
      <c r="C191" s="125">
        <v>56</v>
      </c>
      <c r="D191" s="100" t="s">
        <v>73</v>
      </c>
      <c r="E191" s="126" t="s">
        <v>288</v>
      </c>
      <c r="F191" s="102" t="s">
        <v>259</v>
      </c>
      <c r="G191" s="103" t="s">
        <v>75</v>
      </c>
      <c r="H191" s="104">
        <v>3</v>
      </c>
      <c r="I191" s="122">
        <v>0</v>
      </c>
      <c r="J191" s="105">
        <f>ROUND(I191*H191,2)</f>
        <v>0</v>
      </c>
      <c r="K191" s="102" t="s">
        <v>15</v>
      </c>
      <c r="L191" s="18"/>
      <c r="M191" s="106" t="s">
        <v>15</v>
      </c>
      <c r="N191" s="107" t="s">
        <v>34</v>
      </c>
      <c r="O191" s="108">
        <v>0</v>
      </c>
      <c r="P191" s="108">
        <f>O191*H191</f>
        <v>0</v>
      </c>
      <c r="Q191" s="108">
        <v>0</v>
      </c>
      <c r="R191" s="108">
        <f>Q191*H191</f>
        <v>0</v>
      </c>
      <c r="S191" s="108">
        <v>0</v>
      </c>
      <c r="T191" s="109">
        <f>S191*H191</f>
        <v>0</v>
      </c>
      <c r="AR191" s="7" t="s">
        <v>76</v>
      </c>
      <c r="AT191" s="7" t="s">
        <v>73</v>
      </c>
      <c r="AU191" s="7" t="s">
        <v>8</v>
      </c>
      <c r="AY191" s="7" t="s">
        <v>69</v>
      </c>
      <c r="BE191" s="110">
        <f>IF(N191="základní",J191,0)</f>
        <v>0</v>
      </c>
      <c r="BF191" s="110">
        <f>IF(N191="snížená",J191,0)</f>
        <v>0</v>
      </c>
      <c r="BG191" s="110">
        <f>IF(N191="zákl. přenesená",J191,0)</f>
        <v>0</v>
      </c>
      <c r="BH191" s="110">
        <f>IF(N191="sníž. přenesená",J191,0)</f>
        <v>0</v>
      </c>
      <c r="BI191" s="110">
        <f>IF(N191="nulová",J191,0)</f>
        <v>0</v>
      </c>
      <c r="BJ191" s="7" t="s">
        <v>72</v>
      </c>
      <c r="BK191" s="110">
        <f>ROUND(I191*H191,2)</f>
        <v>0</v>
      </c>
      <c r="BL191" s="7" t="s">
        <v>76</v>
      </c>
      <c r="BM191" s="7" t="s">
        <v>260</v>
      </c>
    </row>
    <row r="192" spans="2:65" s="112" customFormat="1" x14ac:dyDescent="0.3">
      <c r="B192" s="111"/>
      <c r="D192" s="113" t="s">
        <v>78</v>
      </c>
      <c r="E192" s="114" t="s">
        <v>15</v>
      </c>
      <c r="F192" s="115" t="s">
        <v>261</v>
      </c>
      <c r="H192" s="116">
        <v>3</v>
      </c>
      <c r="L192" s="111"/>
      <c r="M192" s="117"/>
      <c r="N192" s="118"/>
      <c r="O192" s="118"/>
      <c r="P192" s="118"/>
      <c r="Q192" s="118"/>
      <c r="R192" s="118"/>
      <c r="S192" s="118"/>
      <c r="T192" s="119"/>
      <c r="AT192" s="120" t="s">
        <v>78</v>
      </c>
      <c r="AU192" s="120" t="s">
        <v>8</v>
      </c>
      <c r="AV192" s="112" t="s">
        <v>8</v>
      </c>
      <c r="AW192" s="112" t="s">
        <v>79</v>
      </c>
      <c r="AX192" s="112" t="s">
        <v>72</v>
      </c>
      <c r="AY192" s="120" t="s">
        <v>69</v>
      </c>
    </row>
    <row r="193" spans="2:65" s="17" customFormat="1" ht="22.5" customHeight="1" x14ac:dyDescent="0.3">
      <c r="B193" s="99"/>
      <c r="C193" s="125">
        <v>57</v>
      </c>
      <c r="D193" s="100" t="s">
        <v>73</v>
      </c>
      <c r="E193" s="126" t="s">
        <v>311</v>
      </c>
      <c r="F193" s="102" t="s">
        <v>262</v>
      </c>
      <c r="G193" s="103" t="s">
        <v>75</v>
      </c>
      <c r="H193" s="104">
        <v>1</v>
      </c>
      <c r="I193" s="122">
        <v>0</v>
      </c>
      <c r="J193" s="105">
        <f>ROUND(I193*H193,2)</f>
        <v>0</v>
      </c>
      <c r="K193" s="102" t="s">
        <v>15</v>
      </c>
      <c r="L193" s="18"/>
      <c r="M193" s="106" t="s">
        <v>15</v>
      </c>
      <c r="N193" s="107" t="s">
        <v>34</v>
      </c>
      <c r="O193" s="108">
        <v>0</v>
      </c>
      <c r="P193" s="108">
        <f>O193*H193</f>
        <v>0</v>
      </c>
      <c r="Q193" s="108">
        <v>0</v>
      </c>
      <c r="R193" s="108">
        <f>Q193*H193</f>
        <v>0</v>
      </c>
      <c r="S193" s="108">
        <v>0</v>
      </c>
      <c r="T193" s="109">
        <f>S193*H193</f>
        <v>0</v>
      </c>
      <c r="AR193" s="7" t="s">
        <v>76</v>
      </c>
      <c r="AT193" s="7" t="s">
        <v>73</v>
      </c>
      <c r="AU193" s="7" t="s">
        <v>8</v>
      </c>
      <c r="AY193" s="7" t="s">
        <v>69</v>
      </c>
      <c r="BE193" s="110">
        <f>IF(N193="základní",J193,0)</f>
        <v>0</v>
      </c>
      <c r="BF193" s="110">
        <f>IF(N193="snížená",J193,0)</f>
        <v>0</v>
      </c>
      <c r="BG193" s="110">
        <f>IF(N193="zákl. přenesená",J193,0)</f>
        <v>0</v>
      </c>
      <c r="BH193" s="110">
        <f>IF(N193="sníž. přenesená",J193,0)</f>
        <v>0</v>
      </c>
      <c r="BI193" s="110">
        <f>IF(N193="nulová",J193,0)</f>
        <v>0</v>
      </c>
      <c r="BJ193" s="7" t="s">
        <v>72</v>
      </c>
      <c r="BK193" s="110">
        <f>ROUND(I193*H193,2)</f>
        <v>0</v>
      </c>
      <c r="BL193" s="7" t="s">
        <v>76</v>
      </c>
      <c r="BM193" s="7" t="s">
        <v>263</v>
      </c>
    </row>
    <row r="194" spans="2:65" s="112" customFormat="1" x14ac:dyDescent="0.3">
      <c r="B194" s="111"/>
      <c r="D194" s="113" t="s">
        <v>78</v>
      </c>
      <c r="E194" s="114" t="s">
        <v>15</v>
      </c>
      <c r="F194" s="115" t="s">
        <v>264</v>
      </c>
      <c r="H194" s="116">
        <v>1</v>
      </c>
      <c r="L194" s="111"/>
      <c r="M194" s="117"/>
      <c r="N194" s="118"/>
      <c r="O194" s="118"/>
      <c r="P194" s="118"/>
      <c r="Q194" s="118"/>
      <c r="R194" s="118"/>
      <c r="S194" s="118"/>
      <c r="T194" s="119"/>
      <c r="AT194" s="120" t="s">
        <v>78</v>
      </c>
      <c r="AU194" s="120" t="s">
        <v>8</v>
      </c>
      <c r="AV194" s="112" t="s">
        <v>8</v>
      </c>
      <c r="AW194" s="112" t="s">
        <v>79</v>
      </c>
      <c r="AX194" s="112" t="s">
        <v>72</v>
      </c>
      <c r="AY194" s="120" t="s">
        <v>69</v>
      </c>
    </row>
    <row r="195" spans="2:65" s="17" customFormat="1" ht="22.5" customHeight="1" x14ac:dyDescent="0.3">
      <c r="B195" s="99"/>
      <c r="C195" s="125">
        <v>58</v>
      </c>
      <c r="D195" s="100" t="s">
        <v>73</v>
      </c>
      <c r="E195" s="126" t="s">
        <v>312</v>
      </c>
      <c r="F195" s="102" t="s">
        <v>265</v>
      </c>
      <c r="G195" s="103" t="s">
        <v>75</v>
      </c>
      <c r="H195" s="104">
        <v>55</v>
      </c>
      <c r="I195" s="122">
        <v>0</v>
      </c>
      <c r="J195" s="105">
        <f>ROUND(I195*H195,2)</f>
        <v>0</v>
      </c>
      <c r="K195" s="102" t="s">
        <v>15</v>
      </c>
      <c r="L195" s="18"/>
      <c r="M195" s="106" t="s">
        <v>15</v>
      </c>
      <c r="N195" s="107" t="s">
        <v>34</v>
      </c>
      <c r="O195" s="108">
        <v>0</v>
      </c>
      <c r="P195" s="108">
        <f>O195*H195</f>
        <v>0</v>
      </c>
      <c r="Q195" s="108">
        <v>0</v>
      </c>
      <c r="R195" s="108">
        <f>Q195*H195</f>
        <v>0</v>
      </c>
      <c r="S195" s="108">
        <v>0</v>
      </c>
      <c r="T195" s="109">
        <f>S195*H195</f>
        <v>0</v>
      </c>
      <c r="AR195" s="7" t="s">
        <v>76</v>
      </c>
      <c r="AT195" s="7" t="s">
        <v>73</v>
      </c>
      <c r="AU195" s="7" t="s">
        <v>8</v>
      </c>
      <c r="AY195" s="7" t="s">
        <v>69</v>
      </c>
      <c r="BE195" s="110">
        <f>IF(N195="základní",J195,0)</f>
        <v>0</v>
      </c>
      <c r="BF195" s="110">
        <f>IF(N195="snížená",J195,0)</f>
        <v>0</v>
      </c>
      <c r="BG195" s="110">
        <f>IF(N195="zákl. přenesená",J195,0)</f>
        <v>0</v>
      </c>
      <c r="BH195" s="110">
        <f>IF(N195="sníž. přenesená",J195,0)</f>
        <v>0</v>
      </c>
      <c r="BI195" s="110">
        <f>IF(N195="nulová",J195,0)</f>
        <v>0</v>
      </c>
      <c r="BJ195" s="7" t="s">
        <v>72</v>
      </c>
      <c r="BK195" s="110">
        <f>ROUND(I195*H195,2)</f>
        <v>0</v>
      </c>
      <c r="BL195" s="7" t="s">
        <v>76</v>
      </c>
      <c r="BM195" s="7" t="s">
        <v>266</v>
      </c>
    </row>
    <row r="196" spans="2:65" s="112" customFormat="1" x14ac:dyDescent="0.3">
      <c r="B196" s="111"/>
      <c r="D196" s="113" t="s">
        <v>78</v>
      </c>
      <c r="E196" s="114" t="s">
        <v>15</v>
      </c>
      <c r="F196" s="123" t="s">
        <v>267</v>
      </c>
      <c r="H196" s="116">
        <v>55</v>
      </c>
      <c r="L196" s="111"/>
      <c r="M196" s="117"/>
      <c r="N196" s="118"/>
      <c r="O196" s="118"/>
      <c r="P196" s="118"/>
      <c r="Q196" s="118"/>
      <c r="R196" s="118"/>
      <c r="S196" s="118"/>
      <c r="T196" s="119"/>
      <c r="AT196" s="120" t="s">
        <v>78</v>
      </c>
      <c r="AU196" s="120" t="s">
        <v>8</v>
      </c>
      <c r="AV196" s="112" t="s">
        <v>8</v>
      </c>
      <c r="AW196" s="112" t="s">
        <v>79</v>
      </c>
      <c r="AX196" s="112" t="s">
        <v>72</v>
      </c>
      <c r="AY196" s="120" t="s">
        <v>69</v>
      </c>
    </row>
    <row r="197" spans="2:65" s="17" customFormat="1" ht="22.5" customHeight="1" x14ac:dyDescent="0.3">
      <c r="B197" s="99"/>
      <c r="C197" s="125">
        <v>59</v>
      </c>
      <c r="D197" s="100" t="s">
        <v>73</v>
      </c>
      <c r="E197" s="126" t="s">
        <v>314</v>
      </c>
      <c r="F197" s="102" t="s">
        <v>268</v>
      </c>
      <c r="G197" s="103" t="s">
        <v>75</v>
      </c>
      <c r="H197" s="104">
        <v>24</v>
      </c>
      <c r="I197" s="122">
        <v>0</v>
      </c>
      <c r="J197" s="105">
        <f>ROUND(I197*H197,2)</f>
        <v>0</v>
      </c>
      <c r="K197" s="102" t="s">
        <v>15</v>
      </c>
      <c r="L197" s="18"/>
      <c r="M197" s="106" t="s">
        <v>15</v>
      </c>
      <c r="N197" s="107" t="s">
        <v>34</v>
      </c>
      <c r="O197" s="108">
        <v>0</v>
      </c>
      <c r="P197" s="108">
        <f>O197*H197</f>
        <v>0</v>
      </c>
      <c r="Q197" s="108">
        <v>0</v>
      </c>
      <c r="R197" s="108">
        <f>Q197*H197</f>
        <v>0</v>
      </c>
      <c r="S197" s="108">
        <v>0</v>
      </c>
      <c r="T197" s="109">
        <f>S197*H197</f>
        <v>0</v>
      </c>
      <c r="AR197" s="7" t="s">
        <v>76</v>
      </c>
      <c r="AT197" s="7" t="s">
        <v>73</v>
      </c>
      <c r="AU197" s="7" t="s">
        <v>8</v>
      </c>
      <c r="AY197" s="7" t="s">
        <v>69</v>
      </c>
      <c r="BE197" s="110">
        <f>IF(N197="základní",J197,0)</f>
        <v>0</v>
      </c>
      <c r="BF197" s="110">
        <f>IF(N197="snížená",J197,0)</f>
        <v>0</v>
      </c>
      <c r="BG197" s="110">
        <f>IF(N197="zákl. přenesená",J197,0)</f>
        <v>0</v>
      </c>
      <c r="BH197" s="110">
        <f>IF(N197="sníž. přenesená",J197,0)</f>
        <v>0</v>
      </c>
      <c r="BI197" s="110">
        <f>IF(N197="nulová",J197,0)</f>
        <v>0</v>
      </c>
      <c r="BJ197" s="7" t="s">
        <v>72</v>
      </c>
      <c r="BK197" s="110">
        <f>ROUND(I197*H197,2)</f>
        <v>0</v>
      </c>
      <c r="BL197" s="7" t="s">
        <v>76</v>
      </c>
      <c r="BM197" s="7" t="s">
        <v>269</v>
      </c>
    </row>
    <row r="198" spans="2:65" s="112" customFormat="1" x14ac:dyDescent="0.3">
      <c r="B198" s="111"/>
      <c r="D198" s="113" t="s">
        <v>78</v>
      </c>
      <c r="E198" s="114" t="s">
        <v>15</v>
      </c>
      <c r="F198" s="123" t="s">
        <v>270</v>
      </c>
      <c r="H198" s="116">
        <v>24</v>
      </c>
      <c r="L198" s="111"/>
      <c r="M198" s="117"/>
      <c r="N198" s="118"/>
      <c r="O198" s="118"/>
      <c r="P198" s="118"/>
      <c r="Q198" s="118"/>
      <c r="R198" s="118"/>
      <c r="S198" s="118"/>
      <c r="T198" s="119"/>
      <c r="AT198" s="120" t="s">
        <v>78</v>
      </c>
      <c r="AU198" s="120" t="s">
        <v>8</v>
      </c>
      <c r="AV198" s="112" t="s">
        <v>8</v>
      </c>
      <c r="AW198" s="112" t="s">
        <v>79</v>
      </c>
      <c r="AX198" s="112" t="s">
        <v>72</v>
      </c>
      <c r="AY198" s="120" t="s">
        <v>69</v>
      </c>
    </row>
    <row r="199" spans="2:65" s="17" customFormat="1" ht="22.5" customHeight="1" x14ac:dyDescent="0.3">
      <c r="B199" s="99"/>
      <c r="C199" s="125">
        <v>60</v>
      </c>
      <c r="D199" s="100" t="s">
        <v>73</v>
      </c>
      <c r="E199" s="126" t="s">
        <v>315</v>
      </c>
      <c r="F199" s="102" t="s">
        <v>272</v>
      </c>
      <c r="G199" s="103" t="s">
        <v>75</v>
      </c>
      <c r="H199" s="104">
        <v>1</v>
      </c>
      <c r="I199" s="122">
        <v>0</v>
      </c>
      <c r="J199" s="105">
        <f>ROUND(I199*H199,2)</f>
        <v>0</v>
      </c>
      <c r="K199" s="102" t="s">
        <v>15</v>
      </c>
      <c r="L199" s="18"/>
      <c r="M199" s="106" t="s">
        <v>15</v>
      </c>
      <c r="N199" s="107" t="s">
        <v>34</v>
      </c>
      <c r="O199" s="108">
        <v>0</v>
      </c>
      <c r="P199" s="108">
        <f>O199*H199</f>
        <v>0</v>
      </c>
      <c r="Q199" s="108">
        <v>0</v>
      </c>
      <c r="R199" s="108">
        <f>Q199*H199</f>
        <v>0</v>
      </c>
      <c r="S199" s="108">
        <v>0</v>
      </c>
      <c r="T199" s="109">
        <f>S199*H199</f>
        <v>0</v>
      </c>
      <c r="AR199" s="7" t="s">
        <v>76</v>
      </c>
      <c r="AT199" s="7" t="s">
        <v>73</v>
      </c>
      <c r="AU199" s="7" t="s">
        <v>8</v>
      </c>
      <c r="AY199" s="7" t="s">
        <v>69</v>
      </c>
      <c r="BE199" s="110">
        <f>IF(N199="základní",J199,0)</f>
        <v>0</v>
      </c>
      <c r="BF199" s="110">
        <f>IF(N199="snížená",J199,0)</f>
        <v>0</v>
      </c>
      <c r="BG199" s="110">
        <f>IF(N199="zákl. přenesená",J199,0)</f>
        <v>0</v>
      </c>
      <c r="BH199" s="110">
        <f>IF(N199="sníž. přenesená",J199,0)</f>
        <v>0</v>
      </c>
      <c r="BI199" s="110">
        <f>IF(N199="nulová",J199,0)</f>
        <v>0</v>
      </c>
      <c r="BJ199" s="7" t="s">
        <v>72</v>
      </c>
      <c r="BK199" s="110">
        <f>ROUND(I199*H199,2)</f>
        <v>0</v>
      </c>
      <c r="BL199" s="7" t="s">
        <v>76</v>
      </c>
      <c r="BM199" s="7" t="s">
        <v>273</v>
      </c>
    </row>
    <row r="200" spans="2:65" s="112" customFormat="1" x14ac:dyDescent="0.3">
      <c r="B200" s="111"/>
      <c r="D200" s="113" t="s">
        <v>78</v>
      </c>
      <c r="E200" s="114" t="s">
        <v>15</v>
      </c>
      <c r="F200" s="123" t="s">
        <v>274</v>
      </c>
      <c r="H200" s="116">
        <v>1</v>
      </c>
      <c r="L200" s="111"/>
      <c r="M200" s="117"/>
      <c r="N200" s="118"/>
      <c r="O200" s="118"/>
      <c r="P200" s="118"/>
      <c r="Q200" s="118"/>
      <c r="R200" s="118"/>
      <c r="S200" s="118"/>
      <c r="T200" s="119"/>
      <c r="AT200" s="120" t="s">
        <v>78</v>
      </c>
      <c r="AU200" s="120" t="s">
        <v>8</v>
      </c>
      <c r="AV200" s="112" t="s">
        <v>8</v>
      </c>
      <c r="AW200" s="112" t="s">
        <v>79</v>
      </c>
      <c r="AX200" s="112" t="s">
        <v>72</v>
      </c>
      <c r="AY200" s="120" t="s">
        <v>69</v>
      </c>
    </row>
    <row r="201" spans="2:65" s="17" customFormat="1" ht="22.5" customHeight="1" x14ac:dyDescent="0.3">
      <c r="B201" s="99"/>
      <c r="C201" s="125" t="s">
        <v>275</v>
      </c>
      <c r="D201" s="125" t="s">
        <v>73</v>
      </c>
      <c r="E201" s="126" t="s">
        <v>316</v>
      </c>
      <c r="F201" s="129" t="s">
        <v>277</v>
      </c>
      <c r="G201" s="127" t="s">
        <v>75</v>
      </c>
      <c r="H201" s="128">
        <v>1</v>
      </c>
      <c r="I201" s="122">
        <v>0</v>
      </c>
      <c r="J201" s="121">
        <f>ROUND(I201*H201,2)</f>
        <v>0</v>
      </c>
      <c r="K201" s="102" t="s">
        <v>15</v>
      </c>
      <c r="L201" s="18"/>
      <c r="M201" s="106" t="s">
        <v>15</v>
      </c>
      <c r="N201" s="107" t="s">
        <v>34</v>
      </c>
      <c r="O201" s="108">
        <v>0</v>
      </c>
      <c r="P201" s="108">
        <f>O201*H201</f>
        <v>0</v>
      </c>
      <c r="Q201" s="108">
        <v>0</v>
      </c>
      <c r="R201" s="108">
        <f>Q201*H201</f>
        <v>0</v>
      </c>
      <c r="S201" s="108">
        <v>0</v>
      </c>
      <c r="T201" s="109">
        <f>S201*H201</f>
        <v>0</v>
      </c>
      <c r="AR201" s="7" t="s">
        <v>76</v>
      </c>
      <c r="AT201" s="7" t="s">
        <v>73</v>
      </c>
      <c r="AU201" s="7" t="s">
        <v>8</v>
      </c>
      <c r="AY201" s="7" t="s">
        <v>69</v>
      </c>
      <c r="BE201" s="110">
        <f>IF(N201="základní",J201,0)</f>
        <v>0</v>
      </c>
      <c r="BF201" s="110">
        <f>IF(N201="snížená",J201,0)</f>
        <v>0</v>
      </c>
      <c r="BG201" s="110">
        <f>IF(N201="zákl. přenesená",J201,0)</f>
        <v>0</v>
      </c>
      <c r="BH201" s="110">
        <f>IF(N201="sníž. přenesená",J201,0)</f>
        <v>0</v>
      </c>
      <c r="BI201" s="110">
        <f>IF(N201="nulová",J201,0)</f>
        <v>0</v>
      </c>
      <c r="BJ201" s="7" t="s">
        <v>72</v>
      </c>
      <c r="BK201" s="110">
        <f>ROUND(I201*H201,2)</f>
        <v>0</v>
      </c>
      <c r="BL201" s="7" t="s">
        <v>76</v>
      </c>
      <c r="BM201" s="7" t="s">
        <v>278</v>
      </c>
    </row>
    <row r="202" spans="2:65" s="112" customFormat="1" x14ac:dyDescent="0.3">
      <c r="B202" s="111"/>
      <c r="D202" s="113" t="s">
        <v>78</v>
      </c>
      <c r="E202" s="114" t="s">
        <v>15</v>
      </c>
      <c r="F202" s="123" t="s">
        <v>279</v>
      </c>
      <c r="H202" s="116">
        <v>1</v>
      </c>
      <c r="L202" s="111"/>
      <c r="M202" s="117"/>
      <c r="N202" s="118"/>
      <c r="O202" s="118"/>
      <c r="P202" s="118"/>
      <c r="Q202" s="118"/>
      <c r="R202" s="118"/>
      <c r="S202" s="118"/>
      <c r="T202" s="119"/>
      <c r="AT202" s="120" t="s">
        <v>78</v>
      </c>
      <c r="AU202" s="120" t="s">
        <v>8</v>
      </c>
      <c r="AV202" s="112" t="s">
        <v>8</v>
      </c>
      <c r="AW202" s="112" t="s">
        <v>79</v>
      </c>
      <c r="AX202" s="112" t="s">
        <v>72</v>
      </c>
      <c r="AY202" s="120" t="s">
        <v>69</v>
      </c>
    </row>
    <row r="203" spans="2:65" s="17" customFormat="1" ht="31.5" customHeight="1" x14ac:dyDescent="0.3">
      <c r="B203" s="99"/>
      <c r="C203" s="125">
        <v>62</v>
      </c>
      <c r="D203" s="100" t="s">
        <v>73</v>
      </c>
      <c r="E203" s="126" t="s">
        <v>317</v>
      </c>
      <c r="F203" s="102" t="s">
        <v>280</v>
      </c>
      <c r="G203" s="103" t="s">
        <v>75</v>
      </c>
      <c r="H203" s="104">
        <v>14</v>
      </c>
      <c r="I203" s="122">
        <v>0</v>
      </c>
      <c r="J203" s="105">
        <f>ROUND(I203*H203,2)</f>
        <v>0</v>
      </c>
      <c r="K203" s="102" t="s">
        <v>15</v>
      </c>
      <c r="L203" s="18"/>
      <c r="M203" s="106" t="s">
        <v>15</v>
      </c>
      <c r="N203" s="107" t="s">
        <v>34</v>
      </c>
      <c r="O203" s="108">
        <v>0</v>
      </c>
      <c r="P203" s="108">
        <f>O203*H203</f>
        <v>0</v>
      </c>
      <c r="Q203" s="108">
        <v>0</v>
      </c>
      <c r="R203" s="108">
        <f>Q203*H203</f>
        <v>0</v>
      </c>
      <c r="S203" s="108">
        <v>0</v>
      </c>
      <c r="T203" s="109">
        <f>S203*H203</f>
        <v>0</v>
      </c>
      <c r="AR203" s="7" t="s">
        <v>76</v>
      </c>
      <c r="AT203" s="7" t="s">
        <v>73</v>
      </c>
      <c r="AU203" s="7" t="s">
        <v>8</v>
      </c>
      <c r="AY203" s="7" t="s">
        <v>69</v>
      </c>
      <c r="BE203" s="110">
        <f>IF(N203="základní",J203,0)</f>
        <v>0</v>
      </c>
      <c r="BF203" s="110">
        <f>IF(N203="snížená",J203,0)</f>
        <v>0</v>
      </c>
      <c r="BG203" s="110">
        <f>IF(N203="zákl. přenesená",J203,0)</f>
        <v>0</v>
      </c>
      <c r="BH203" s="110">
        <f>IF(N203="sníž. přenesená",J203,0)</f>
        <v>0</v>
      </c>
      <c r="BI203" s="110">
        <f>IF(N203="nulová",J203,0)</f>
        <v>0</v>
      </c>
      <c r="BJ203" s="7" t="s">
        <v>72</v>
      </c>
      <c r="BK203" s="110">
        <f>ROUND(I203*H203,2)</f>
        <v>0</v>
      </c>
      <c r="BL203" s="7" t="s">
        <v>76</v>
      </c>
      <c r="BM203" s="7" t="s">
        <v>281</v>
      </c>
    </row>
    <row r="204" spans="2:65" s="112" customFormat="1" x14ac:dyDescent="0.3">
      <c r="B204" s="111"/>
      <c r="D204" s="113" t="s">
        <v>78</v>
      </c>
      <c r="E204" s="114" t="s">
        <v>15</v>
      </c>
      <c r="F204" s="123" t="s">
        <v>318</v>
      </c>
      <c r="H204" s="116">
        <v>14</v>
      </c>
      <c r="L204" s="111"/>
      <c r="M204" s="117"/>
      <c r="N204" s="118"/>
      <c r="O204" s="118"/>
      <c r="P204" s="118"/>
      <c r="Q204" s="118"/>
      <c r="R204" s="118"/>
      <c r="S204" s="118"/>
      <c r="T204" s="119"/>
      <c r="AT204" s="120" t="s">
        <v>78</v>
      </c>
      <c r="AU204" s="120" t="s">
        <v>8</v>
      </c>
      <c r="AV204" s="112" t="s">
        <v>8</v>
      </c>
      <c r="AW204" s="112" t="s">
        <v>79</v>
      </c>
      <c r="AX204" s="112" t="s">
        <v>72</v>
      </c>
      <c r="AY204" s="120" t="s">
        <v>69</v>
      </c>
    </row>
    <row r="205" spans="2:65" s="17" customFormat="1" ht="31.5" customHeight="1" x14ac:dyDescent="0.3">
      <c r="B205" s="99"/>
      <c r="C205" s="125">
        <v>63</v>
      </c>
      <c r="D205" s="100" t="s">
        <v>73</v>
      </c>
      <c r="E205" s="126" t="s">
        <v>319</v>
      </c>
      <c r="F205" s="102" t="s">
        <v>282</v>
      </c>
      <c r="G205" s="103" t="s">
        <v>75</v>
      </c>
      <c r="H205" s="104">
        <v>8</v>
      </c>
      <c r="I205" s="122">
        <v>0</v>
      </c>
      <c r="J205" s="105">
        <f>ROUND(I205*H205,2)</f>
        <v>0</v>
      </c>
      <c r="K205" s="102" t="s">
        <v>15</v>
      </c>
      <c r="L205" s="18"/>
      <c r="M205" s="106" t="s">
        <v>15</v>
      </c>
      <c r="N205" s="107" t="s">
        <v>34</v>
      </c>
      <c r="O205" s="108">
        <v>0</v>
      </c>
      <c r="P205" s="108">
        <f>O205*H205</f>
        <v>0</v>
      </c>
      <c r="Q205" s="108">
        <v>0</v>
      </c>
      <c r="R205" s="108">
        <f>Q205*H205</f>
        <v>0</v>
      </c>
      <c r="S205" s="108">
        <v>0</v>
      </c>
      <c r="T205" s="109">
        <f>S205*H205</f>
        <v>0</v>
      </c>
      <c r="AR205" s="7" t="s">
        <v>76</v>
      </c>
      <c r="AT205" s="7" t="s">
        <v>73</v>
      </c>
      <c r="AU205" s="7" t="s">
        <v>8</v>
      </c>
      <c r="AY205" s="7" t="s">
        <v>69</v>
      </c>
      <c r="BE205" s="110">
        <f>IF(N205="základní",J205,0)</f>
        <v>0</v>
      </c>
      <c r="BF205" s="110">
        <f>IF(N205="snížená",J205,0)</f>
        <v>0</v>
      </c>
      <c r="BG205" s="110">
        <f>IF(N205="zákl. přenesená",J205,0)</f>
        <v>0</v>
      </c>
      <c r="BH205" s="110">
        <f>IF(N205="sníž. přenesená",J205,0)</f>
        <v>0</v>
      </c>
      <c r="BI205" s="110">
        <f>IF(N205="nulová",J205,0)</f>
        <v>0</v>
      </c>
      <c r="BJ205" s="7" t="s">
        <v>72</v>
      </c>
      <c r="BK205" s="110">
        <f>ROUND(I205*H205,2)</f>
        <v>0</v>
      </c>
      <c r="BL205" s="7" t="s">
        <v>76</v>
      </c>
      <c r="BM205" s="7" t="s">
        <v>281</v>
      </c>
    </row>
    <row r="206" spans="2:65" s="112" customFormat="1" x14ac:dyDescent="0.3">
      <c r="B206" s="111"/>
      <c r="D206" s="113" t="s">
        <v>78</v>
      </c>
      <c r="E206" s="114" t="s">
        <v>15</v>
      </c>
      <c r="F206" s="123" t="s">
        <v>320</v>
      </c>
      <c r="H206" s="116">
        <v>8</v>
      </c>
      <c r="L206" s="111"/>
      <c r="M206" s="117"/>
      <c r="N206" s="118"/>
      <c r="O206" s="118"/>
      <c r="P206" s="118"/>
      <c r="Q206" s="118"/>
      <c r="R206" s="118"/>
      <c r="S206" s="118"/>
      <c r="T206" s="119"/>
      <c r="AT206" s="120" t="s">
        <v>78</v>
      </c>
      <c r="AU206" s="120" t="s">
        <v>8</v>
      </c>
      <c r="AV206" s="112" t="s">
        <v>8</v>
      </c>
      <c r="AW206" s="112" t="s">
        <v>79</v>
      </c>
      <c r="AX206" s="112" t="s">
        <v>72</v>
      </c>
      <c r="AY206" s="120" t="s">
        <v>69</v>
      </c>
    </row>
    <row r="207" spans="2:65" s="17" customFormat="1" ht="31.5" customHeight="1" x14ac:dyDescent="0.3">
      <c r="B207" s="99"/>
      <c r="C207" s="125">
        <v>64</v>
      </c>
      <c r="D207" s="100" t="s">
        <v>73</v>
      </c>
      <c r="E207" s="126" t="s">
        <v>321</v>
      </c>
      <c r="F207" s="129" t="s">
        <v>322</v>
      </c>
      <c r="G207" s="103" t="s">
        <v>75</v>
      </c>
      <c r="H207" s="104">
        <v>3</v>
      </c>
      <c r="I207" s="122">
        <v>0</v>
      </c>
      <c r="J207" s="105">
        <f>ROUND(I207*H207,2)</f>
        <v>0</v>
      </c>
      <c r="K207" s="102" t="s">
        <v>15</v>
      </c>
      <c r="L207" s="18"/>
      <c r="M207" s="106" t="s">
        <v>15</v>
      </c>
      <c r="N207" s="107" t="s">
        <v>34</v>
      </c>
      <c r="O207" s="108">
        <v>0</v>
      </c>
      <c r="P207" s="108">
        <f>O207*H207</f>
        <v>0</v>
      </c>
      <c r="Q207" s="108">
        <v>0</v>
      </c>
      <c r="R207" s="108">
        <f>Q207*H207</f>
        <v>0</v>
      </c>
      <c r="S207" s="108">
        <v>0</v>
      </c>
      <c r="T207" s="109">
        <f>S207*H207</f>
        <v>0</v>
      </c>
      <c r="AR207" s="7" t="s">
        <v>76</v>
      </c>
      <c r="AT207" s="7" t="s">
        <v>73</v>
      </c>
      <c r="AU207" s="7" t="s">
        <v>8</v>
      </c>
      <c r="AY207" s="7" t="s">
        <v>69</v>
      </c>
      <c r="BE207" s="110">
        <f>IF(N207="základní",J207,0)</f>
        <v>0</v>
      </c>
      <c r="BF207" s="110">
        <f>IF(N207="snížená",J207,0)</f>
        <v>0</v>
      </c>
      <c r="BG207" s="110">
        <f>IF(N207="zákl. přenesená",J207,0)</f>
        <v>0</v>
      </c>
      <c r="BH207" s="110">
        <f>IF(N207="sníž. přenesená",J207,0)</f>
        <v>0</v>
      </c>
      <c r="BI207" s="110">
        <f>IF(N207="nulová",J207,0)</f>
        <v>0</v>
      </c>
      <c r="BJ207" s="7" t="s">
        <v>72</v>
      </c>
      <c r="BK207" s="110">
        <f>ROUND(I207*H207,2)</f>
        <v>0</v>
      </c>
      <c r="BL207" s="7" t="s">
        <v>76</v>
      </c>
      <c r="BM207" s="7" t="s">
        <v>281</v>
      </c>
    </row>
    <row r="208" spans="2:65" s="112" customFormat="1" x14ac:dyDescent="0.3">
      <c r="B208" s="111"/>
      <c r="D208" s="113" t="s">
        <v>78</v>
      </c>
      <c r="E208" s="114" t="s">
        <v>15</v>
      </c>
      <c r="F208" s="123" t="s">
        <v>323</v>
      </c>
      <c r="H208" s="116">
        <v>3</v>
      </c>
      <c r="L208" s="111"/>
      <c r="M208" s="117"/>
      <c r="N208" s="118"/>
      <c r="O208" s="118"/>
      <c r="P208" s="118"/>
      <c r="Q208" s="118"/>
      <c r="R208" s="118"/>
      <c r="S208" s="118"/>
      <c r="T208" s="119"/>
      <c r="AT208" s="120" t="s">
        <v>78</v>
      </c>
      <c r="AU208" s="120" t="s">
        <v>8</v>
      </c>
      <c r="AV208" s="112" t="s">
        <v>8</v>
      </c>
      <c r="AW208" s="112" t="s">
        <v>79</v>
      </c>
      <c r="AX208" s="112" t="s">
        <v>72</v>
      </c>
      <c r="AY208" s="120" t="s">
        <v>69</v>
      </c>
    </row>
    <row r="209" spans="2:65" s="17" customFormat="1" ht="31.5" customHeight="1" x14ac:dyDescent="0.3">
      <c r="B209" s="99"/>
      <c r="C209" s="100">
        <v>65</v>
      </c>
      <c r="D209" s="100" t="s">
        <v>73</v>
      </c>
      <c r="E209" s="101" t="s">
        <v>324</v>
      </c>
      <c r="F209" s="129" t="s">
        <v>284</v>
      </c>
      <c r="G209" s="103" t="s">
        <v>242</v>
      </c>
      <c r="H209" s="104">
        <v>675</v>
      </c>
      <c r="I209" s="122">
        <v>0</v>
      </c>
      <c r="J209" s="121">
        <f>ROUND(I209*H209,2)</f>
        <v>0</v>
      </c>
      <c r="K209" s="102" t="s">
        <v>15</v>
      </c>
      <c r="L209" s="18"/>
      <c r="M209" s="106" t="s">
        <v>15</v>
      </c>
      <c r="N209" s="107" t="s">
        <v>34</v>
      </c>
      <c r="O209" s="108">
        <v>0</v>
      </c>
      <c r="P209" s="108">
        <f>O209*H209</f>
        <v>0</v>
      </c>
      <c r="Q209" s="108">
        <v>0</v>
      </c>
      <c r="R209" s="108">
        <f>Q209*H209</f>
        <v>0</v>
      </c>
      <c r="S209" s="108">
        <v>0</v>
      </c>
      <c r="T209" s="109">
        <f>S209*H209</f>
        <v>0</v>
      </c>
      <c r="AR209" s="7" t="s">
        <v>76</v>
      </c>
      <c r="AT209" s="7" t="s">
        <v>73</v>
      </c>
      <c r="AU209" s="7" t="s">
        <v>8</v>
      </c>
      <c r="AY209" s="7" t="s">
        <v>69</v>
      </c>
      <c r="BE209" s="110">
        <f>IF(N209="základní",J209,0)</f>
        <v>0</v>
      </c>
      <c r="BF209" s="110">
        <f>IF(N209="snížená",J209,0)</f>
        <v>0</v>
      </c>
      <c r="BG209" s="110">
        <f>IF(N209="zákl. přenesená",J209,0)</f>
        <v>0</v>
      </c>
      <c r="BH209" s="110">
        <f>IF(N209="sníž. přenesená",J209,0)</f>
        <v>0</v>
      </c>
      <c r="BI209" s="110">
        <f>IF(N209="nulová",J209,0)</f>
        <v>0</v>
      </c>
      <c r="BJ209" s="7" t="s">
        <v>72</v>
      </c>
      <c r="BK209" s="110">
        <f>ROUND(I209*H209,2)</f>
        <v>0</v>
      </c>
      <c r="BL209" s="7" t="s">
        <v>76</v>
      </c>
      <c r="BM209" s="7" t="s">
        <v>285</v>
      </c>
    </row>
    <row r="210" spans="2:65" s="17" customFormat="1" ht="6.95" customHeight="1" x14ac:dyDescent="0.3"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18"/>
    </row>
  </sheetData>
  <autoFilter ref="C77:K209" xr:uid="{00000000-0009-0000-0000-000000000000}"/>
  <mergeCells count="9">
    <mergeCell ref="G1:H1"/>
    <mergeCell ref="L2:V2"/>
    <mergeCell ref="E7:H7"/>
    <mergeCell ref="E9:H9"/>
    <mergeCell ref="E24:H24"/>
    <mergeCell ref="E45:H45"/>
    <mergeCell ref="E47:H47"/>
    <mergeCell ref="E68:H68"/>
    <mergeCell ref="E70:H70"/>
  </mergeCells>
  <hyperlinks>
    <hyperlink ref="F1:G1" location="C2" display="1) Krycí list soupisu" xr:uid="{00000000-0004-0000-0000-000000000000}"/>
    <hyperlink ref="G1:H1" location="C54" display="2) Rekapitulace" xr:uid="{00000000-0004-0000-0000-000001000000}"/>
    <hyperlink ref="J1" location="C77" display="3) Soupis prací" xr:uid="{00000000-0004-0000-0000-000002000000}"/>
    <hyperlink ref="L1:V1" location="'Rekapitulace stavby'!C2" display="Rekapitulace stavby" xr:uid="{00000000-0004-0000-0000-000003000000}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NA25.2 - 20001.18-Kusovní...</vt:lpstr>
      <vt:lpstr>'NA25.2 - 20001.18-Kusovní...'!Názvy_tisku</vt:lpstr>
      <vt:lpstr>'NA25.2 - 20001.18-Kusovní...'!Oblast_tisku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Mrázek František DiS.</dc:creator>
  <cp:lastModifiedBy>Mitrović Jana JUDr.</cp:lastModifiedBy>
  <cp:lastPrinted>2020-01-13T14:26:00Z</cp:lastPrinted>
  <dcterms:created xsi:type="dcterms:W3CDTF">2020-01-06T07:04:07Z</dcterms:created>
  <dcterms:modified xsi:type="dcterms:W3CDTF">2020-01-13T14:26:42Z</dcterms:modified>
</cp:coreProperties>
</file>