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70" windowWidth="28455" windowHeight="16035"/>
  </bookViews>
  <sheets>
    <sheet name="A sournný VV" sheetId="5" r:id="rId1"/>
    <sheet name="A1 Stav část - VV" sheetId="2" r:id="rId2"/>
    <sheet name="A3.2 VZD rekap. VV" sheetId="7" r:id="rId3"/>
    <sheet name="A3.2 VZD VV" sheetId="6" r:id="rId4"/>
    <sheet name="A 3.4MaR VV" sheetId="4" r:id="rId5"/>
    <sheet name="A3.7 EL VV" sheetId="3" r:id="rId6"/>
  </sheets>
  <definedNames>
    <definedName name="_xlnm._FilterDatabase" localSheetId="1" hidden="1">'A1 Stav část - VV'!$C$133:$K$229</definedName>
    <definedName name="Excel_BuiltIn_Print_Area" localSheetId="4">'A 3.4MaR VV'!#REF!</definedName>
    <definedName name="Excel_BuiltIn_Print_Area" localSheetId="5">'A3.7 EL VV'!$A$5:$Q$71</definedName>
    <definedName name="Excel_BuiltIn_Print_Area_1_1_1">#REF!</definedName>
    <definedName name="Excel_BuiltIn_Print_Area_1_1_1_1">#REF!</definedName>
    <definedName name="Excel_BuiltIn_Print_Area_2">#REF!</definedName>
    <definedName name="_xlnm.Print_Titles" localSheetId="1">'A1 Stav část - VV'!$133:$133</definedName>
    <definedName name="_xlnm.Print_Area" localSheetId="4">'A 3.4MaR VV'!$A$1:$F$69</definedName>
    <definedName name="_xlnm.Print_Area" localSheetId="0">'A sournný VV'!$A$2:$C$34</definedName>
    <definedName name="_xlnm.Print_Area" localSheetId="1">'A1 Stav část - VV'!$C$4:$J$76,'A1 Stav část - VV'!$C$82:$J$115,'A1 Stav část - VV'!$C$121:$K$229</definedName>
    <definedName name="_xlnm.Print_Area" localSheetId="5">'A3.7 EL VV'!$A$5:$Q$85</definedName>
  </definedNames>
  <calcPr calcId="114210" fullCalcOnLoad="1"/>
</workbook>
</file>

<file path=xl/calcChain.xml><?xml version="1.0" encoding="utf-8"?>
<calcChain xmlns="http://schemas.openxmlformats.org/spreadsheetml/2006/main">
  <c r="H54" i="6"/>
  <c r="H56"/>
  <c r="D4" i="7"/>
  <c r="F54" i="6"/>
  <c r="F56"/>
  <c r="C4" i="7"/>
  <c r="H31" i="6"/>
  <c r="H51"/>
  <c r="D3" i="7"/>
  <c r="F31" i="6"/>
  <c r="F51"/>
  <c r="C3" i="7"/>
  <c r="H3" i="6"/>
  <c r="H28"/>
  <c r="D2" i="7"/>
  <c r="F3" i="6"/>
  <c r="F28"/>
  <c r="C2" i="7"/>
  <c r="F46" i="4"/>
  <c r="F39" i="3"/>
  <c r="F54"/>
  <c r="F17"/>
  <c r="E18"/>
  <c r="F18"/>
  <c r="F21"/>
  <c r="F24"/>
  <c r="H39"/>
  <c r="H54"/>
  <c r="H19"/>
  <c r="E20"/>
  <c r="H20"/>
  <c r="H21"/>
  <c r="H24"/>
  <c r="H26"/>
  <c r="C25" i="5"/>
  <c r="G46" i="4"/>
  <c r="F61"/>
  <c r="G61"/>
  <c r="G69"/>
  <c r="C23" i="5"/>
  <c r="C5" i="7"/>
  <c r="C17"/>
  <c r="D5"/>
  <c r="D17"/>
  <c r="E17"/>
  <c r="C22" i="5"/>
  <c r="BK137" i="2"/>
  <c r="BK136"/>
  <c r="BK178"/>
  <c r="BK152"/>
  <c r="BK135"/>
  <c r="J135"/>
  <c r="J97"/>
  <c r="BK201"/>
  <c r="BK200"/>
  <c r="BK197"/>
  <c r="J197"/>
  <c r="J103"/>
  <c r="C17" i="5"/>
  <c r="BK227" i="2"/>
  <c r="BK226"/>
  <c r="BK225"/>
  <c r="J225"/>
  <c r="J112"/>
  <c r="C18" i="5"/>
  <c r="E2" i="7"/>
  <c r="E3"/>
  <c r="E4"/>
  <c r="E5"/>
  <c r="E8"/>
  <c r="E9"/>
  <c r="E10"/>
  <c r="E11"/>
  <c r="E12"/>
  <c r="E13"/>
  <c r="E14"/>
  <c r="E15"/>
  <c r="C16"/>
  <c r="D16"/>
  <c r="E16"/>
  <c r="J3" i="6"/>
  <c r="F6"/>
  <c r="H6"/>
  <c r="J6"/>
  <c r="F8"/>
  <c r="H8"/>
  <c r="J8"/>
  <c r="F12"/>
  <c r="H12"/>
  <c r="J12"/>
  <c r="F13"/>
  <c r="H13"/>
  <c r="J13"/>
  <c r="F14"/>
  <c r="H14"/>
  <c r="J14"/>
  <c r="F15"/>
  <c r="H15"/>
  <c r="J15"/>
  <c r="F16"/>
  <c r="H16"/>
  <c r="J16"/>
  <c r="F17"/>
  <c r="H17"/>
  <c r="J17"/>
  <c r="F19"/>
  <c r="H19"/>
  <c r="J19"/>
  <c r="F23"/>
  <c r="H23"/>
  <c r="J23"/>
  <c r="F24"/>
  <c r="H24"/>
  <c r="J24"/>
  <c r="F26"/>
  <c r="H26"/>
  <c r="J26"/>
  <c r="J28"/>
  <c r="J31"/>
  <c r="F32"/>
  <c r="H32"/>
  <c r="J32"/>
  <c r="F33"/>
  <c r="H33"/>
  <c r="J33"/>
  <c r="F34"/>
  <c r="H34"/>
  <c r="J34"/>
  <c r="F35"/>
  <c r="H35"/>
  <c r="J35"/>
  <c r="F36"/>
  <c r="H36"/>
  <c r="J36"/>
  <c r="F37"/>
  <c r="H37"/>
  <c r="J37"/>
  <c r="F38"/>
  <c r="H38"/>
  <c r="J38"/>
  <c r="F39"/>
  <c r="H39"/>
  <c r="J39"/>
  <c r="F41"/>
  <c r="H41"/>
  <c r="J41"/>
  <c r="F42"/>
  <c r="H42"/>
  <c r="J42"/>
  <c r="F43"/>
  <c r="H43"/>
  <c r="J43"/>
  <c r="F44"/>
  <c r="H44"/>
  <c r="J44"/>
  <c r="F48"/>
  <c r="H48"/>
  <c r="J48"/>
  <c r="F49"/>
  <c r="H49"/>
  <c r="J49"/>
  <c r="J51"/>
  <c r="J54"/>
  <c r="J56"/>
  <c r="C15" i="5"/>
  <c r="C20"/>
  <c r="C29"/>
  <c r="C31"/>
  <c r="F3" i="4"/>
  <c r="F4"/>
  <c r="F5"/>
  <c r="F6"/>
  <c r="G6"/>
  <c r="F10"/>
  <c r="F11"/>
  <c r="F12"/>
  <c r="F13"/>
  <c r="F14"/>
  <c r="F15"/>
  <c r="G15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50"/>
  <c r="F51"/>
  <c r="D52"/>
  <c r="F52"/>
  <c r="F53"/>
  <c r="F54"/>
  <c r="F55"/>
  <c r="F56"/>
  <c r="F57"/>
  <c r="F58"/>
  <c r="F59"/>
  <c r="F60"/>
  <c r="F63"/>
  <c r="G63"/>
  <c r="F64"/>
  <c r="G64"/>
  <c r="F65"/>
  <c r="G65"/>
  <c r="F66"/>
  <c r="G66"/>
  <c r="F67"/>
  <c r="G67"/>
  <c r="F69"/>
  <c r="E10" i="3"/>
  <c r="H10"/>
  <c r="E11"/>
  <c r="H11"/>
  <c r="F23"/>
  <c r="F40"/>
  <c r="H40"/>
  <c r="F41"/>
  <c r="H41"/>
  <c r="F42"/>
  <c r="H42"/>
  <c r="F43"/>
  <c r="H43"/>
  <c r="F44"/>
  <c r="H44"/>
  <c r="H45"/>
  <c r="F46"/>
  <c r="H46"/>
  <c r="F47"/>
  <c r="H47"/>
  <c r="F48"/>
  <c r="H48"/>
  <c r="F49"/>
  <c r="H49"/>
  <c r="F50"/>
  <c r="H50"/>
  <c r="F51"/>
  <c r="H51"/>
  <c r="F52"/>
  <c r="H52"/>
  <c r="F53"/>
  <c r="H53"/>
  <c r="J224" i="2"/>
  <c r="T223"/>
  <c r="R223"/>
  <c r="P223"/>
  <c r="BK223"/>
  <c r="J223"/>
  <c r="J199"/>
  <c r="J198"/>
  <c r="J37"/>
  <c r="J36"/>
  <c r="J35"/>
  <c r="BI229"/>
  <c r="BH229"/>
  <c r="BG229"/>
  <c r="BF229"/>
  <c r="T229"/>
  <c r="T228"/>
  <c r="R229"/>
  <c r="R228"/>
  <c r="P229"/>
  <c r="P228"/>
  <c r="BK229"/>
  <c r="BK228"/>
  <c r="J228"/>
  <c r="J229"/>
  <c r="BE229"/>
  <c r="J114"/>
  <c r="BI227"/>
  <c r="BH227"/>
  <c r="BG227"/>
  <c r="BF227"/>
  <c r="T227"/>
  <c r="T226"/>
  <c r="T225"/>
  <c r="R227"/>
  <c r="R226"/>
  <c r="R225"/>
  <c r="P227"/>
  <c r="P226"/>
  <c r="P225"/>
  <c r="J226"/>
  <c r="J227"/>
  <c r="BE227"/>
  <c r="J113"/>
  <c r="J111"/>
  <c r="J110"/>
  <c r="BI221"/>
  <c r="BH221"/>
  <c r="BG221"/>
  <c r="BF221"/>
  <c r="T221"/>
  <c r="T220"/>
  <c r="R221"/>
  <c r="R220"/>
  <c r="P221"/>
  <c r="P220"/>
  <c r="BK221"/>
  <c r="BK220"/>
  <c r="J220"/>
  <c r="J221"/>
  <c r="BE221"/>
  <c r="J109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10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T205"/>
  <c r="R206"/>
  <c r="R205"/>
  <c r="P206"/>
  <c r="P205"/>
  <c r="BK206"/>
  <c r="BK205"/>
  <c r="J205"/>
  <c r="J206"/>
  <c r="BE206"/>
  <c r="J107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T200"/>
  <c r="T197"/>
  <c r="R201"/>
  <c r="R200"/>
  <c r="R197"/>
  <c r="P201"/>
  <c r="P200"/>
  <c r="P197"/>
  <c r="J200"/>
  <c r="J201"/>
  <c r="BE201"/>
  <c r="J106"/>
  <c r="J105"/>
  <c r="J104"/>
  <c r="BI196"/>
  <c r="BH196"/>
  <c r="BG196"/>
  <c r="BF196"/>
  <c r="T196"/>
  <c r="T195"/>
  <c r="R196"/>
  <c r="R195"/>
  <c r="P196"/>
  <c r="P195"/>
  <c r="BK196"/>
  <c r="BK195"/>
  <c r="J195"/>
  <c r="J196"/>
  <c r="BE196"/>
  <c r="J102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101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J152"/>
  <c r="J153"/>
  <c r="BE153"/>
  <c r="J100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99"/>
  <c r="BI142"/>
  <c r="BH142"/>
  <c r="BG142"/>
  <c r="BF142"/>
  <c r="T142"/>
  <c r="R142"/>
  <c r="P142"/>
  <c r="BK142"/>
  <c r="J142"/>
  <c r="BE142"/>
  <c r="BI137"/>
  <c r="F37"/>
  <c r="BH137"/>
  <c r="F36"/>
  <c r="BG137"/>
  <c r="F35"/>
  <c r="BF137"/>
  <c r="J34"/>
  <c r="F34"/>
  <c r="T137"/>
  <c r="T136"/>
  <c r="T135"/>
  <c r="T134"/>
  <c r="R137"/>
  <c r="R136"/>
  <c r="R135"/>
  <c r="R134"/>
  <c r="P137"/>
  <c r="P136"/>
  <c r="P135"/>
  <c r="P134"/>
  <c r="J136"/>
  <c r="BK134"/>
  <c r="J134"/>
  <c r="J96"/>
  <c r="J30"/>
  <c r="J137"/>
  <c r="BE137"/>
  <c r="J33"/>
  <c r="F33"/>
  <c r="J98"/>
  <c r="J131"/>
  <c r="J130"/>
  <c r="F130"/>
  <c r="F128"/>
  <c r="E126"/>
  <c r="J92"/>
  <c r="J91"/>
  <c r="F91"/>
  <c r="F89"/>
  <c r="E87"/>
  <c r="J39"/>
  <c r="J18"/>
  <c r="E18"/>
  <c r="F131"/>
  <c r="F92"/>
  <c r="J17"/>
  <c r="J12"/>
  <c r="J128"/>
  <c r="J89"/>
  <c r="E7"/>
  <c r="E124"/>
  <c r="E85"/>
</calcChain>
</file>

<file path=xl/sharedStrings.xml><?xml version="1.0" encoding="utf-8"?>
<sst xmlns="http://schemas.openxmlformats.org/spreadsheetml/2006/main" count="1571" uniqueCount="569">
  <si>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</si>
  <si>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</si>
  <si>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</si>
  <si>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</si>
  <si>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</si>
  <si>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</si>
  <si>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CHLUM</t>
  </si>
  <si>
    <t>Stavba:</t>
  </si>
  <si>
    <t>KSO:</t>
  </si>
  <si>
    <t>CC-CZ:</t>
  </si>
  <si>
    <t>Místo:</t>
  </si>
  <si>
    <t>Datum:</t>
  </si>
  <si>
    <t>Zadavatel:</t>
  </si>
  <si>
    <t>IČ:</t>
  </si>
  <si>
    <t xml:space="preserve">Královehracký kraj </t>
  </si>
  <si>
    <t>DIČ:</t>
  </si>
  <si>
    <t>Uchazeč:</t>
  </si>
  <si>
    <t>Projektant:</t>
  </si>
  <si>
    <t>Planning ART HK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</si>
  <si>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</si>
  <si>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</si>
  <si>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</si>
  <si>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</si>
  <si>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</si>
  <si>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</si>
  <si>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</si>
  <si>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</si>
  <si>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</si>
  <si>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</si>
  <si>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</si>
  <si>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</si>
  <si>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</si>
  <si>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</si>
  <si>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</si>
  <si>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</si>
  <si>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</si>
  <si>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</si>
  <si>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</si>
  <si>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</si>
  <si>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</si>
  <si>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</si>
  <si>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</si>
  <si>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</si>
  <si>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</si>
  <si>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</si>
  <si>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</si>
  <si>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</si>
  <si>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</si>
  <si>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{caf87786-bbf9-41fb-a775-8eb95c05beaf}</t>
  </si>
  <si>
    <t>2</t>
  </si>
  <si>
    <t>KRYCÍ LIST SOUPISU PRACÍ</t>
  </si>
  <si>
    <t>Objekt:</t>
  </si>
  <si>
    <t>CHLUM 1 - SO-01-Vlastní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</si>
  <si>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</si>
  <si>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</si>
  <si>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</si>
  <si>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</si>
  <si>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</si>
  <si>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</si>
  <si>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</si>
  <si>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</si>
  <si>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</si>
  <si>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</si>
  <si>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</si>
  <si>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</si>
  <si>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silnoproud-samostatná část</t>
  </si>
  <si>
    <t xml:space="preserve">    751 - Vzduchotechnika-samostatná část</t>
  </si>
  <si>
    <t xml:space="preserve">    763 - Konstrukce suché výstavby</t>
  </si>
  <si>
    <t xml:space="preserve">    767 - Konstrukce zámečnické</t>
  </si>
  <si>
    <t xml:space="preserve">    784 - Dokončovací práce - malby a tapety</t>
  </si>
  <si>
    <t xml:space="preserve">    787 - Dokončovací práce - zasklívání</t>
  </si>
  <si>
    <t>M - M</t>
  </si>
  <si>
    <t xml:space="preserve">    38-M - Měření a regulace -samostatná část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</si>
  <si>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</si>
  <si>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</si>
  <si>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</si>
  <si>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</si>
  <si>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</si>
  <si>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</si>
  <si>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</si>
  <si>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</si>
  <si>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</si>
  <si>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</si>
  <si>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</si>
  <si>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</si>
  <si>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</si>
  <si>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</si>
  <si>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</si>
  <si>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</si>
  <si>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</si>
  <si>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</si>
  <si>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</si>
  <si>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</si>
  <si>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</si>
  <si>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</si>
  <si>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</si>
  <si>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</si>
  <si>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</si>
  <si>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CS ÚRS 2019 02</t>
  </si>
  <si>
    <t>4</t>
  </si>
  <si>
    <t>1809535654</t>
  </si>
  <si>
    <t>VV</t>
  </si>
  <si>
    <t>"ozn.A102" 0,022*1,08</t>
  </si>
  <si>
    <t>"ozn. A103" 0,012*1,08</t>
  </si>
  <si>
    <t>"ozn. A109" 0,011*1,08</t>
  </si>
  <si>
    <t>Součet</t>
  </si>
  <si>
    <t>346481122</t>
  </si>
  <si>
    <t>Zaplentování rýh, potrubí, výklenků nebo nik ve stropu keramickým pletivem</t>
  </si>
  <si>
    <t>m2</t>
  </si>
  <si>
    <t>1027799277</t>
  </si>
  <si>
    <t>"ozn. A102" 1,07*0,45</t>
  </si>
  <si>
    <t>"ozn. A103" 0,45*0,45</t>
  </si>
  <si>
    <t>6</t>
  </si>
  <si>
    <t>Úpravy povrchů, podlahy a osazování výplní</t>
  </si>
  <si>
    <t>612325302</t>
  </si>
  <si>
    <t>Vápenocementová štuková omítka ostění nebo nadpraží</t>
  </si>
  <si>
    <t>-359348901</t>
  </si>
  <si>
    <t>622001</t>
  </si>
  <si>
    <t>Doplnění KZS vč. oboustranné omítky</t>
  </si>
  <si>
    <t>ks</t>
  </si>
  <si>
    <t>-1210363478</t>
  </si>
  <si>
    <t>"schema A102" 1</t>
  </si>
  <si>
    <t>"schema A103" 1</t>
  </si>
  <si>
    <t>9</t>
  </si>
  <si>
    <t>Ostatní konstrukce a práce, bourání</t>
  </si>
  <si>
    <t>5</t>
  </si>
  <si>
    <t>952901111</t>
  </si>
  <si>
    <t>Vyčištění budov bytové a občanské výstavby při výšce podlaží do 4 m</t>
  </si>
  <si>
    <t>-53091360</t>
  </si>
  <si>
    <t>954001</t>
  </si>
  <si>
    <t>Demontáž skladby střešního otvoru vel. 2000/1000mm  a zpětná montáž s novou PVC folií (parotěs,tepelná izolace,dřevěný záklop ,Pvc krytina ,geotextilie kačírekú</t>
  </si>
  <si>
    <t>-2083278573</t>
  </si>
  <si>
    <t>"ozn. A110"  2,3*1,5</t>
  </si>
  <si>
    <t>7</t>
  </si>
  <si>
    <t>954002</t>
  </si>
  <si>
    <t>D+M flexi hadice pro odvod kondenzátu se zaústěním do odpadu</t>
  </si>
  <si>
    <t>bm</t>
  </si>
  <si>
    <t>1525405751</t>
  </si>
  <si>
    <t>"ozn. A3.5" 3,0</t>
  </si>
  <si>
    <t>8</t>
  </si>
  <si>
    <t>965043421</t>
  </si>
  <si>
    <t>Bourání podkladů pod dlažby betonových s potěrem nebo teracem tl do 150 mm pl do 1 m2</t>
  </si>
  <si>
    <t>m3</t>
  </si>
  <si>
    <t>1630688402</t>
  </si>
  <si>
    <t>"ozn. A104"  0,55*0,45*0,15</t>
  </si>
  <si>
    <t>966081121</t>
  </si>
  <si>
    <t>Bourání kontaktního zateplení malých ploch jednotlivě do 1,0 m2</t>
  </si>
  <si>
    <t>kus</t>
  </si>
  <si>
    <t>1854917636</t>
  </si>
  <si>
    <t>"ozn. A102,A103" 2</t>
  </si>
  <si>
    <t>10</t>
  </si>
  <si>
    <t>967031132</t>
  </si>
  <si>
    <t>Přisekání rovných ostění v cihelném zdivu na MV nebo MVC</t>
  </si>
  <si>
    <t>1413209949</t>
  </si>
  <si>
    <t>"ozn.A101"   0,45*(1,75+0,68*2)</t>
  </si>
  <si>
    <t>"ozn. A102" 0,45*(1,07+0,58*2)</t>
  </si>
  <si>
    <t>"ozn. A103" 0,45*(0,45+0,41*2)</t>
  </si>
  <si>
    <t>"ozn. A109" 0,45*(0,6+0,9*2)</t>
  </si>
  <si>
    <t>11</t>
  </si>
  <si>
    <t>967041112</t>
  </si>
  <si>
    <t>Přisekání rovných ostění v betonu</t>
  </si>
  <si>
    <t>-1901338239</t>
  </si>
  <si>
    <t>"ozn. A104" 0,3*(0,55+0,45)*2</t>
  </si>
  <si>
    <t>12</t>
  </si>
  <si>
    <t>971033451</t>
  </si>
  <si>
    <t>Vybourání otvorů ve zdivu cihelném pl do 0,25 m2 na MVC nebo MV tl do 450 mm</t>
  </si>
  <si>
    <t>405174137</t>
  </si>
  <si>
    <t>"ozn.A101" 1</t>
  </si>
  <si>
    <t>"ozn. A103" 1</t>
  </si>
  <si>
    <t>13</t>
  </si>
  <si>
    <t>971033561</t>
  </si>
  <si>
    <t>Vybourání otvorů ve zdivu cihelném pl do 1 m2 na MVC nebo MV tl do 600 mm</t>
  </si>
  <si>
    <t>1433026458</t>
  </si>
  <si>
    <t>"ozn.A102" 1,07*0,58*0,45</t>
  </si>
  <si>
    <t>"ozn. A109" 0,6*0,9*0,45</t>
  </si>
  <si>
    <t>14</t>
  </si>
  <si>
    <t>971033651</t>
  </si>
  <si>
    <t>Vybourání otvorů ve zdivu cihelném pl do 4 m2 na MVC nebo MV tl do 600 mm</t>
  </si>
  <si>
    <t>-1293504674</t>
  </si>
  <si>
    <t>"ozn.A101"  1,75*0,68*0,45</t>
  </si>
  <si>
    <t>972054341</t>
  </si>
  <si>
    <t>Vybourání otvorů v ŽB stropech nebo klenbách pl do 0,25 m2 tl do 150 mm</t>
  </si>
  <si>
    <t>594406798</t>
  </si>
  <si>
    <t>"ozn. A104"  1</t>
  </si>
  <si>
    <t>16</t>
  </si>
  <si>
    <t>974031664</t>
  </si>
  <si>
    <t>Vysekání rýh ve zdivu cihelném pro vtahování nosníků hl do 150 mm v do 150 mm</t>
  </si>
  <si>
    <t>m</t>
  </si>
  <si>
    <t>-163790734</t>
  </si>
  <si>
    <t>"ozn.A102" 1,3*2</t>
  </si>
  <si>
    <t>"ozn.A103" 0,69*2</t>
  </si>
  <si>
    <t>"ozn. A109" 0,84*2</t>
  </si>
  <si>
    <t>17</t>
  </si>
  <si>
    <t>978035127</t>
  </si>
  <si>
    <t>Odsekání tenkovrstvé omítky odsekáním v rozsahu do 100%</t>
  </si>
  <si>
    <t>1262166951</t>
  </si>
  <si>
    <t>"ozn.A102" 1,2*0,7</t>
  </si>
  <si>
    <t>997</t>
  </si>
  <si>
    <t>Přesun sutě</t>
  </si>
  <si>
    <t>18</t>
  </si>
  <si>
    <t>997013211</t>
  </si>
  <si>
    <t>Vnitrostaveništní doprava suti a vybouraných hmot pro budovy v do 6 m ručně</t>
  </si>
  <si>
    <t>-35172447</t>
  </si>
  <si>
    <t>19</t>
  </si>
  <si>
    <t>997013501</t>
  </si>
  <si>
    <t>Odvoz suti a vybouraných hmot na skládku nebo meziskládku do 1 km se složením</t>
  </si>
  <si>
    <t>357857602</t>
  </si>
  <si>
    <t>20</t>
  </si>
  <si>
    <t>997013509</t>
  </si>
  <si>
    <t>Příplatek k odvozu suti a vybouraných hmot na skládku ZKD 1 km přes 1 km</t>
  </si>
  <si>
    <t>928182631</t>
  </si>
  <si>
    <t>3,074*9</t>
  </si>
  <si>
    <t>997013831</t>
  </si>
  <si>
    <t>Poplatek za uložení na skládce (skládkovné) stavebního odpadu směsného kód odpadu 170 904</t>
  </si>
  <si>
    <t>2033468039</t>
  </si>
  <si>
    <t>998</t>
  </si>
  <si>
    <t>Přesun hmot</t>
  </si>
  <si>
    <t>22</t>
  </si>
  <si>
    <t>998011001</t>
  </si>
  <si>
    <t>Přesun hmot pro budovy zděné v do 6 m</t>
  </si>
  <si>
    <t>-1781881113</t>
  </si>
  <si>
    <t>PSV</t>
  </si>
  <si>
    <t>Práce a dodávky PSV</t>
  </si>
  <si>
    <t>741</t>
  </si>
  <si>
    <t>Elektroinstalace - silnoproud-samostatná část</t>
  </si>
  <si>
    <t>751</t>
  </si>
  <si>
    <t>Vzduchotechnika-samostatná část</t>
  </si>
  <si>
    <t>763</t>
  </si>
  <si>
    <t>Konstrukce suché výstavby</t>
  </si>
  <si>
    <t>23</t>
  </si>
  <si>
    <t>763131915</t>
  </si>
  <si>
    <t>Zhotovení otvoru vel. do 2 m2 v SDK podhledu a podkroví s vyztužením profily</t>
  </si>
  <si>
    <t>-681396841</t>
  </si>
  <si>
    <t>"ozn. A104" 1</t>
  </si>
  <si>
    <t>24</t>
  </si>
  <si>
    <t>763132985</t>
  </si>
  <si>
    <t>Vyspravení SDK podhledu, podkroví plochy do 1,5 m2 deska 1xA 12,5</t>
  </si>
  <si>
    <t>2012548309</t>
  </si>
  <si>
    <t>25</t>
  </si>
  <si>
    <t>998763401</t>
  </si>
  <si>
    <t>Přesun hmot procentní pro sádrokartonové konstrukce v objektech v do 6 m</t>
  </si>
  <si>
    <t>%</t>
  </si>
  <si>
    <t>-1527357170</t>
  </si>
  <si>
    <t>767</t>
  </si>
  <si>
    <t>Konstrukce zámečnické</t>
  </si>
  <si>
    <t>26</t>
  </si>
  <si>
    <t>767001</t>
  </si>
  <si>
    <t xml:space="preserve">D+M ocelová středová podpěra z jakl. profilů vč. zákl. nátěru a kotvení </t>
  </si>
  <si>
    <t>kg</t>
  </si>
  <si>
    <t>1885735228</t>
  </si>
  <si>
    <t>"ozn.A101"  25,0*1,05</t>
  </si>
  <si>
    <t>27</t>
  </si>
  <si>
    <t>767002</t>
  </si>
  <si>
    <t xml:space="preserve">D+M ocelová výměna z L 80/80/6 vč. nátěru a kotvení </t>
  </si>
  <si>
    <t>199308023</t>
  </si>
  <si>
    <t>"ozn.A106" 30,0*1,08</t>
  </si>
  <si>
    <t>28</t>
  </si>
  <si>
    <t>767003</t>
  </si>
  <si>
    <t xml:space="preserve">D+M typové konzoly  pro umístění VZD jednotky </t>
  </si>
  <si>
    <t>kpl</t>
  </si>
  <si>
    <t>-831807235</t>
  </si>
  <si>
    <t>"ozn. A107" 1</t>
  </si>
  <si>
    <t>29</t>
  </si>
  <si>
    <t>767004</t>
  </si>
  <si>
    <t xml:space="preserve">Úprava rámu pro osazení zařízení VZD </t>
  </si>
  <si>
    <t>303868113</t>
  </si>
  <si>
    <t>"ozn. A108" 2</t>
  </si>
  <si>
    <t>30</t>
  </si>
  <si>
    <t>767005</t>
  </si>
  <si>
    <t xml:space="preserve">D+M ocelová sendvičová dvířka 600/900mm rám z L profilů zateplení miner. vatou </t>
  </si>
  <si>
    <t>-2005173430</t>
  </si>
  <si>
    <t>"ozn. A109" 1</t>
  </si>
  <si>
    <t>31</t>
  </si>
  <si>
    <t>998767201</t>
  </si>
  <si>
    <t>Přesun hmot procentní pro zámečnické konstrukce v objektech v do 6 m</t>
  </si>
  <si>
    <t>-1228053161</t>
  </si>
  <si>
    <t>784</t>
  </si>
  <si>
    <t>Dokončovací práce - malby a tapety</t>
  </si>
  <si>
    <t>32</t>
  </si>
  <si>
    <t>784181101</t>
  </si>
  <si>
    <t>Základní akrylátová jednonásobná penetrace podkladu v místnostech výšky do 3,80m</t>
  </si>
  <si>
    <t>-777766074</t>
  </si>
  <si>
    <t>33</t>
  </si>
  <si>
    <t>784211111</t>
  </si>
  <si>
    <t>Dvojnásobné bílé malby ze směsí za mokra velmi dobře otěruvzdorných v místnostech výšky do 3,80 m</t>
  </si>
  <si>
    <t>-1872939386</t>
  </si>
  <si>
    <t>787</t>
  </si>
  <si>
    <t>Dokončovací práce - zasklívání</t>
  </si>
  <si>
    <t>34</t>
  </si>
  <si>
    <t>787600801</t>
  </si>
  <si>
    <t>Vysklívání oken a dveří plochy do 1 m2 skla plochého</t>
  </si>
  <si>
    <t>-1823031814</t>
  </si>
  <si>
    <t>"ozn. A108" 1,25*0,82*2</t>
  </si>
  <si>
    <t>M</t>
  </si>
  <si>
    <t>38-M</t>
  </si>
  <si>
    <t>Měření a regulace -samostatná část</t>
  </si>
  <si>
    <t>VRN</t>
  </si>
  <si>
    <t>Vedlejší rozpočtové náklady</t>
  </si>
  <si>
    <t>VRN3</t>
  </si>
  <si>
    <t>Zařízení staveniště</t>
  </si>
  <si>
    <t>35</t>
  </si>
  <si>
    <t>032002000</t>
  </si>
  <si>
    <t>Vybavení staveniště</t>
  </si>
  <si>
    <t>soubor</t>
  </si>
  <si>
    <t>1024</t>
  </si>
  <si>
    <t>-235016064</t>
  </si>
  <si>
    <t>VRN7</t>
  </si>
  <si>
    <t>Provozní vlivy</t>
  </si>
  <si>
    <t>36</t>
  </si>
  <si>
    <t>071002000</t>
  </si>
  <si>
    <t>Provoz investora, třetích osob</t>
  </si>
  <si>
    <t>13105907</t>
  </si>
  <si>
    <t>Cenová rekapitulace</t>
  </si>
  <si>
    <t xml:space="preserve">Silnoproudá elektrotechnika </t>
  </si>
  <si>
    <t xml:space="preserve">Rozpočet </t>
  </si>
  <si>
    <t xml:space="preserve">Elektroinstalace  </t>
  </si>
  <si>
    <t xml:space="preserve">Mezisoučet </t>
  </si>
  <si>
    <t>Montáž</t>
  </si>
  <si>
    <t>PPV</t>
  </si>
  <si>
    <t>Nosný materiál</t>
  </si>
  <si>
    <t>Podružný materiál</t>
  </si>
  <si>
    <t>Celkem</t>
  </si>
  <si>
    <t>Výchozí revize</t>
  </si>
  <si>
    <t>hod</t>
  </si>
  <si>
    <t>ZRN celkem</t>
  </si>
  <si>
    <t>č.pol</t>
  </si>
  <si>
    <t>Název materiálu</t>
  </si>
  <si>
    <t>jedn.</t>
  </si>
  <si>
    <t>množství</t>
  </si>
  <si>
    <t>montáž</t>
  </si>
  <si>
    <t>nosný materiál</t>
  </si>
  <si>
    <t>Rozpočet</t>
  </si>
  <si>
    <t>921-URS</t>
  </si>
  <si>
    <t>741-URS</t>
  </si>
  <si>
    <t xml:space="preserve">Elektroinstalace </t>
  </si>
  <si>
    <t xml:space="preserve">Demontáž stávajícího jističe 20C/3 a jeho náhrada za jistič 25C/3 </t>
  </si>
  <si>
    <t>2-R</t>
  </si>
  <si>
    <t xml:space="preserve">Konstrukce ve 2.poli RH pro vestavbu přístrojové náplně </t>
  </si>
  <si>
    <t>3-R</t>
  </si>
  <si>
    <t>Vestavba  jističe 6D/1</t>
  </si>
  <si>
    <t>Vestavba jističe 40B/3</t>
  </si>
  <si>
    <t>Vestavba svodiče přepětí 1. + 2. stupeň 12,5kA, 3+1</t>
  </si>
  <si>
    <t>6-R</t>
  </si>
  <si>
    <t xml:space="preserve">Vývodka + úprava zákrytového plechu přístrojové náplně </t>
  </si>
  <si>
    <t xml:space="preserve">hod </t>
  </si>
  <si>
    <t>Sil. kabel CYKY J 5x4mm2</t>
  </si>
  <si>
    <t>Vodič CY16mm2</t>
  </si>
  <si>
    <t>Ukončení kabelu CYKY do 5Cx4mm2</t>
  </si>
  <si>
    <t>Ukončení vodiče  CYA do 16mm2</t>
  </si>
  <si>
    <t xml:space="preserve">Lišta elektroinstalační LHD 20x20/ pro CY vodič/ </t>
  </si>
  <si>
    <t xml:space="preserve">m </t>
  </si>
  <si>
    <t xml:space="preserve">Lišta elektroinstalační LHD 40x40 </t>
  </si>
  <si>
    <t>ALMgSi drát  8mm jímací s podpěrou / 0,135kg/m /</t>
  </si>
  <si>
    <t>Svorka SS nerez</t>
  </si>
  <si>
    <t>Svorka SU nerez</t>
  </si>
  <si>
    <t>Elektroinstalace součet</t>
  </si>
  <si>
    <t xml:space="preserve">Požadavek na stavební přípomoc, která není součástí rozpočtu / řeší investor / </t>
  </si>
  <si>
    <t xml:space="preserve">Zhotovení vstupu 60x60cm do sádrokart.  konstrukce stropu </t>
  </si>
  <si>
    <t>Zakrytí vstupu 60x60cm a uvedení sádrokart. konstrukce do pův. stavu</t>
  </si>
  <si>
    <t>Prostup zdí do tl. 45Cm , 9cm2</t>
  </si>
  <si>
    <t xml:space="preserve">Prvotní kalibrace NE- Standard </t>
  </si>
  <si>
    <t>Inženýrská činnost zakázky CRI</t>
  </si>
  <si>
    <t>Cena za ks</t>
  </si>
  <si>
    <t>m.j.</t>
  </si>
  <si>
    <t>Cena celkem</t>
  </si>
  <si>
    <t>ŘÍDÍCÍ SYSTÉM (DTV1)</t>
  </si>
  <si>
    <t>Procesní stanice s kapacitním dotykovým displejem 7“, 800x480, ARM, 256MB RAM, Ethernet, mikroSD (není součástí dodávky), Linux, 9-36Vss, bez zdroje</t>
  </si>
  <si>
    <t>Kombinovaný I/O modul s řídící deskou MiniPLC 88 I/O (16 AI, 8 AO, 32 DI, 32 DO), bez displeje</t>
  </si>
  <si>
    <t>SOFTWAROVÉ OŽIVENÍ (VYTVOŘENÍ APLIKAČNÍHO)</t>
  </si>
  <si>
    <t>db</t>
  </si>
  <si>
    <t>PERIFÉRIE</t>
  </si>
  <si>
    <t>VZT1 – ZŮSTANOU PONECHÁNY STÁVAJÍCÍ</t>
  </si>
  <si>
    <t>ROZVADĚČ  DTV1</t>
  </si>
  <si>
    <t>ROZVADĚČ 1000x800x260 + ÚCHYTY</t>
  </si>
  <si>
    <t>VÝVODKA PG16 S MATICÍ</t>
  </si>
  <si>
    <t>SVÍTIDLO 15W S VYPÍNAČEM</t>
  </si>
  <si>
    <t>ZÁSUVKA SOKLOVÁ 230V</t>
  </si>
  <si>
    <t>Vypínač LTS40A, 3.pól., červený, 40A, panel</t>
  </si>
  <si>
    <t>SVODIČ PŘEPĚTÍ COMBTEC B/C/D</t>
  </si>
  <si>
    <t xml:space="preserve">SÍŤOVÝ ZDROJ SPÍNANÝ, 60W, 88÷264V~/24V/2.5A=, NA DIN35 </t>
  </si>
  <si>
    <t>TRANSFORMÁTOR 230/24 125VA</t>
  </si>
  <si>
    <t>B10/1</t>
  </si>
  <si>
    <t>JISTIČ 10A 1POL.</t>
  </si>
  <si>
    <t>B10/3</t>
  </si>
  <si>
    <t>JISTIČ 10A 3POL.</t>
  </si>
  <si>
    <t>C2/1</t>
  </si>
  <si>
    <t>JISTIČ 2A 1POL.</t>
  </si>
  <si>
    <t>POMOCNÝ KONT.</t>
  </si>
  <si>
    <t>STYKAČ LSD-12A, 5,5kW/400V, AC230V/50/60Hz</t>
  </si>
  <si>
    <t>MINIATURNÍ RELÉ PT, CÍVKA 230V AC</t>
  </si>
  <si>
    <t>PATICE, 4 PÓL.,6A</t>
  </si>
  <si>
    <t>HLAVICE PRO SIGNÁLKY NÍZKÉ - ŽLUTÁ</t>
  </si>
  <si>
    <t>UPEVŇOVACÍ ADAPTÉR 3 POZICE</t>
  </si>
  <si>
    <t>LED 12-30V AC/DC BÍLÁ</t>
  </si>
  <si>
    <t>HLAVICE PRO SIGNÁLKY NÍZKÉ - ZELENÁ</t>
  </si>
  <si>
    <t>LED 12-30V AC/DC ZELENÁ</t>
  </si>
  <si>
    <t>OVLÁDAČ 3-POLOHOVY, S ARETACÍ ČERNÝ I-0-II, OTOČNÝ</t>
  </si>
  <si>
    <t>ZAPÍNACÍ KONTAKT</t>
  </si>
  <si>
    <t xml:space="preserve">SVORKA ŘADOVÁ 0,5 - 4  </t>
  </si>
  <si>
    <t>POJISTKOVÁ SVORKA</t>
  </si>
  <si>
    <t>POMOCNÝ MATERIÁL</t>
  </si>
  <si>
    <t>VÝROBA ROZVADĚČE</t>
  </si>
  <si>
    <t>MONTÁŽ VČETNĚ DODÁVKY KABELŮ A KABELOVÝCH TRAS</t>
  </si>
  <si>
    <t>kabel CYKY 5x1.5</t>
  </si>
  <si>
    <t>kabel CYKY 3x1.5</t>
  </si>
  <si>
    <t>kabel JYTY 4x1</t>
  </si>
  <si>
    <t>POKLÁDKA KABELŮ</t>
  </si>
  <si>
    <t>VODIČ CY6 ŽLUTOZEL.</t>
  </si>
  <si>
    <t>KOVOVÉ KABELOVÉ ŽLABY 62x50 VČETNĚ KONSTRUKČNÍCH DÍLŮ NA ZEĎ</t>
  </si>
  <si>
    <t>LIŠTA VKLÁDACÍ PVC 40x40</t>
  </si>
  <si>
    <t>DRŽÁK SVAZKOVÝ GRIP 2031M/15</t>
  </si>
  <si>
    <t>TRUBKA OHEBNÁ PVC P35</t>
  </si>
  <si>
    <t>PROTIPOŽÁRNÍ TMEL</t>
  </si>
  <si>
    <t>DROBNÝ INSTALAČNÍ MATERIÁL</t>
  </si>
  <si>
    <t>MONTÁŽNÍ PRÁCE</t>
  </si>
  <si>
    <t>DOPRAVA</t>
  </si>
  <si>
    <t>REVIZE</t>
  </si>
  <si>
    <t>OŽIVENÍ A ZKUŠEBNÍ PROVOZ</t>
  </si>
  <si>
    <t>ZAŠKOLENÍ OBSLUHY</t>
  </si>
  <si>
    <t>PROJEKTOVÁ DOKUMENTACE (dílenské výkresy, DSPS)</t>
  </si>
  <si>
    <t>CELKEM bez DPH</t>
  </si>
  <si>
    <r>
      <rPr>
        <sz val="10"/>
        <rFont val="Arial Narrow"/>
        <family val="2"/>
        <charset val="238"/>
      </rPr>
      <t xml:space="preserve">Pokojový ovladač, komunikativní
Displej 60 x 60 mm, otočný knoflík s tlačítkem, měření teploty, nastavování hodnot, přepínání a indikace stavů, komunikace Modbus / RS485 galv. Oddělená – </t>
    </r>
    <r>
      <rPr>
        <b/>
        <sz val="10"/>
        <rFont val="Arial Narrow"/>
        <family val="2"/>
        <charset val="238"/>
      </rPr>
      <t>PP1, PP2</t>
    </r>
  </si>
  <si>
    <r>
      <rPr>
        <sz val="10"/>
        <rFont val="Arial Narrow"/>
        <family val="2"/>
        <charset val="238"/>
      </rPr>
      <t xml:space="preserve">KLAP. POHON 10Nm 230V 3BOD. - </t>
    </r>
    <r>
      <rPr>
        <b/>
        <sz val="10"/>
        <rFont val="Arial Narrow"/>
        <family val="2"/>
        <charset val="238"/>
      </rPr>
      <t>KC2</t>
    </r>
  </si>
  <si>
    <r>
      <rPr>
        <sz val="10"/>
        <rFont val="Arial Narrow"/>
        <family val="2"/>
        <charset val="238"/>
      </rPr>
      <t xml:space="preserve">DIFERENČNÍ TLAKOVÝ SPÍNAČ PRO VZDUCH – </t>
    </r>
    <r>
      <rPr>
        <b/>
        <sz val="10"/>
        <rFont val="Arial Narrow"/>
        <family val="2"/>
        <charset val="238"/>
      </rPr>
      <t>DPF2, DP2, DPF3, DP3</t>
    </r>
  </si>
  <si>
    <r>
      <rPr>
        <sz val="10"/>
        <rFont val="Arial Narrow"/>
        <family val="2"/>
        <charset val="238"/>
      </rPr>
      <t xml:space="preserve">KANÁLOVÉ TEPLOTNÍ ČIDLO Ni1000, 0,4m – </t>
    </r>
    <r>
      <rPr>
        <b/>
        <sz val="10"/>
        <rFont val="Arial Narrow"/>
        <family val="2"/>
        <charset val="238"/>
      </rPr>
      <t>TP2</t>
    </r>
  </si>
  <si>
    <r>
      <rPr>
        <sz val="10"/>
        <rFont val="Arial Narrow"/>
        <family val="2"/>
        <charset val="238"/>
      </rPr>
      <t xml:space="preserve">KLAP. POHON 18Nm 230V, 2BOD.havarijní, - </t>
    </r>
    <r>
      <rPr>
        <b/>
        <sz val="10"/>
        <rFont val="Arial Narrow"/>
        <family val="2"/>
        <charset val="238"/>
      </rPr>
      <t>KE3, KO3.1, KO3.2</t>
    </r>
  </si>
  <si>
    <t xml:space="preserve">   SOUHRNNÝ VÝKAZ VÝMĚR</t>
  </si>
  <si>
    <t xml:space="preserve">   „Přístavba muzea války 1866 na Chlumu - opatření </t>
  </si>
  <si>
    <t xml:space="preserve">     ke snížení tepelné zátěže ve vstupním prostoru"</t>
  </si>
  <si>
    <t xml:space="preserve">               </t>
  </si>
  <si>
    <t>Profesní část</t>
  </si>
  <si>
    <t>A.1</t>
  </si>
  <si>
    <t>Architektonicko stavební část</t>
  </si>
  <si>
    <t>Práce a dodávky HSV, PSV</t>
  </si>
  <si>
    <t>Vedlejší rozpočtové náklady (VRN)</t>
  </si>
  <si>
    <t>A.3</t>
  </si>
  <si>
    <t>Technika prostředí staveb</t>
  </si>
  <si>
    <t>3.2a3</t>
  </si>
  <si>
    <t>Zařízení pro ochlazování staveb, zařízení vzduchotechniky</t>
  </si>
  <si>
    <t>3.4</t>
  </si>
  <si>
    <t>Měření a regulace (MaR)</t>
  </si>
  <si>
    <t>3.5</t>
  </si>
  <si>
    <t>Zdravotně-technické instalace (ZTI) … zahrnuto ve stavební části A.1</t>
  </si>
  <si>
    <t>3.7</t>
  </si>
  <si>
    <t>Silnoproudá zařízení</t>
  </si>
  <si>
    <t>Celkem A.1+A.3  (bez DPH)</t>
  </si>
  <si>
    <t>Celkem A.1+A.3 (s DPH 21 %)</t>
  </si>
  <si>
    <r>
      <t>Cena Kč</t>
    </r>
    <r>
      <rPr>
        <b/>
        <sz val="14"/>
        <rFont val="Arial CE"/>
        <family val="2"/>
        <charset val="238"/>
      </rPr>
      <t xml:space="preserve"> </t>
    </r>
    <r>
      <rPr>
        <b/>
        <sz val="10"/>
        <rFont val="Arial CE"/>
        <family val="2"/>
        <charset val="238"/>
      </rPr>
      <t>(bez DPH)</t>
    </r>
  </si>
  <si>
    <t>Zař./Poz.</t>
  </si>
  <si>
    <t>Položka</t>
  </si>
  <si>
    <t>Počet</t>
  </si>
  <si>
    <t>Dodávka jedn.</t>
  </si>
  <si>
    <t>Montáž jedn.</t>
  </si>
  <si>
    <t>Váha jedn.</t>
  </si>
  <si>
    <t>Poznámka</t>
  </si>
  <si>
    <t>Chlazení oběhovým vzduchem</t>
  </si>
  <si>
    <t>12.001</t>
  </si>
  <si>
    <t>Oběhová vzd. jednotka 3000m3/h, filtr G4,Qch=10,5kW R410A,ventilátor</t>
  </si>
  <si>
    <t>D.1.4.VZT.04</t>
  </si>
  <si>
    <t>s volným oběž.kolem a EC motorem</t>
  </si>
  <si>
    <t xml:space="preserve"> </t>
  </si>
  <si>
    <t>1x230V/0,75kW,rám 120mm,vnitřní provedení</t>
  </si>
  <si>
    <t>12.002</t>
  </si>
  <si>
    <t xml:space="preserve">Venkovní kond. jednotka Qch=10,5kW 400/3/50, 2,84kW,vč. řídícího </t>
  </si>
  <si>
    <t>dtto</t>
  </si>
  <si>
    <t>modulu pro venk. jednotku 0-10V</t>
  </si>
  <si>
    <t>12.003</t>
  </si>
  <si>
    <t>Chladivové rozvody,vč.tvarovek a příslušenství,izolace s odolností proti</t>
  </si>
  <si>
    <t>UV záření,vč. ochranné Al folie, náplň chladiva R410A, montážní,</t>
  </si>
  <si>
    <t xml:space="preserve">závěsový,spojovací a těsnicí materiál, vč. potřebné kabeláže mezi </t>
  </si>
  <si>
    <t>vnější a vnitřní jednotkou</t>
  </si>
  <si>
    <t>12.004</t>
  </si>
  <si>
    <t>Tlumič hluku buňkový 250x500x1500</t>
  </si>
  <si>
    <t>12.005</t>
  </si>
  <si>
    <t>Tlumič hluku buňkový 250x500x2000</t>
  </si>
  <si>
    <t>12.006</t>
  </si>
  <si>
    <t xml:space="preserve">Regulační klapka ruční 500x500 </t>
  </si>
  <si>
    <t>12.006a</t>
  </si>
  <si>
    <t>Ovládání klapek ruční, u položky 12.006</t>
  </si>
  <si>
    <t>12.007</t>
  </si>
  <si>
    <t>Dýza s dalekým dosahem vel.180 ruční nastavení</t>
  </si>
  <si>
    <t>D.1.4.VZT.03</t>
  </si>
  <si>
    <t>12.008</t>
  </si>
  <si>
    <t>Vyústka nastavitelná 1-řadá 520x425 s upevňovacím rámečkem,</t>
  </si>
  <si>
    <t>bez regulace</t>
  </si>
  <si>
    <t>12.009</t>
  </si>
  <si>
    <t>Požární klapka 500x400,těsná,ruční a teplotní spouštění</t>
  </si>
  <si>
    <t>12.010</t>
  </si>
  <si>
    <t xml:space="preserve">NEOBSAZENO </t>
  </si>
  <si>
    <t>12.010 - 12.014</t>
  </si>
  <si>
    <t>12.015</t>
  </si>
  <si>
    <t>Potrubí čtyřhranné sk I ON 12 0405 -pozinkovaný plech, vč. montážního</t>
  </si>
  <si>
    <t xml:space="preserve">závěsového,spojovacího a těsnicího materiálu </t>
  </si>
  <si>
    <t>D.1.4.VZT.03,04</t>
  </si>
  <si>
    <t>12.016</t>
  </si>
  <si>
    <t>Deska z minerální vlny s AL polep tl.4 cm</t>
  </si>
  <si>
    <t>Tep.-akust. izolace čtyřhr.potrubí</t>
  </si>
  <si>
    <t>12.017</t>
  </si>
  <si>
    <t>Systém desek z minerální vlny atestovaný na EI30</t>
  </si>
  <si>
    <t>Požární izolace, čtyřhranné potrubí EI30</t>
  </si>
  <si>
    <t>CELKEM</t>
  </si>
  <si>
    <t>Přetlakové větrání</t>
  </si>
  <si>
    <t>13.001</t>
  </si>
  <si>
    <t>Tichý rad. ventil. čtyřh.připoj. V=8000 m3/h,Pi=2,142kW,230/400V</t>
  </si>
  <si>
    <t>13.001a</t>
  </si>
  <si>
    <t xml:space="preserve">Pružná vložka 800x500 </t>
  </si>
  <si>
    <t>13.002</t>
  </si>
  <si>
    <t>Filtr deskový 800x500 s filtrem G4</t>
  </si>
  <si>
    <t>13.003</t>
  </si>
  <si>
    <t>Tlumič hluku buňkový atyp 200x500x800</t>
  </si>
  <si>
    <t>13.004</t>
  </si>
  <si>
    <t>Tlumič hluku buňkový 200x500x1000</t>
  </si>
  <si>
    <t>13.005</t>
  </si>
  <si>
    <t>Regulační klapka těsná ruční 800 x 500</t>
  </si>
  <si>
    <t>13.005a</t>
  </si>
  <si>
    <t xml:space="preserve">Ovládání klapek pro servomotor, u položky 13.005 </t>
  </si>
  <si>
    <t>13.006</t>
  </si>
  <si>
    <t>Požární klapka 1000x500 těsná ruční a teplotní spouštění</t>
  </si>
  <si>
    <t>13.007</t>
  </si>
  <si>
    <t>Vyústka nastavitelná 2-řadá 1020x525, s upevňovacím rámečkem,</t>
  </si>
  <si>
    <t>13.008</t>
  </si>
  <si>
    <t xml:space="preserve">Protidešťová žaluzie  800 x 630 </t>
  </si>
  <si>
    <t>13.008a</t>
  </si>
  <si>
    <t xml:space="preserve">Pozední rám  800 x 630 </t>
  </si>
  <si>
    <t>13.009</t>
  </si>
  <si>
    <t>Regulační klapka těsná ruční 800 x 630</t>
  </si>
  <si>
    <t>13.009a</t>
  </si>
  <si>
    <t xml:space="preserve">Ovládání klapek pro servomotor, u položky 13.009 </t>
  </si>
  <si>
    <t>13.010</t>
  </si>
  <si>
    <t>13.010 - 13.014</t>
  </si>
  <si>
    <t>13.015</t>
  </si>
  <si>
    <t>13.016</t>
  </si>
  <si>
    <t>Ostatní</t>
  </si>
  <si>
    <t>14.017</t>
  </si>
  <si>
    <t>Protipožární zatěsnění VZT prostupů minerální vatou+protipožárním</t>
  </si>
  <si>
    <t>tmelem /spára max.2cm./, oboustranně</t>
  </si>
  <si>
    <t>PRÁCE SOUVISEJÍCÍ S INSTALACÍ ZAŘÍZENÍ VZT.</t>
  </si>
  <si>
    <t>A/  STAVBA</t>
  </si>
  <si>
    <t xml:space="preserve">zhotovení prostupů pro potrubí VZT. Utěsnění prostupů a veškeré stavební </t>
  </si>
  <si>
    <t xml:space="preserve">úpravy </t>
  </si>
  <si>
    <t>Přehled prostupů : zařízení č.12 - 600x510, 520x480, 2x 880x710, 200x120</t>
  </si>
  <si>
    <t>zařízení č.13 - 2x 880x710, 1100x610</t>
  </si>
  <si>
    <t xml:space="preserve"> - stavební přípomoci s osazením VZT zařízení 12.1, 12.2 a 13.1</t>
  </si>
  <si>
    <t xml:space="preserve"> - rám pod venkovní chladicí jednotku pozice 12.2</t>
  </si>
  <si>
    <t>B/  STATIKA</t>
  </si>
  <si>
    <t xml:space="preserve"> - posouzení umístění veškerých prostupů VZT konstrukcemi</t>
  </si>
  <si>
    <t>přehled prostupů v odstavci A/ STAVBA</t>
  </si>
  <si>
    <t xml:space="preserve"> - posouzení umístění venkovní kondenzační jednotky pozice 12.2 a zavěšení</t>
  </si>
  <si>
    <t>ventilátoru pozice 13.1</t>
  </si>
  <si>
    <t>C/  ZTI</t>
  </si>
  <si>
    <t xml:space="preserve"> - napojení odvodu kondenzátu z chladicího dílu zařízení pozice 12.1</t>
  </si>
  <si>
    <t xml:space="preserve">Zajištění těchto prací bude úkolem dodavatele VZT </t>
  </si>
  <si>
    <t>Zařízení</t>
  </si>
  <si>
    <t>Cena elementů</t>
  </si>
  <si>
    <t>Montáž elementů</t>
  </si>
  <si>
    <t>Celkem vzduchotechnika</t>
  </si>
  <si>
    <t>Přidružené náklady</t>
  </si>
  <si>
    <t>Náklady na dopravu</t>
  </si>
  <si>
    <t>Přesun strojů a zařízení</t>
  </si>
  <si>
    <t>Přesun potrubí</t>
  </si>
  <si>
    <t>Podíl přidružených výkonů</t>
  </si>
  <si>
    <t>Zednické výpomoci</t>
  </si>
  <si>
    <t>Komlexní vyzkoušení</t>
  </si>
  <si>
    <t>Zaregulování VZT</t>
  </si>
  <si>
    <t>Zaškolení obsluhy</t>
  </si>
  <si>
    <t>Celkem přidružené náklady</t>
  </si>
  <si>
    <t>CELKEM ZAKÁZKA:</t>
  </si>
  <si>
    <t xml:space="preserve">Přístavba muzea války  1866 Na Chlumu </t>
  </si>
  <si>
    <t xml:space="preserve">Opatření ke snížení tepelné zátěže ve vstupním prostoru </t>
  </si>
</sst>
</file>

<file path=xl/styles.xml><?xml version="1.0" encoding="utf-8"?>
<styleSheet xmlns="http://schemas.openxmlformats.org/spreadsheetml/2006/main">
  <numFmts count="9">
    <numFmt numFmtId="164" formatCode="#,##0.00%"/>
    <numFmt numFmtId="165" formatCode="dd\.mm\.yyyy"/>
    <numFmt numFmtId="166" formatCode="#,##0.00000"/>
    <numFmt numFmtId="167" formatCode="#,##0.000"/>
    <numFmt numFmtId="168" formatCode="0.0"/>
    <numFmt numFmtId="169" formatCode="#,##0.00&quot; Kč&quot;"/>
    <numFmt numFmtId="170" formatCode="_-* #,##0&quot; Kč&quot;_-;\-* #,##0&quot; Kč&quot;_-;_-* &quot;- Kč&quot;_-;_-@_-"/>
    <numFmt numFmtId="171" formatCode="_-* #,##0.00\,_K_č_-;\-* #,##0.00\,_K_č_-;_-* \-??\ _K_č_-;_-@_-"/>
    <numFmt numFmtId="172" formatCode="#,##0.00&quot; Kč&quot;;\-#,##0.00&quot; Kč&quot;"/>
  </numFmts>
  <fonts count="71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48"/>
      <name val="Arial CE"/>
    </font>
    <font>
      <b/>
      <sz val="14"/>
      <name val="Arial CE"/>
    </font>
    <font>
      <b/>
      <sz val="10"/>
      <name val="Arial CE"/>
    </font>
    <font>
      <b/>
      <sz val="10"/>
      <color indexed="63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sz val="10"/>
      <name val="Arial CE"/>
      <family val="2"/>
      <charset val="238"/>
    </font>
    <font>
      <sz val="24"/>
      <name val="Arial CE"/>
      <family val="2"/>
      <charset val="238"/>
    </font>
    <font>
      <b/>
      <sz val="24"/>
      <name val="Arial CE"/>
      <family val="2"/>
      <charset val="238"/>
    </font>
    <font>
      <sz val="18"/>
      <name val="Arial CE"/>
      <family val="2"/>
      <charset val="238"/>
    </font>
    <font>
      <b/>
      <sz val="22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24"/>
      <color indexed="8"/>
      <name val="Arial CE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19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10"/>
      <name val="Arial Narrow"/>
      <family val="2"/>
      <charset val="1"/>
    </font>
    <font>
      <sz val="10"/>
      <name val="Arial Narrow"/>
      <family val="2"/>
      <charset val="1"/>
    </font>
    <font>
      <b/>
      <i/>
      <sz val="10"/>
      <name val="Arial Narrow"/>
      <family val="2"/>
      <charset val="1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1"/>
    </font>
    <font>
      <b/>
      <sz val="12"/>
      <name val="Arial Narrow"/>
      <family val="2"/>
      <charset val="1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6"/>
      <name val="Verdana"/>
      <family val="2"/>
    </font>
    <font>
      <b/>
      <sz val="13.5"/>
      <name val="Arial CE"/>
      <family val="2"/>
      <charset val="238"/>
    </font>
    <font>
      <sz val="13.5"/>
      <name val="Arial CE"/>
      <charset val="238"/>
    </font>
    <font>
      <b/>
      <sz val="16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  <charset val="238"/>
    </font>
    <font>
      <sz val="8"/>
      <name val="Verdana"/>
      <family val="2"/>
      <charset val="238"/>
    </font>
    <font>
      <sz val="12"/>
      <name val="Arial"/>
      <family val="2"/>
      <charset val="238"/>
    </font>
    <font>
      <sz val="8"/>
      <name val="Verdana"/>
      <family val="2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29" fillId="5" borderId="0" applyNumberFormat="0" applyBorder="0" applyAlignment="0" applyProtection="0"/>
    <xf numFmtId="0" fontId="31" fillId="6" borderId="0" applyNumberFormat="0" applyBorder="0" applyAlignment="0" applyProtection="0"/>
    <xf numFmtId="171" fontId="23" fillId="0" borderId="0" applyFill="0" applyAlignment="0" applyProtection="0"/>
    <xf numFmtId="0" fontId="32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23" fillId="0" borderId="0" applyFill="0" applyAlignment="0" applyProtection="0"/>
    <xf numFmtId="0" fontId="38" fillId="9" borderId="0" applyNumberFormat="0" applyBorder="0" applyAlignment="0" applyProtection="0"/>
    <xf numFmtId="0" fontId="23" fillId="0" borderId="0"/>
    <xf numFmtId="0" fontId="23" fillId="0" borderId="0"/>
    <xf numFmtId="0" fontId="48" fillId="0" borderId="0"/>
    <xf numFmtId="0" fontId="23" fillId="0" borderId="0"/>
    <xf numFmtId="0" fontId="65" fillId="0" borderId="0"/>
    <xf numFmtId="0" fontId="39" fillId="9" borderId="1" applyNumberFormat="0" applyAlignment="0" applyProtection="0"/>
    <xf numFmtId="0" fontId="23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1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11" borderId="0" xfId="0" applyFont="1" applyFill="1" applyAlignment="1">
      <alignment vertical="center"/>
    </xf>
    <xf numFmtId="0" fontId="4" fillId="11" borderId="6" xfId="0" applyFont="1" applyFill="1" applyBorder="1" applyAlignment="1">
      <alignment horizontal="left" vertical="center"/>
    </xf>
    <xf numFmtId="0" fontId="0" fillId="11" borderId="7" xfId="0" applyFont="1" applyFill="1" applyBorder="1" applyAlignment="1">
      <alignment vertical="center"/>
    </xf>
    <xf numFmtId="0" fontId="4" fillId="11" borderId="7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1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11" borderId="7" xfId="0" applyFont="1" applyFill="1" applyBorder="1" applyAlignment="1">
      <alignment horizontal="right" vertical="center"/>
    </xf>
    <xf numFmtId="0" fontId="0" fillId="11" borderId="7" xfId="0" applyFont="1" applyFill="1" applyBorder="1" applyAlignment="1" applyProtection="1">
      <alignment vertical="center"/>
      <protection locked="0"/>
    </xf>
    <xf numFmtId="4" fontId="4" fillId="11" borderId="7" xfId="0" applyNumberFormat="1" applyFont="1" applyFill="1" applyBorder="1" applyAlignment="1">
      <alignment vertical="center"/>
    </xf>
    <xf numFmtId="0" fontId="0" fillId="11" borderId="16" xfId="0" applyFont="1" applyFill="1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5" fillId="11" borderId="0" xfId="0" applyFont="1" applyFill="1" applyAlignment="1">
      <alignment horizontal="left" vertical="center"/>
    </xf>
    <xf numFmtId="0" fontId="0" fillId="11" borderId="0" xfId="0" applyFont="1" applyFill="1" applyAlignment="1" applyProtection="1">
      <alignment vertical="center"/>
      <protection locked="0"/>
    </xf>
    <xf numFmtId="0" fontId="15" fillId="11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 applyProtection="1">
      <alignment vertical="center"/>
      <protection locked="0"/>
    </xf>
    <xf numFmtId="4" fontId="5" fillId="0" borderId="17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vertical="center"/>
      <protection locked="0"/>
    </xf>
    <xf numFmtId="4" fontId="6" fillId="0" borderId="17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 applyProtection="1">
      <alignment horizontal="center" vertical="center" wrapText="1"/>
      <protection locked="0"/>
    </xf>
    <xf numFmtId="0" fontId="15" fillId="11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7" fillId="0" borderId="0" xfId="0" applyNumberFormat="1" applyFont="1" applyAlignment="1"/>
    <xf numFmtId="166" fontId="20" fillId="0" borderId="11" xfId="0" applyNumberFormat="1" applyFont="1" applyBorder="1" applyAlignment="1"/>
    <xf numFmtId="166" fontId="20" fillId="0" borderId="18" xfId="0" applyNumberFormat="1" applyFont="1" applyBorder="1" applyAlignment="1"/>
    <xf numFmtId="4" fontId="2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9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20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49" fontId="15" fillId="0" borderId="21" xfId="0" applyNumberFormat="1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167" fontId="15" fillId="0" borderId="21" xfId="0" applyNumberFormat="1" applyFont="1" applyBorder="1" applyAlignment="1" applyProtection="1">
      <alignment vertical="center"/>
      <protection locked="0"/>
    </xf>
    <xf numFmtId="4" fontId="15" fillId="10" borderId="21" xfId="0" applyNumberFormat="1" applyFont="1" applyFill="1" applyBorder="1" applyAlignment="1" applyProtection="1">
      <alignment vertical="center"/>
      <protection locked="0"/>
    </xf>
    <xf numFmtId="4" fontId="15" fillId="0" borderId="21" xfId="0" applyNumberFormat="1" applyFont="1" applyBorder="1" applyAlignment="1" applyProtection="1">
      <alignment vertical="center"/>
      <protection locked="0"/>
    </xf>
    <xf numFmtId="0" fontId="16" fillId="10" borderId="19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20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67" fontId="15" fillId="10" borderId="21" xfId="0" applyNumberFormat="1" applyFont="1" applyFill="1" applyBorder="1" applyAlignment="1" applyProtection="1">
      <alignment vertical="center"/>
      <protection locked="0"/>
    </xf>
    <xf numFmtId="0" fontId="16" fillId="10" borderId="22" xfId="0" applyFont="1" applyFill="1" applyBorder="1" applyAlignment="1" applyProtection="1">
      <alignment horizontal="left" vertical="center"/>
      <protection locked="0"/>
    </xf>
    <xf numFmtId="0" fontId="16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166" fontId="16" fillId="0" borderId="17" xfId="0" applyNumberFormat="1" applyFont="1" applyBorder="1" applyAlignment="1">
      <alignment vertical="center"/>
    </xf>
    <xf numFmtId="166" fontId="16" fillId="0" borderId="23" xfId="0" applyNumberFormat="1" applyFont="1" applyBorder="1" applyAlignment="1">
      <alignment vertical="center"/>
    </xf>
    <xf numFmtId="0" fontId="24" fillId="0" borderId="0" xfId="18" applyFont="1" applyFill="1" applyBorder="1" applyAlignment="1">
      <alignment horizontal="left"/>
    </xf>
    <xf numFmtId="0" fontId="25" fillId="0" borderId="0" xfId="18" applyFont="1" applyBorder="1"/>
    <xf numFmtId="0" fontId="24" fillId="0" borderId="0" xfId="18" applyFont="1" applyBorder="1"/>
    <xf numFmtId="0" fontId="23" fillId="0" borderId="0" xfId="18" applyBorder="1" applyAlignment="1"/>
    <xf numFmtId="0" fontId="23" fillId="0" borderId="0" xfId="18" applyBorder="1"/>
    <xf numFmtId="0" fontId="23" fillId="0" borderId="0" xfId="18"/>
    <xf numFmtId="0" fontId="25" fillId="0" borderId="0" xfId="18" applyFont="1" applyFill="1" applyBorder="1" applyAlignment="1">
      <alignment horizontal="left"/>
    </xf>
    <xf numFmtId="0" fontId="24" fillId="0" borderId="0" xfId="18" applyFont="1" applyFill="1" applyBorder="1" applyAlignment="1"/>
    <xf numFmtId="168" fontId="24" fillId="0" borderId="0" xfId="18" applyNumberFormat="1" applyFont="1" applyFill="1" applyBorder="1" applyAlignment="1"/>
    <xf numFmtId="168" fontId="24" fillId="0" borderId="0" xfId="18" applyNumberFormat="1" applyFont="1" applyBorder="1"/>
    <xf numFmtId="0" fontId="24" fillId="0" borderId="0" xfId="18" applyFont="1"/>
    <xf numFmtId="0" fontId="25" fillId="0" borderId="0" xfId="18" applyFont="1"/>
    <xf numFmtId="168" fontId="25" fillId="0" borderId="0" xfId="18" applyNumberFormat="1" applyFont="1" applyBorder="1"/>
    <xf numFmtId="168" fontId="24" fillId="0" borderId="0" xfId="18" applyNumberFormat="1" applyFont="1"/>
    <xf numFmtId="0" fontId="26" fillId="0" borderId="0" xfId="18" applyFont="1"/>
    <xf numFmtId="0" fontId="27" fillId="0" borderId="0" xfId="18" applyNumberFormat="1" applyFont="1" applyFill="1" applyBorder="1" applyAlignment="1">
      <alignment horizontal="left"/>
    </xf>
    <xf numFmtId="168" fontId="26" fillId="0" borderId="0" xfId="18" applyNumberFormat="1" applyFont="1" applyBorder="1"/>
    <xf numFmtId="168" fontId="25" fillId="0" borderId="0" xfId="18" applyNumberFormat="1" applyFont="1" applyBorder="1" applyAlignment="1">
      <alignment horizontal="right"/>
    </xf>
    <xf numFmtId="168" fontId="26" fillId="0" borderId="0" xfId="18" applyNumberFormat="1" applyFont="1"/>
    <xf numFmtId="0" fontId="28" fillId="0" borderId="0" xfId="18" applyFont="1" applyFill="1" applyBorder="1" applyAlignment="1">
      <alignment horizontal="left"/>
    </xf>
    <xf numFmtId="0" fontId="26" fillId="0" borderId="0" xfId="18" applyFont="1" applyBorder="1"/>
    <xf numFmtId="0" fontId="28" fillId="0" borderId="0" xfId="18" applyFont="1" applyBorder="1"/>
    <xf numFmtId="168" fontId="28" fillId="0" borderId="0" xfId="18" applyNumberFormat="1" applyFont="1" applyBorder="1" applyAlignment="1">
      <alignment horizontal="right"/>
    </xf>
    <xf numFmtId="0" fontId="26" fillId="0" borderId="24" xfId="18" applyFont="1" applyFill="1" applyBorder="1" applyAlignment="1">
      <alignment horizontal="left"/>
    </xf>
    <xf numFmtId="0" fontId="28" fillId="0" borderId="24" xfId="18" applyFont="1" applyFill="1" applyBorder="1" applyAlignment="1">
      <alignment horizontal="left"/>
    </xf>
    <xf numFmtId="0" fontId="28" fillId="0" borderId="24" xfId="18" applyFont="1" applyFill="1" applyBorder="1" applyAlignment="1">
      <alignment horizontal="center"/>
    </xf>
    <xf numFmtId="0" fontId="26" fillId="0" borderId="25" xfId="18" applyFont="1" applyFill="1" applyBorder="1" applyAlignment="1">
      <alignment horizontal="left"/>
    </xf>
    <xf numFmtId="0" fontId="26" fillId="0" borderId="25" xfId="18" applyFont="1" applyFill="1" applyBorder="1" applyAlignment="1"/>
    <xf numFmtId="0" fontId="28" fillId="0" borderId="25" xfId="18" applyFont="1" applyFill="1" applyBorder="1" applyAlignment="1"/>
    <xf numFmtId="168" fontId="26" fillId="0" borderId="25" xfId="18" applyNumberFormat="1" applyFont="1" applyFill="1" applyBorder="1" applyAlignment="1"/>
    <xf numFmtId="0" fontId="28" fillId="0" borderId="26" xfId="18" applyFont="1" applyFill="1" applyBorder="1" applyAlignment="1">
      <alignment horizontal="left"/>
    </xf>
    <xf numFmtId="0" fontId="26" fillId="0" borderId="0" xfId="18" applyFont="1" applyFill="1" applyBorder="1" applyAlignment="1">
      <alignment horizontal="left"/>
    </xf>
    <xf numFmtId="0" fontId="26" fillId="0" borderId="24" xfId="18" applyFont="1" applyFill="1" applyBorder="1" applyAlignment="1"/>
    <xf numFmtId="168" fontId="26" fillId="0" borderId="24" xfId="18" applyNumberFormat="1" applyFont="1" applyFill="1" applyBorder="1" applyAlignment="1"/>
    <xf numFmtId="0" fontId="26" fillId="0" borderId="27" xfId="18" applyFont="1" applyBorder="1"/>
    <xf numFmtId="0" fontId="26" fillId="0" borderId="24" xfId="18" applyNumberFormat="1" applyFont="1" applyFill="1" applyBorder="1" applyAlignment="1">
      <alignment horizontal="left"/>
    </xf>
    <xf numFmtId="0" fontId="26" fillId="0" borderId="24" xfId="18" applyNumberFormat="1" applyFont="1" applyFill="1" applyBorder="1" applyAlignment="1">
      <alignment horizontal="center"/>
    </xf>
    <xf numFmtId="0" fontId="26" fillId="0" borderId="24" xfId="18" applyNumberFormat="1" applyFont="1" applyFill="1" applyBorder="1" applyAlignment="1"/>
    <xf numFmtId="0" fontId="26" fillId="0" borderId="24" xfId="18" applyFont="1" applyFill="1" applyBorder="1" applyAlignment="1">
      <alignment horizontal="right"/>
    </xf>
    <xf numFmtId="0" fontId="26" fillId="0" borderId="24" xfId="18" applyFont="1" applyFill="1" applyBorder="1" applyAlignment="1">
      <alignment horizontal="center"/>
    </xf>
    <xf numFmtId="0" fontId="26" fillId="0" borderId="27" xfId="18" applyFont="1" applyFill="1" applyBorder="1" applyAlignment="1">
      <alignment horizontal="left"/>
    </xf>
    <xf numFmtId="0" fontId="26" fillId="0" borderId="27" xfId="18" applyNumberFormat="1" applyFont="1" applyFill="1" applyBorder="1" applyAlignment="1">
      <alignment horizontal="center"/>
    </xf>
    <xf numFmtId="0" fontId="26" fillId="0" borderId="27" xfId="18" applyFont="1" applyFill="1" applyBorder="1" applyAlignment="1"/>
    <xf numFmtId="168" fontId="26" fillId="0" borderId="27" xfId="18" applyNumberFormat="1" applyFont="1" applyFill="1" applyBorder="1" applyAlignment="1"/>
    <xf numFmtId="0" fontId="26" fillId="0" borderId="27" xfId="18" applyFont="1" applyFill="1" applyBorder="1" applyAlignment="1">
      <alignment horizontal="right"/>
    </xf>
    <xf numFmtId="0" fontId="28" fillId="0" borderId="27" xfId="18" applyNumberFormat="1" applyFont="1" applyFill="1" applyBorder="1" applyAlignment="1">
      <alignment horizontal="left"/>
    </xf>
    <xf numFmtId="0" fontId="28" fillId="0" borderId="27" xfId="18" applyNumberFormat="1" applyFont="1" applyFill="1" applyBorder="1" applyAlignment="1">
      <alignment horizontal="right"/>
    </xf>
    <xf numFmtId="0" fontId="28" fillId="0" borderId="27" xfId="18" applyNumberFormat="1" applyFont="1" applyFill="1" applyBorder="1" applyAlignment="1"/>
    <xf numFmtId="168" fontId="28" fillId="0" borderId="27" xfId="18" applyNumberFormat="1" applyFont="1" applyFill="1" applyBorder="1" applyAlignment="1"/>
    <xf numFmtId="0" fontId="26" fillId="0" borderId="27" xfId="18" applyNumberFormat="1" applyFont="1" applyFill="1" applyBorder="1" applyAlignment="1">
      <alignment horizontal="right"/>
    </xf>
    <xf numFmtId="0" fontId="28" fillId="0" borderId="27" xfId="18" applyFont="1" applyFill="1" applyBorder="1" applyAlignment="1">
      <alignment horizontal="left"/>
    </xf>
    <xf numFmtId="0" fontId="26" fillId="0" borderId="27" xfId="18" applyNumberFormat="1" applyFont="1" applyFill="1" applyBorder="1" applyAlignment="1">
      <alignment horizontal="left"/>
    </xf>
    <xf numFmtId="0" fontId="26" fillId="0" borderId="28" xfId="18" applyFont="1" applyFill="1" applyBorder="1" applyAlignment="1">
      <alignment horizontal="left"/>
    </xf>
    <xf numFmtId="0" fontId="26" fillId="0" borderId="28" xfId="18" applyFont="1" applyFill="1" applyBorder="1" applyAlignment="1">
      <alignment horizontal="right"/>
    </xf>
    <xf numFmtId="0" fontId="26" fillId="0" borderId="28" xfId="18" applyFont="1" applyFill="1" applyBorder="1" applyAlignment="1"/>
    <xf numFmtId="168" fontId="26" fillId="0" borderId="28" xfId="18" applyNumberFormat="1" applyFont="1" applyFill="1" applyBorder="1" applyAlignment="1"/>
    <xf numFmtId="0" fontId="28" fillId="0" borderId="24" xfId="18" applyFont="1" applyFill="1" applyBorder="1" applyAlignment="1">
      <alignment horizontal="right"/>
    </xf>
    <xf numFmtId="0" fontId="28" fillId="0" borderId="24" xfId="18" applyFont="1" applyFill="1" applyBorder="1" applyAlignment="1"/>
    <xf numFmtId="168" fontId="28" fillId="0" borderId="24" xfId="18" applyNumberFormat="1" applyFont="1" applyFill="1" applyBorder="1" applyAlignment="1"/>
    <xf numFmtId="0" fontId="26" fillId="0" borderId="24" xfId="18" applyNumberFormat="1" applyFont="1" applyFill="1" applyBorder="1" applyAlignment="1">
      <alignment horizontal="right"/>
    </xf>
    <xf numFmtId="0" fontId="28" fillId="0" borderId="24" xfId="18" applyNumberFormat="1" applyFont="1" applyFill="1" applyBorder="1" applyAlignment="1">
      <alignment horizontal="left"/>
    </xf>
    <xf numFmtId="168" fontId="26" fillId="0" borderId="24" xfId="18" applyNumberFormat="1" applyFont="1" applyFill="1" applyBorder="1" applyAlignment="1">
      <alignment horizontal="right"/>
    </xf>
    <xf numFmtId="0" fontId="26" fillId="0" borderId="25" xfId="18" applyNumberFormat="1" applyFont="1" applyFill="1" applyBorder="1" applyAlignment="1">
      <alignment horizontal="right"/>
    </xf>
    <xf numFmtId="0" fontId="26" fillId="0" borderId="29" xfId="18" applyFont="1" applyFill="1" applyBorder="1" applyAlignment="1">
      <alignment horizontal="left"/>
    </xf>
    <xf numFmtId="0" fontId="26" fillId="0" borderId="29" xfId="18" applyNumberFormat="1" applyFont="1" applyFill="1" applyBorder="1" applyAlignment="1">
      <alignment horizontal="right"/>
    </xf>
    <xf numFmtId="0" fontId="26" fillId="0" borderId="29" xfId="18" applyFont="1" applyFill="1" applyBorder="1" applyAlignment="1"/>
    <xf numFmtId="168" fontId="26" fillId="0" borderId="29" xfId="18" applyNumberFormat="1" applyFont="1" applyFill="1" applyBorder="1" applyAlignment="1"/>
    <xf numFmtId="0" fontId="26" fillId="0" borderId="30" xfId="18" applyNumberFormat="1" applyFont="1" applyFill="1" applyBorder="1" applyAlignment="1">
      <alignment horizontal="right"/>
    </xf>
    <xf numFmtId="0" fontId="26" fillId="0" borderId="30" xfId="18" applyFont="1" applyFill="1" applyBorder="1" applyAlignment="1"/>
    <xf numFmtId="168" fontId="26" fillId="0" borderId="30" xfId="18" applyNumberFormat="1" applyFont="1" applyFill="1" applyBorder="1" applyAlignment="1"/>
    <xf numFmtId="168" fontId="28" fillId="0" borderId="30" xfId="18" applyNumberFormat="1" applyFont="1" applyFill="1" applyBorder="1" applyAlignment="1"/>
    <xf numFmtId="0" fontId="40" fillId="0" borderId="27" xfId="15" applyFont="1" applyBorder="1" applyAlignment="1">
      <alignment vertical="center" wrapText="1"/>
    </xf>
    <xf numFmtId="169" fontId="40" fillId="0" borderId="27" xfId="15" applyNumberFormat="1" applyFont="1" applyBorder="1" applyAlignment="1">
      <alignment vertical="center" wrapText="1"/>
    </xf>
    <xf numFmtId="0" fontId="40" fillId="0" borderId="27" xfId="15" applyNumberFormat="1" applyFont="1" applyBorder="1" applyAlignment="1">
      <alignment horizontal="center" vertical="center" wrapText="1"/>
    </xf>
    <xf numFmtId="169" fontId="40" fillId="0" borderId="27" xfId="15" applyNumberFormat="1" applyFont="1" applyBorder="1" applyAlignment="1">
      <alignment horizontal="center" vertical="center" wrapText="1"/>
    </xf>
    <xf numFmtId="4" fontId="41" fillId="0" borderId="0" xfId="15" applyNumberFormat="1" applyFont="1" applyBorder="1" applyAlignment="1"/>
    <xf numFmtId="4" fontId="41" fillId="0" borderId="0" xfId="15" applyNumberFormat="1" applyFont="1" applyFill="1" applyBorder="1" applyAlignment="1"/>
    <xf numFmtId="0" fontId="41" fillId="0" borderId="0" xfId="15" applyFont="1" applyBorder="1" applyAlignment="1"/>
    <xf numFmtId="0" fontId="41" fillId="0" borderId="0" xfId="15" applyFont="1" applyBorder="1"/>
    <xf numFmtId="0" fontId="41" fillId="0" borderId="27" xfId="15" applyFont="1" applyBorder="1" applyAlignment="1">
      <alignment horizontal="left" vertical="center" wrapText="1"/>
    </xf>
    <xf numFmtId="170" fontId="42" fillId="0" borderId="27" xfId="13" applyFont="1" applyFill="1" applyBorder="1" applyAlignment="1" applyProtection="1">
      <alignment horizontal="left" vertical="center" wrapText="1"/>
    </xf>
    <xf numFmtId="169" fontId="41" fillId="0" borderId="27" xfId="15" applyNumberFormat="1" applyFont="1" applyBorder="1" applyAlignment="1">
      <alignment vertical="center" wrapText="1"/>
    </xf>
    <xf numFmtId="0" fontId="41" fillId="0" borderId="27" xfId="15" applyNumberFormat="1" applyFont="1" applyBorder="1" applyAlignment="1">
      <alignment horizontal="center" vertical="center" wrapText="1"/>
    </xf>
    <xf numFmtId="0" fontId="41" fillId="0" borderId="0" xfId="15" applyNumberFormat="1" applyFont="1" applyFill="1" applyBorder="1" applyAlignment="1">
      <alignment vertical="center" wrapText="1"/>
    </xf>
    <xf numFmtId="4" fontId="41" fillId="0" borderId="0" xfId="6" applyNumberFormat="1" applyFont="1" applyFill="1" applyBorder="1" applyAlignment="1" applyProtection="1">
      <alignment vertical="center" wrapText="1"/>
    </xf>
    <xf numFmtId="0" fontId="41" fillId="0" borderId="0" xfId="15" applyFont="1" applyBorder="1" applyAlignment="1">
      <alignment vertical="center"/>
    </xf>
    <xf numFmtId="0" fontId="43" fillId="12" borderId="27" xfId="15" applyFont="1" applyFill="1" applyBorder="1" applyAlignment="1">
      <alignment horizontal="left" vertical="center" wrapText="1"/>
    </xf>
    <xf numFmtId="170" fontId="41" fillId="12" borderId="27" xfId="13" applyFont="1" applyFill="1" applyBorder="1" applyAlignment="1" applyProtection="1">
      <alignment horizontal="left" vertical="center" wrapText="1"/>
    </xf>
    <xf numFmtId="169" fontId="43" fillId="12" borderId="27" xfId="15" applyNumberFormat="1" applyFont="1" applyFill="1" applyBorder="1" applyAlignment="1">
      <alignment vertical="center" wrapText="1"/>
    </xf>
    <xf numFmtId="0" fontId="44" fillId="12" borderId="27" xfId="15" applyNumberFormat="1" applyFont="1" applyFill="1" applyBorder="1" applyAlignment="1">
      <alignment horizontal="center" vertical="center" wrapText="1"/>
    </xf>
    <xf numFmtId="0" fontId="43" fillId="12" borderId="27" xfId="15" applyNumberFormat="1" applyFont="1" applyFill="1" applyBorder="1" applyAlignment="1">
      <alignment horizontal="center" vertical="center" wrapText="1"/>
    </xf>
    <xf numFmtId="170" fontId="43" fillId="12" borderId="27" xfId="13" applyFont="1" applyFill="1" applyBorder="1" applyAlignment="1" applyProtection="1">
      <alignment horizontal="left" vertical="center" wrapText="1"/>
    </xf>
    <xf numFmtId="0" fontId="41" fillId="0" borderId="27" xfId="15" applyFont="1" applyFill="1" applyBorder="1" applyAlignment="1">
      <alignment horizontal="left" vertical="center" wrapText="1"/>
    </xf>
    <xf numFmtId="0" fontId="41" fillId="0" borderId="27" xfId="15" applyFont="1" applyFill="1" applyBorder="1" applyAlignment="1">
      <alignment vertical="center" wrapText="1"/>
    </xf>
    <xf numFmtId="0" fontId="40" fillId="0" borderId="27" xfId="15" applyNumberFormat="1" applyFont="1" applyFill="1" applyBorder="1" applyAlignment="1">
      <alignment horizontal="center" vertical="center" wrapText="1"/>
    </xf>
    <xf numFmtId="0" fontId="41" fillId="0" borderId="27" xfId="15" applyNumberFormat="1" applyFont="1" applyFill="1" applyBorder="1" applyAlignment="1">
      <alignment horizontal="center" vertical="center" wrapText="1"/>
    </xf>
    <xf numFmtId="169" fontId="41" fillId="0" borderId="27" xfId="15" applyNumberFormat="1" applyFont="1" applyFill="1" applyBorder="1" applyAlignment="1">
      <alignment vertical="center" wrapText="1"/>
    </xf>
    <xf numFmtId="169" fontId="40" fillId="13" borderId="0" xfId="15" applyNumberFormat="1" applyFont="1" applyFill="1" applyBorder="1" applyAlignment="1"/>
    <xf numFmtId="0" fontId="41" fillId="14" borderId="27" xfId="15" applyFont="1" applyFill="1" applyBorder="1" applyAlignment="1">
      <alignment horizontal="left" vertical="center" wrapText="1"/>
    </xf>
    <xf numFmtId="0" fontId="40" fillId="14" borderId="27" xfId="15" applyFont="1" applyFill="1" applyBorder="1" applyAlignment="1">
      <alignment vertical="center" wrapText="1"/>
    </xf>
    <xf numFmtId="169" fontId="40" fillId="14" borderId="27" xfId="15" applyNumberFormat="1" applyFont="1" applyFill="1" applyBorder="1" applyAlignment="1">
      <alignment vertical="center" wrapText="1"/>
    </xf>
    <xf numFmtId="0" fontId="40" fillId="14" borderId="27" xfId="15" applyNumberFormat="1" applyFont="1" applyFill="1" applyBorder="1" applyAlignment="1">
      <alignment horizontal="center" vertical="center" wrapText="1"/>
    </xf>
    <xf numFmtId="4" fontId="40" fillId="0" borderId="0" xfId="15" applyNumberFormat="1" applyFont="1" applyBorder="1" applyAlignment="1">
      <alignment wrapText="1"/>
    </xf>
    <xf numFmtId="0" fontId="43" fillId="12" borderId="27" xfId="15" applyFont="1" applyFill="1" applyBorder="1" applyAlignment="1">
      <alignment vertical="center" wrapText="1"/>
    </xf>
    <xf numFmtId="0" fontId="43" fillId="0" borderId="27" xfId="15" applyFont="1" applyFill="1" applyBorder="1" applyAlignment="1">
      <alignment horizontal="left" vertical="center" wrapText="1"/>
    </xf>
    <xf numFmtId="0" fontId="43" fillId="0" borderId="27" xfId="15" applyFont="1" applyFill="1" applyBorder="1" applyAlignment="1">
      <alignment vertical="center" wrapText="1"/>
    </xf>
    <xf numFmtId="0" fontId="44" fillId="0" borderId="27" xfId="15" applyNumberFormat="1" applyFont="1" applyFill="1" applyBorder="1" applyAlignment="1">
      <alignment horizontal="center" vertical="center" wrapText="1"/>
    </xf>
    <xf numFmtId="0" fontId="43" fillId="0" borderId="27" xfId="15" applyNumberFormat="1" applyFont="1" applyFill="1" applyBorder="1" applyAlignment="1">
      <alignment horizontal="center" vertical="center" wrapText="1"/>
    </xf>
    <xf numFmtId="169" fontId="43" fillId="0" borderId="27" xfId="15" applyNumberFormat="1" applyFont="1" applyFill="1" applyBorder="1" applyAlignment="1">
      <alignment vertical="center" wrapText="1"/>
    </xf>
    <xf numFmtId="0" fontId="23" fillId="0" borderId="0" xfId="15"/>
    <xf numFmtId="169" fontId="40" fillId="12" borderId="0" xfId="15" applyNumberFormat="1" applyFont="1" applyFill="1" applyBorder="1" applyAlignment="1"/>
    <xf numFmtId="0" fontId="41" fillId="12" borderId="27" xfId="15" applyFont="1" applyFill="1" applyBorder="1" applyAlignment="1">
      <alignment horizontal="left" vertical="center" wrapText="1"/>
    </xf>
    <xf numFmtId="170" fontId="42" fillId="12" borderId="27" xfId="13" applyFont="1" applyFill="1" applyBorder="1" applyAlignment="1" applyProtection="1">
      <alignment horizontal="left" vertical="center" wrapText="1"/>
    </xf>
    <xf numFmtId="169" fontId="41" fillId="12" borderId="27" xfId="15" applyNumberFormat="1" applyFont="1" applyFill="1" applyBorder="1" applyAlignment="1">
      <alignment vertical="center" wrapText="1"/>
    </xf>
    <xf numFmtId="0" fontId="40" fillId="12" borderId="27" xfId="15" applyNumberFormat="1" applyFont="1" applyFill="1" applyBorder="1" applyAlignment="1">
      <alignment horizontal="center" vertical="center" wrapText="1"/>
    </xf>
    <xf numFmtId="4" fontId="41" fillId="0" borderId="0" xfId="15" applyNumberFormat="1" applyFont="1" applyBorder="1" applyAlignment="1">
      <alignment wrapText="1"/>
    </xf>
    <xf numFmtId="172" fontId="43" fillId="0" borderId="27" xfId="15" applyNumberFormat="1" applyFont="1" applyFill="1" applyBorder="1" applyAlignment="1">
      <alignment vertical="center" wrapText="1"/>
    </xf>
    <xf numFmtId="169" fontId="40" fillId="0" borderId="0" xfId="15" applyNumberFormat="1" applyFont="1" applyBorder="1" applyAlignment="1"/>
    <xf numFmtId="0" fontId="43" fillId="12" borderId="27" xfId="15" applyFont="1" applyFill="1" applyBorder="1" applyAlignment="1">
      <alignment wrapText="1"/>
    </xf>
    <xf numFmtId="0" fontId="43" fillId="0" borderId="27" xfId="15" applyFont="1" applyBorder="1" applyAlignment="1">
      <alignment vertical="center" wrapText="1"/>
    </xf>
    <xf numFmtId="0" fontId="44" fillId="0" borderId="27" xfId="15" applyNumberFormat="1" applyFont="1" applyBorder="1" applyAlignment="1">
      <alignment horizontal="center" vertical="center" wrapText="1"/>
    </xf>
    <xf numFmtId="0" fontId="43" fillId="0" borderId="27" xfId="15" applyNumberFormat="1" applyFont="1" applyBorder="1" applyAlignment="1">
      <alignment horizontal="center" vertical="center" wrapText="1"/>
    </xf>
    <xf numFmtId="0" fontId="40" fillId="12" borderId="27" xfId="15" applyFont="1" applyFill="1" applyBorder="1" applyAlignment="1">
      <alignment vertical="center" wrapText="1"/>
    </xf>
    <xf numFmtId="169" fontId="40" fillId="12" borderId="27" xfId="15" applyNumberFormat="1" applyFont="1" applyFill="1" applyBorder="1" applyAlignment="1">
      <alignment vertical="center" wrapText="1"/>
    </xf>
    <xf numFmtId="0" fontId="40" fillId="12" borderId="27" xfId="15" applyNumberFormat="1" applyFont="1" applyFill="1" applyBorder="1" applyAlignment="1">
      <alignment horizontal="left" vertical="center" wrapText="1" indent="1"/>
    </xf>
    <xf numFmtId="0" fontId="41" fillId="0" borderId="27" xfId="15" applyFont="1" applyBorder="1" applyAlignment="1">
      <alignment vertical="center" wrapText="1"/>
    </xf>
    <xf numFmtId="0" fontId="41" fillId="12" borderId="27" xfId="15" applyNumberFormat="1" applyFont="1" applyFill="1" applyBorder="1" applyAlignment="1">
      <alignment horizontal="center" vertical="center" wrapText="1"/>
    </xf>
    <xf numFmtId="0" fontId="41" fillId="14" borderId="27" xfId="15" applyNumberFormat="1" applyFont="1" applyFill="1" applyBorder="1" applyAlignment="1">
      <alignment horizontal="center" vertical="center" wrapText="1"/>
    </xf>
    <xf numFmtId="169" fontId="40" fillId="15" borderId="0" xfId="15" applyNumberFormat="1" applyFont="1" applyFill="1" applyBorder="1" applyAlignment="1"/>
    <xf numFmtId="4" fontId="45" fillId="0" borderId="0" xfId="15" applyNumberFormat="1" applyFont="1" applyBorder="1" applyAlignment="1">
      <alignment wrapText="1"/>
    </xf>
    <xf numFmtId="0" fontId="46" fillId="12" borderId="27" xfId="15" applyFont="1" applyFill="1" applyBorder="1" applyAlignment="1">
      <alignment vertical="center" wrapText="1"/>
    </xf>
    <xf numFmtId="169" fontId="46" fillId="13" borderId="0" xfId="15" applyNumberFormat="1" applyFont="1" applyFill="1" applyBorder="1" applyAlignment="1"/>
    <xf numFmtId="0" fontId="41" fillId="0" borderId="0" xfId="15" applyFont="1" applyBorder="1" applyAlignment="1">
      <alignment horizontal="right"/>
    </xf>
    <xf numFmtId="169" fontId="41" fillId="0" borderId="0" xfId="15" applyNumberFormat="1" applyFont="1" applyBorder="1"/>
    <xf numFmtId="0" fontId="40" fillId="0" borderId="0" xfId="15" applyNumberFormat="1" applyFont="1" applyBorder="1" applyAlignment="1">
      <alignment horizontal="center"/>
    </xf>
    <xf numFmtId="169" fontId="41" fillId="0" borderId="0" xfId="15" applyNumberFormat="1" applyFont="1" applyBorder="1" applyAlignment="1"/>
    <xf numFmtId="0" fontId="49" fillId="0" borderId="0" xfId="17" applyFont="1"/>
    <xf numFmtId="0" fontId="48" fillId="0" borderId="0" xfId="17"/>
    <xf numFmtId="0" fontId="48" fillId="0" borderId="0" xfId="17" applyAlignment="1">
      <alignment horizontal="center"/>
    </xf>
    <xf numFmtId="0" fontId="50" fillId="0" borderId="0" xfId="17" applyFont="1" applyAlignment="1">
      <alignment horizontal="left"/>
    </xf>
    <xf numFmtId="0" fontId="51" fillId="0" borderId="0" xfId="17" applyFont="1" applyAlignment="1">
      <alignment horizontal="left"/>
    </xf>
    <xf numFmtId="0" fontId="52" fillId="0" borderId="31" xfId="17" applyFont="1" applyBorder="1" applyAlignment="1">
      <alignment horizontal="left"/>
    </xf>
    <xf numFmtId="0" fontId="53" fillId="0" borderId="32" xfId="17" applyFont="1" applyBorder="1"/>
    <xf numFmtId="0" fontId="54" fillId="0" borderId="33" xfId="17" applyFont="1" applyBorder="1"/>
    <xf numFmtId="0" fontId="54" fillId="0" borderId="34" xfId="17" applyFont="1" applyBorder="1" applyAlignment="1">
      <alignment horizontal="left"/>
    </xf>
    <xf numFmtId="0" fontId="55" fillId="0" borderId="35" xfId="17" applyFont="1" applyBorder="1"/>
    <xf numFmtId="0" fontId="56" fillId="0" borderId="36" xfId="17" applyFont="1" applyBorder="1"/>
    <xf numFmtId="0" fontId="57" fillId="16" borderId="37" xfId="17" applyFont="1" applyFill="1" applyBorder="1" applyAlignment="1">
      <alignment horizontal="center"/>
    </xf>
    <xf numFmtId="0" fontId="58" fillId="16" borderId="38" xfId="17" applyFont="1" applyFill="1" applyBorder="1" applyAlignment="1">
      <alignment horizontal="left"/>
    </xf>
    <xf numFmtId="0" fontId="58" fillId="16" borderId="39" xfId="17" applyFont="1" applyFill="1" applyBorder="1" applyAlignment="1">
      <alignment horizontal="center"/>
    </xf>
    <xf numFmtId="0" fontId="57" fillId="0" borderId="40" xfId="17" applyFont="1" applyFill="1" applyBorder="1" applyAlignment="1">
      <alignment horizontal="center"/>
    </xf>
    <xf numFmtId="0" fontId="60" fillId="0" borderId="0" xfId="17" applyFont="1" applyFill="1" applyBorder="1" applyAlignment="1">
      <alignment horizontal="left"/>
    </xf>
    <xf numFmtId="0" fontId="57" fillId="0" borderId="41" xfId="17" applyFont="1" applyFill="1" applyBorder="1" applyAlignment="1">
      <alignment horizontal="center"/>
    </xf>
    <xf numFmtId="0" fontId="48" fillId="0" borderId="0" xfId="17" applyFill="1"/>
    <xf numFmtId="49" fontId="54" fillId="0" borderId="40" xfId="17" applyNumberFormat="1" applyFont="1" applyFill="1" applyBorder="1" applyAlignment="1">
      <alignment horizontal="center"/>
    </xf>
    <xf numFmtId="0" fontId="54" fillId="0" borderId="0" xfId="17" applyFont="1" applyFill="1" applyBorder="1"/>
    <xf numFmtId="4" fontId="61" fillId="0" borderId="41" xfId="17" applyNumberFormat="1" applyFont="1" applyFill="1" applyBorder="1" applyAlignment="1">
      <alignment horizontal="right"/>
    </xf>
    <xf numFmtId="4" fontId="61" fillId="0" borderId="41" xfId="17" applyNumberFormat="1" applyFont="1" applyBorder="1" applyAlignment="1">
      <alignment horizontal="right"/>
    </xf>
    <xf numFmtId="0" fontId="62" fillId="0" borderId="40" xfId="17" applyFont="1" applyFill="1" applyBorder="1" applyAlignment="1">
      <alignment horizontal="center"/>
    </xf>
    <xf numFmtId="0" fontId="63" fillId="0" borderId="0" xfId="17" applyFont="1" applyFill="1" applyBorder="1" applyAlignment="1">
      <alignment horizontal="left"/>
    </xf>
    <xf numFmtId="4" fontId="63" fillId="0" borderId="41" xfId="17" applyNumberFormat="1" applyFont="1" applyFill="1" applyBorder="1" applyAlignment="1">
      <alignment horizontal="right"/>
    </xf>
    <xf numFmtId="0" fontId="62" fillId="0" borderId="40" xfId="17" applyFont="1" applyBorder="1" applyAlignment="1">
      <alignment horizontal="center"/>
    </xf>
    <xf numFmtId="0" fontId="63" fillId="0" borderId="0" xfId="17" applyFont="1" applyBorder="1" applyAlignment="1">
      <alignment horizontal="left"/>
    </xf>
    <xf numFmtId="4" fontId="63" fillId="0" borderId="41" xfId="17" applyNumberFormat="1" applyFont="1" applyBorder="1" applyAlignment="1">
      <alignment horizontal="right"/>
    </xf>
    <xf numFmtId="49" fontId="49" fillId="0" borderId="40" xfId="17" applyNumberFormat="1" applyFont="1" applyFill="1" applyBorder="1" applyAlignment="1">
      <alignment horizontal="center"/>
    </xf>
    <xf numFmtId="49" fontId="49" fillId="17" borderId="37" xfId="17" applyNumberFormat="1" applyFont="1" applyFill="1" applyBorder="1" applyAlignment="1">
      <alignment horizontal="center"/>
    </xf>
    <xf numFmtId="0" fontId="54" fillId="17" borderId="38" xfId="17" applyFont="1" applyFill="1" applyBorder="1"/>
    <xf numFmtId="4" fontId="61" fillId="17" borderId="39" xfId="17" applyNumberFormat="1" applyFont="1" applyFill="1" applyBorder="1" applyAlignment="1">
      <alignment horizontal="right"/>
    </xf>
    <xf numFmtId="49" fontId="49" fillId="0" borderId="0" xfId="17" applyNumberFormat="1" applyFont="1" applyFill="1" applyBorder="1" applyAlignment="1">
      <alignment horizontal="center"/>
    </xf>
    <xf numFmtId="4" fontId="61" fillId="0" borderId="0" xfId="17" applyNumberFormat="1" applyFont="1" applyFill="1" applyBorder="1" applyAlignment="1">
      <alignment horizontal="right"/>
    </xf>
    <xf numFmtId="0" fontId="62" fillId="0" borderId="0" xfId="17" applyFont="1" applyAlignment="1">
      <alignment horizontal="center"/>
    </xf>
    <xf numFmtId="0" fontId="57" fillId="0" borderId="0" xfId="17" applyFont="1" applyFill="1" applyBorder="1"/>
    <xf numFmtId="0" fontId="62" fillId="0" borderId="0" xfId="17" applyFont="1" applyBorder="1" applyAlignment="1">
      <alignment horizontal="center"/>
    </xf>
    <xf numFmtId="0" fontId="64" fillId="0" borderId="0" xfId="17" applyFont="1" applyBorder="1" applyAlignment="1">
      <alignment horizontal="left"/>
    </xf>
    <xf numFmtId="0" fontId="62" fillId="0" borderId="0" xfId="17" applyFont="1" applyBorder="1" applyAlignment="1">
      <alignment horizontal="left"/>
    </xf>
    <xf numFmtId="0" fontId="64" fillId="0" borderId="0" xfId="17" applyFont="1" applyBorder="1" applyAlignment="1">
      <alignment horizontal="center"/>
    </xf>
    <xf numFmtId="0" fontId="62" fillId="0" borderId="0" xfId="17" applyFont="1" applyAlignment="1">
      <alignment vertical="top" wrapText="1"/>
    </xf>
    <xf numFmtId="0" fontId="65" fillId="0" borderId="42" xfId="19" applyBorder="1"/>
    <xf numFmtId="0" fontId="65" fillId="0" borderId="42" xfId="19" applyBorder="1" applyAlignment="1">
      <alignment horizontal="center"/>
    </xf>
    <xf numFmtId="0" fontId="65" fillId="0" borderId="0" xfId="19"/>
    <xf numFmtId="0" fontId="67" fillId="0" borderId="42" xfId="19" applyFont="1" applyBorder="1"/>
    <xf numFmtId="0" fontId="65" fillId="18" borderId="42" xfId="19" applyFill="1" applyBorder="1"/>
    <xf numFmtId="0" fontId="68" fillId="0" borderId="42" xfId="19" applyFont="1" applyBorder="1"/>
    <xf numFmtId="0" fontId="69" fillId="0" borderId="42" xfId="19" applyFont="1" applyBorder="1"/>
    <xf numFmtId="0" fontId="70" fillId="0" borderId="42" xfId="19" applyFont="1" applyBorder="1"/>
    <xf numFmtId="168" fontId="65" fillId="18" borderId="42" xfId="19" applyNumberFormat="1" applyFill="1" applyBorder="1" applyProtection="1">
      <protection locked="0"/>
    </xf>
    <xf numFmtId="168" fontId="65" fillId="0" borderId="42" xfId="19" applyNumberFormat="1" applyBorder="1"/>
    <xf numFmtId="0" fontId="65" fillId="18" borderId="42" xfId="19" applyFill="1" applyBorder="1" applyProtection="1">
      <protection locked="0"/>
    </xf>
    <xf numFmtId="168" fontId="69" fillId="0" borderId="42" xfId="19" applyNumberFormat="1" applyFont="1" applyBorder="1"/>
    <xf numFmtId="168" fontId="67" fillId="0" borderId="42" xfId="19" applyNumberFormat="1" applyFont="1" applyBorder="1"/>
    <xf numFmtId="0" fontId="67" fillId="0" borderId="0" xfId="19" applyFont="1"/>
    <xf numFmtId="0" fontId="69" fillId="0" borderId="0" xfId="19" applyFont="1"/>
    <xf numFmtId="0" fontId="24" fillId="0" borderId="0" xfId="16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11" borderId="0" xfId="0" applyFont="1" applyFill="1" applyAlignment="1">
      <alignment horizontal="center" vertical="center"/>
    </xf>
    <xf numFmtId="0" fontId="0" fillId="0" borderId="0" xfId="0"/>
    <xf numFmtId="0" fontId="2" fillId="1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8" fillId="0" borderId="24" xfId="18" applyFont="1" applyFill="1" applyBorder="1" applyAlignment="1">
      <alignment horizontal="center"/>
    </xf>
  </cellXfs>
  <cellStyles count="25">
    <cellStyle name="Accent" xfId="1"/>
    <cellStyle name="Accent 1" xfId="2"/>
    <cellStyle name="Accent 2" xfId="3"/>
    <cellStyle name="Accent 3" xfId="4"/>
    <cellStyle name="Bad" xfId="5"/>
    <cellStyle name="čárky_2019  MaR2 VÝKAZ VÝMĚR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měny bez des. míst_2019  MaR2 VÝKAZ VÝMĚR" xfId="13"/>
    <cellStyle name="Neutral" xfId="14"/>
    <cellStyle name="normální" xfId="0" builtinId="0" customBuiltin="1"/>
    <cellStyle name="normální_2019  MaR2 VÝKAZ VÝMĚR" xfId="15"/>
    <cellStyle name="normální_Elektro Rozpočet 2019" xfId="16"/>
    <cellStyle name="normální_Souhrnný VV" xfId="17"/>
    <cellStyle name="normální_Výkaz výměr _Elektro_1" xfId="18"/>
    <cellStyle name="normální_ZD VV" xfId="19"/>
    <cellStyle name="Note" xfId="20"/>
    <cellStyle name="Status" xfId="21"/>
    <cellStyle name="Špatně" xfId="22"/>
    <cellStyle name="Text" xfId="23"/>
    <cellStyle name="Warning" xfId="24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073" name="Čára 1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074" name="Čára 2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075" name="Čára 3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076" name="Čára 4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077" name="Čára 5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078" name="Čára 6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079" name="Čára 7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080" name="Čára 8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081" name="Čára 9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082" name="Čára 10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083" name="Čára 11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084" name="Čára 12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085" name="Čára 13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086" name="Čára 14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087" name="Čára 15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088" name="Čára 16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089" name="Čára 17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090" name="Čára 18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091" name="Čára 19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092" name="Čára 20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093" name="Čára 21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094" name="Čára 22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095" name="Čára 23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096" name="Čára 24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097" name="Čára 25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098" name="Čára 26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099" name="Čára 27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00" name="Čára 28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01" name="Čára 29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02" name="Čára 30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03" name="Čára 31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04" name="Čára 32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05" name="Čára 33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06" name="Čára 34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07" name="Čára 35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08" name="Čára 36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09" name="Čára 37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10" name="Čára 38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11" name="Čára 39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12" name="Čára 40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13" name="Čára 41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14" name="Čára 42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15" name="Čára 43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16" name="Čára 44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17" name="Čára 45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18" name="Čára 46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19" name="Čára 47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20" name="Čára 48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21" name="Čára 49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22" name="Čára 50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23" name="Čára 51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24" name="Čára 52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25" name="Čára 53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26" name="Čára 54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27" name="Čára 55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28" name="Čára 56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29" name="Čára 57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30" name="Čára 58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31" name="Čára 59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32" name="Čára 60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33" name="Čára 61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34" name="Čára 62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35" name="Čára 63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36" name="Čára 64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37" name="Čára 65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38" name="Čára 66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39" name="Čára 67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40" name="Čára 68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41" name="Čára 69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42" name="Čára 70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43" name="Čára 71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44" name="Čára 72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45" name="Čára 73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46" name="Čára 74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47" name="Čára 75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48" name="Čára 76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49" name="Čára 77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50" name="Čára 78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51" name="Čára 79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52" name="Čára 80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53" name="Čára 81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54" name="Čára 82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55" name="Čára 83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56" name="Čára 84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57" name="Čára 85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58" name="Čára 86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59" name="Čára 87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60" name="Čára 88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61" name="Čára 89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62" name="Čára 90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63" name="Čára 91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64" name="Čára 92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65" name="Čára 93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66" name="Čára 94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67" name="Čára 95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68" name="Čára 96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69" name="Čára 97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70" name="Čára 98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71" name="Čára 99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72" name="Čára 100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73" name="Čára 101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74" name="Čára 102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75" name="Čára 103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76" name="Čára 104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77" name="Čára 105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78" name="Čára 106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79" name="Čára 107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80" name="Čára 108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81" name="Čára 109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82" name="Čára 110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83" name="Čára 111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84" name="Čára 112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85" name="Čára 113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86" name="Čára 114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87" name="Čára 115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88" name="Čára 116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89" name="Čára 117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90" name="Čára 118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91" name="Čára 119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92" name="Čára 120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93" name="Čára 121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94" name="Čára 122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95" name="Čára 123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3196" name="Čára 124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3197" name="Čára 125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3198" name="Čára 126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199" name="Čára 127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00" name="Čára 128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01" name="Čára 129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202" name="Čára 130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03" name="Čára 131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204" name="Čára 132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05" name="Čára 133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206" name="Čára 134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07" name="Čára 135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08" name="Čára 136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209" name="Čára 137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10" name="Čára 138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3211" name="Čára 139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12" name="Čára 140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13" name="Čára 141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14" name="Čára 142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15" name="Čára 143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16" name="Čára 144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17" name="Čára 145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18" name="Čára 146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19" name="Čára 147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20" name="Čára 148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21" name="Čára 149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22" name="Čára 150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23" name="Čára 151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24" name="Čára 152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25" name="Čára 153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26" name="Čára 154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27" name="Čára 155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28" name="Čára 156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29" name="Čára 157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30" name="Čára 158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31" name="Čára 159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32" name="Čára 160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33" name="Čára 161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34" name="Čára 162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35" name="Čára 163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36" name="Čára 164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37" name="Čára 165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38" name="Čára 166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39" name="Čára 167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40" name="Čára 168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41" name="Čára 169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42" name="Čára 170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43" name="Čára 171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44" name="Čára 172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45" name="Čára 173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46" name="Čára 174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47" name="Čára 175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48" name="Čára 176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49" name="Čára 177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50" name="Čára 178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51" name="Čára 179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52" name="Čára 180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53" name="Čára 181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54" name="Čára 182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55" name="Čára 183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56" name="Čára 184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57" name="Čára 185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58" name="Čára 186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59" name="Čára 187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60" name="Čára 188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61" name="Čára 189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62" name="Čára 190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63" name="Čára 191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64" name="Čára 192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65" name="Čára 193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66" name="Čára 194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67" name="Čára 195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68" name="Čára 196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69" name="Čára 197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70" name="Čára 198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71" name="Čára 199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72" name="Čára 200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73" name="Čára 201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790575</xdr:colOff>
      <xdr:row>0</xdr:row>
      <xdr:rowOff>0</xdr:rowOff>
    </xdr:to>
    <xdr:sp macro="" textlink="">
      <xdr:nvSpPr>
        <xdr:cNvPr id="3274" name="Čára 202"/>
        <xdr:cNvSpPr>
          <a:spLocks noChangeShapeType="1"/>
        </xdr:cNvSpPr>
      </xdr:nvSpPr>
      <xdr:spPr bwMode="auto">
        <a:xfrm>
          <a:off x="6115050" y="0"/>
          <a:ext cx="3048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723900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3275" name="Čára 203"/>
        <xdr:cNvSpPr>
          <a:spLocks noChangeShapeType="1"/>
        </xdr:cNvSpPr>
      </xdr:nvSpPr>
      <xdr:spPr bwMode="auto">
        <a:xfrm>
          <a:off x="63531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3276" name="Čára 204"/>
        <xdr:cNvSpPr>
          <a:spLocks noChangeShapeType="1"/>
        </xdr:cNvSpPr>
      </xdr:nvSpPr>
      <xdr:spPr bwMode="auto">
        <a:xfrm>
          <a:off x="6143625" y="0"/>
          <a:ext cx="1114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77" name="Čára 205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78" name="Čára 206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79" name="Čára 207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80" name="Čára 208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81" name="Čára 209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82" name="Čára 210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83" name="Čára 211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84" name="Čára 212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85" name="Čára 213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86" name="Čára 214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87" name="Čára 215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88" name="Čára 216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89" name="Čára 217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90" name="Čára 218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91" name="Čára 219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92" name="Čára 220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93" name="Čára 221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94" name="Čára 222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95" name="Čára 223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3296" name="Čára 224"/>
        <xdr:cNvSpPr>
          <a:spLocks noChangeShapeType="1"/>
        </xdr:cNvSpPr>
      </xdr:nvSpPr>
      <xdr:spPr bwMode="auto">
        <a:xfrm>
          <a:off x="6115050" y="0"/>
          <a:ext cx="38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962025</xdr:colOff>
      <xdr:row>0</xdr:row>
      <xdr:rowOff>0</xdr:rowOff>
    </xdr:to>
    <xdr:sp macro="" textlink="">
      <xdr:nvSpPr>
        <xdr:cNvPr id="3297" name="Čára 225"/>
        <xdr:cNvSpPr>
          <a:spLocks noChangeShapeType="1"/>
        </xdr:cNvSpPr>
      </xdr:nvSpPr>
      <xdr:spPr bwMode="auto">
        <a:xfrm>
          <a:off x="5934075" y="0"/>
          <a:ext cx="657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98" name="Čára 226"/>
        <xdr:cNvSpPr>
          <a:spLocks noChangeShapeType="1"/>
        </xdr:cNvSpPr>
      </xdr:nvSpPr>
      <xdr:spPr bwMode="auto">
        <a:xfrm>
          <a:off x="569595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299" name="Čára 227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00" name="Čára 228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01" name="Čára 229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02" name="Čára 230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03" name="Čára 231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04" name="Čára 232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05" name="Čára 233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06" name="Čára 234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07" name="Čára 235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08" name="Čára 236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09" name="Čára 237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10" name="Čára 238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11" name="Čára 239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12" name="Čára 240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13" name="Čára 241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14" name="Čára 242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15" name="Čára 243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16" name="Čára 244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17" name="Čára 245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18" name="Čára 246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19" name="Čára 247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20" name="Čára 248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21" name="Čára 249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22" name="Čára 250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23" name="Čára 251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24" name="Čára 252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25" name="Čára 253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26" name="Čára 254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27" name="Čára 255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28" name="Čára 256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29" name="Čára 257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30" name="Čára 258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31" name="Čára 259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32" name="Čára 260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33" name="Čára 261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34" name="Čára 262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35" name="Čára 263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36" name="Čára 264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37" name="Čára 265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38" name="Čára 266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39" name="Čára 267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40" name="Čára 268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41" name="Čára 269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42" name="Čára 270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43" name="Čára 271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44" name="Čára 272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45" name="Čára 273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46" name="Čára 274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47" name="Čára 275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48" name="Čára 276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49" name="Čára 277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50" name="Čára 278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51" name="Čára 279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0</xdr:row>
      <xdr:rowOff>0</xdr:rowOff>
    </xdr:from>
    <xdr:to>
      <xdr:col>12</xdr:col>
      <xdr:colOff>66675</xdr:colOff>
      <xdr:row>0</xdr:row>
      <xdr:rowOff>0</xdr:rowOff>
    </xdr:to>
    <xdr:sp macro="" textlink="">
      <xdr:nvSpPr>
        <xdr:cNvPr id="3352" name="Čára 280"/>
        <xdr:cNvSpPr>
          <a:spLocks noChangeShapeType="1"/>
        </xdr:cNvSpPr>
      </xdr:nvSpPr>
      <xdr:spPr bwMode="auto">
        <a:xfrm>
          <a:off x="96488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3353" name="Čára 281"/>
        <xdr:cNvSpPr>
          <a:spLocks noChangeShapeType="1"/>
        </xdr:cNvSpPr>
      </xdr:nvSpPr>
      <xdr:spPr bwMode="auto">
        <a:xfrm>
          <a:off x="9867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0</xdr:row>
      <xdr:rowOff>0</xdr:rowOff>
    </xdr:from>
    <xdr:to>
      <xdr:col>12</xdr:col>
      <xdr:colOff>600075</xdr:colOff>
      <xdr:row>0</xdr:row>
      <xdr:rowOff>0</xdr:rowOff>
    </xdr:to>
    <xdr:sp macro="" textlink="">
      <xdr:nvSpPr>
        <xdr:cNvPr id="3354" name="Čára 282"/>
        <xdr:cNvSpPr>
          <a:spLocks noChangeShapeType="1"/>
        </xdr:cNvSpPr>
      </xdr:nvSpPr>
      <xdr:spPr bwMode="auto">
        <a:xfrm>
          <a:off x="9677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55" name="Čára 283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56" name="Čára 284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57" name="Čára 285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58" name="Čára 286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59" name="Čára 287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60" name="Čára 288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61" name="Čára 289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62" name="Čára 290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63" name="Čára 291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64" name="Čára 292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65" name="Čára 293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66" name="Čára 294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276225</xdr:colOff>
      <xdr:row>0</xdr:row>
      <xdr:rowOff>0</xdr:rowOff>
    </xdr:from>
    <xdr:to>
      <xdr:col>12</xdr:col>
      <xdr:colOff>180975</xdr:colOff>
      <xdr:row>0</xdr:row>
      <xdr:rowOff>0</xdr:rowOff>
    </xdr:to>
    <xdr:sp macro="" textlink="">
      <xdr:nvSpPr>
        <xdr:cNvPr id="3367" name="Čára 295"/>
        <xdr:cNvSpPr>
          <a:spLocks noChangeShapeType="1"/>
        </xdr:cNvSpPr>
      </xdr:nvSpPr>
      <xdr:spPr bwMode="auto">
        <a:xfrm>
          <a:off x="949642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0</xdr:rowOff>
    </xdr:from>
    <xdr:to>
      <xdr:col>11</xdr:col>
      <xdr:colOff>428625</xdr:colOff>
      <xdr:row>0</xdr:row>
      <xdr:rowOff>0</xdr:rowOff>
    </xdr:to>
    <xdr:sp macro="" textlink="">
      <xdr:nvSpPr>
        <xdr:cNvPr id="3368" name="Čára 296"/>
        <xdr:cNvSpPr>
          <a:spLocks noChangeShapeType="1"/>
        </xdr:cNvSpPr>
      </xdr:nvSpPr>
      <xdr:spPr bwMode="auto">
        <a:xfrm>
          <a:off x="9277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369" name="Čára 297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370" name="Čára 298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371" name="Čára 299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372" name="Čára 300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373" name="Čára 301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374" name="Čára 302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375" name="Čára 303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376" name="Čára 304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377" name="Čára 305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378" name="Čára 306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379" name="Čára 307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380" name="Čára 308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381" name="Čára 309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382" name="Čára 310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383" name="Čára 311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384" name="Čára 312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385" name="Čára 313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386" name="Čára 314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387" name="Čára 315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388" name="Čára 316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389" name="Čára 317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390" name="Čára 318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391" name="Čára 319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392" name="Čára 320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393" name="Čára 321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394" name="Čára 322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395" name="Čára 323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396" name="Čára 324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397" name="Čára 325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398" name="Čára 326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399" name="Čára 327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400" name="Čára 328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01" name="Čára 329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402" name="Čára 330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03" name="Čára 331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404" name="Čára 332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405" name="Čára 333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406" name="Čára 334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407" name="Čára 335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408" name="Čára 336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409" name="Čára 337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410" name="Čára 338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411" name="Čára 339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412" name="Čára 340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413" name="Čára 341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414" name="Čára 342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415" name="Čára 343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416" name="Čára 344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417" name="Čára 345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418" name="Čára 346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419" name="Čára 347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420" name="Čára 348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421" name="Čára 349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0</xdr:row>
      <xdr:rowOff>0</xdr:rowOff>
    </xdr:from>
    <xdr:to>
      <xdr:col>17</xdr:col>
      <xdr:colOff>19050</xdr:colOff>
      <xdr:row>0</xdr:row>
      <xdr:rowOff>0</xdr:rowOff>
    </xdr:to>
    <xdr:sp macro="" textlink="">
      <xdr:nvSpPr>
        <xdr:cNvPr id="3422" name="Čára 350"/>
        <xdr:cNvSpPr>
          <a:spLocks noChangeShapeType="1"/>
        </xdr:cNvSpPr>
      </xdr:nvSpPr>
      <xdr:spPr bwMode="auto">
        <a:xfrm>
          <a:off x="126492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sp macro="" textlink="">
      <xdr:nvSpPr>
        <xdr:cNvPr id="3423" name="Čára 351"/>
        <xdr:cNvSpPr>
          <a:spLocks noChangeShapeType="1"/>
        </xdr:cNvSpPr>
      </xdr:nvSpPr>
      <xdr:spPr bwMode="auto">
        <a:xfrm>
          <a:off x="128206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457200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424" name="Čára 352"/>
        <xdr:cNvSpPr>
          <a:spLocks noChangeShapeType="1"/>
        </xdr:cNvSpPr>
      </xdr:nvSpPr>
      <xdr:spPr bwMode="auto">
        <a:xfrm>
          <a:off x="12677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425" name="Čára 353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26" name="Čára 354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27" name="Čára 355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428" name="Čára 356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29" name="Čára 357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430" name="Čára 358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31" name="Čára 359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432" name="Čára 360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33" name="Čára 361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34" name="Čára 362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435" name="Čára 363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36" name="Čára 364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3437" name="Čára 365"/>
        <xdr:cNvSpPr>
          <a:spLocks noChangeShapeType="1"/>
        </xdr:cNvSpPr>
      </xdr:nvSpPr>
      <xdr:spPr bwMode="auto">
        <a:xfrm>
          <a:off x="124968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419100</xdr:colOff>
      <xdr:row>0</xdr:row>
      <xdr:rowOff>0</xdr:rowOff>
    </xdr:to>
    <xdr:sp macro="" textlink="">
      <xdr:nvSpPr>
        <xdr:cNvPr id="3438" name="Čára 366"/>
        <xdr:cNvSpPr>
          <a:spLocks noChangeShapeType="1"/>
        </xdr:cNvSpPr>
      </xdr:nvSpPr>
      <xdr:spPr bwMode="auto">
        <a:xfrm>
          <a:off x="122777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39" name="Čára 367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40" name="Čára 368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41" name="Čára 369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42" name="Čára 370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43" name="Čára 371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44" name="Čára 372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45" name="Čára 373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46" name="Čára 374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47" name="Čára 375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48" name="Čára 376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49" name="Čára 377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50" name="Čára 378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51" name="Čára 379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52" name="Čára 380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53" name="Čára 381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54" name="Čára 382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55" name="Čára 383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56" name="Čára 384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57" name="Čára 385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58" name="Čára 386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59" name="Čára 387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460" name="Čára 388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61" name="Čára 389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62" name="Čára 390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463" name="Čára 391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64" name="Čára 392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465" name="Čára 393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66" name="Čára 394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467" name="Čára 395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68" name="Čára 396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69" name="Čára 397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470" name="Čára 398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71" name="Čára 399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472" name="Čára 400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73" name="Čára 401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74" name="Čára 402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75" name="Čára 403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76" name="Čára 404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77" name="Čára 405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78" name="Čára 406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79" name="Čára 407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80" name="Čára 408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81" name="Čára 409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82" name="Čára 410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83" name="Čára 411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84" name="Čára 412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85" name="Čára 413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86" name="Čára 414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87" name="Čára 415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88" name="Čára 416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89" name="Čára 417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90" name="Čára 418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91" name="Čára 419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438150</xdr:colOff>
      <xdr:row>0</xdr:row>
      <xdr:rowOff>0</xdr:rowOff>
    </xdr:from>
    <xdr:to>
      <xdr:col>22</xdr:col>
      <xdr:colOff>19050</xdr:colOff>
      <xdr:row>0</xdr:row>
      <xdr:rowOff>0</xdr:rowOff>
    </xdr:to>
    <xdr:sp macro="" textlink="">
      <xdr:nvSpPr>
        <xdr:cNvPr id="3492" name="Čára 420"/>
        <xdr:cNvSpPr>
          <a:spLocks noChangeShapeType="1"/>
        </xdr:cNvSpPr>
      </xdr:nvSpPr>
      <xdr:spPr bwMode="auto">
        <a:xfrm>
          <a:off x="156591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9525</xdr:colOff>
      <xdr:row>0</xdr:row>
      <xdr:rowOff>0</xdr:rowOff>
    </xdr:from>
    <xdr:to>
      <xdr:col>22</xdr:col>
      <xdr:colOff>123825</xdr:colOff>
      <xdr:row>0</xdr:row>
      <xdr:rowOff>0</xdr:rowOff>
    </xdr:to>
    <xdr:sp macro="" textlink="">
      <xdr:nvSpPr>
        <xdr:cNvPr id="3493" name="Čára 421"/>
        <xdr:cNvSpPr>
          <a:spLocks noChangeShapeType="1"/>
        </xdr:cNvSpPr>
      </xdr:nvSpPr>
      <xdr:spPr bwMode="auto">
        <a:xfrm>
          <a:off x="158305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22</xdr:col>
      <xdr:colOff>600075</xdr:colOff>
      <xdr:row>0</xdr:row>
      <xdr:rowOff>0</xdr:rowOff>
    </xdr:to>
    <xdr:sp macro="" textlink="">
      <xdr:nvSpPr>
        <xdr:cNvPr id="3494" name="Čára 422"/>
        <xdr:cNvSpPr>
          <a:spLocks noChangeShapeType="1"/>
        </xdr:cNvSpPr>
      </xdr:nvSpPr>
      <xdr:spPr bwMode="auto">
        <a:xfrm>
          <a:off x="156876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495" name="Čára 423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96" name="Čára 424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97" name="Čára 425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498" name="Čára 426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499" name="Čára 427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500" name="Čára 428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501" name="Čára 429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502" name="Čára 430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503" name="Čára 431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504" name="Čára 432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505" name="Čára 433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506" name="Čára 434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285750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3507" name="Čára 435"/>
        <xdr:cNvSpPr>
          <a:spLocks noChangeShapeType="1"/>
        </xdr:cNvSpPr>
      </xdr:nvSpPr>
      <xdr:spPr bwMode="auto">
        <a:xfrm>
          <a:off x="155067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438150</xdr:colOff>
      <xdr:row>0</xdr:row>
      <xdr:rowOff>0</xdr:rowOff>
    </xdr:to>
    <xdr:sp macro="" textlink="">
      <xdr:nvSpPr>
        <xdr:cNvPr id="3508" name="Čára 436"/>
        <xdr:cNvSpPr>
          <a:spLocks noChangeShapeType="1"/>
        </xdr:cNvSpPr>
      </xdr:nvSpPr>
      <xdr:spPr bwMode="auto">
        <a:xfrm>
          <a:off x="152876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09" name="Čára 437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10" name="Čára 438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11" name="Čára 439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12" name="Čára 440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13" name="Čára 441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14" name="Čára 442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15" name="Čára 443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16" name="Čára 444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17" name="Čára 445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18" name="Čára 446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19" name="Čára 447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20" name="Čára 448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21" name="Čára 449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22" name="Čára 450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23" name="Čára 451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24" name="Čára 452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25" name="Čára 453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26" name="Čára 454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27" name="Čára 455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28" name="Čára 456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29" name="Čára 457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30" name="Čára 458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31" name="Čára 459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32" name="Čára 460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33" name="Čára 461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34" name="Čára 462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35" name="Čára 463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36" name="Čára 464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37" name="Čára 465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38" name="Čára 466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39" name="Čára 467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40" name="Čára 468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41" name="Čára 469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42" name="Čára 470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43" name="Čára 471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44" name="Čára 472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45" name="Čára 473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46" name="Čára 474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47" name="Čára 475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48" name="Čára 476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49" name="Čára 477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50" name="Čára 478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51" name="Čára 479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52" name="Čára 480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53" name="Čára 481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54" name="Čára 482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55" name="Čára 483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56" name="Čára 484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57" name="Čára 485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58" name="Čára 486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59" name="Čára 487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60" name="Čára 488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61" name="Čára 489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438150</xdr:colOff>
      <xdr:row>0</xdr:row>
      <xdr:rowOff>0</xdr:rowOff>
    </xdr:from>
    <xdr:to>
      <xdr:col>27</xdr:col>
      <xdr:colOff>9525</xdr:colOff>
      <xdr:row>0</xdr:row>
      <xdr:rowOff>0</xdr:rowOff>
    </xdr:to>
    <xdr:sp macro="" textlink="">
      <xdr:nvSpPr>
        <xdr:cNvPr id="3562" name="Čára 490"/>
        <xdr:cNvSpPr>
          <a:spLocks noChangeShapeType="1"/>
        </xdr:cNvSpPr>
      </xdr:nvSpPr>
      <xdr:spPr bwMode="auto">
        <a:xfrm>
          <a:off x="186594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600075</xdr:colOff>
      <xdr:row>0</xdr:row>
      <xdr:rowOff>0</xdr:rowOff>
    </xdr:from>
    <xdr:to>
      <xdr:col>27</xdr:col>
      <xdr:colOff>114300</xdr:colOff>
      <xdr:row>0</xdr:row>
      <xdr:rowOff>0</xdr:rowOff>
    </xdr:to>
    <xdr:sp macro="" textlink="">
      <xdr:nvSpPr>
        <xdr:cNvPr id="3563" name="Čára 491"/>
        <xdr:cNvSpPr>
          <a:spLocks noChangeShapeType="1"/>
        </xdr:cNvSpPr>
      </xdr:nvSpPr>
      <xdr:spPr bwMode="auto">
        <a:xfrm>
          <a:off x="1882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466725</xdr:colOff>
      <xdr:row>0</xdr:row>
      <xdr:rowOff>0</xdr:rowOff>
    </xdr:from>
    <xdr:to>
      <xdr:col>27</xdr:col>
      <xdr:colOff>600075</xdr:colOff>
      <xdr:row>0</xdr:row>
      <xdr:rowOff>0</xdr:rowOff>
    </xdr:to>
    <xdr:sp macro="" textlink="">
      <xdr:nvSpPr>
        <xdr:cNvPr id="3564" name="Čára 492"/>
        <xdr:cNvSpPr>
          <a:spLocks noChangeShapeType="1"/>
        </xdr:cNvSpPr>
      </xdr:nvSpPr>
      <xdr:spPr bwMode="auto">
        <a:xfrm>
          <a:off x="18688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65" name="Čára 493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66" name="Čára 494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67" name="Čára 495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68" name="Čára 496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69" name="Čára 497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70" name="Čára 498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71" name="Čára 499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72" name="Čára 500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73" name="Čára 501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74" name="Čára 502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75" name="Čára 503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76" name="Čára 504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285750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3577" name="Čára 505"/>
        <xdr:cNvSpPr>
          <a:spLocks noChangeShapeType="1"/>
        </xdr:cNvSpPr>
      </xdr:nvSpPr>
      <xdr:spPr bwMode="auto">
        <a:xfrm>
          <a:off x="18507075" y="0"/>
          <a:ext cx="4381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26</xdr:col>
      <xdr:colOff>66675</xdr:colOff>
      <xdr:row>0</xdr:row>
      <xdr:rowOff>0</xdr:rowOff>
    </xdr:from>
    <xdr:to>
      <xdr:col>26</xdr:col>
      <xdr:colOff>438150</xdr:colOff>
      <xdr:row>0</xdr:row>
      <xdr:rowOff>0</xdr:rowOff>
    </xdr:to>
    <xdr:sp macro="" textlink="">
      <xdr:nvSpPr>
        <xdr:cNvPr id="3578" name="Čára 506"/>
        <xdr:cNvSpPr>
          <a:spLocks noChangeShapeType="1"/>
        </xdr:cNvSpPr>
      </xdr:nvSpPr>
      <xdr:spPr bwMode="auto">
        <a:xfrm>
          <a:off x="18288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579" name="Čára 507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580" name="Čára 508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581" name="Čára 509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582" name="Čára 510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583" name="Čára 511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584" name="Čára 512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585" name="Čára 513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586" name="Čára 514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587" name="Čára 515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588" name="Čára 516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589" name="Čára 517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590" name="Čára 518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591" name="Čára 519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592" name="Čára 520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593" name="Čára 521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594" name="Čára 522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595" name="Čára 523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596" name="Čára 524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597" name="Čára 525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598" name="Čára 526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599" name="Čára 527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00" name="Čára 528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01" name="Čára 529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02" name="Čára 530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03" name="Čára 531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04" name="Čára 532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05" name="Čára 533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06" name="Čára 534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07" name="Čára 535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08" name="Čára 536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09" name="Čára 537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10" name="Čára 538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11" name="Čára 539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12" name="Čára 540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13" name="Čára 541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614" name="Čára 542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615" name="Čára 543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616" name="Čára 544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617" name="Čára 545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618" name="Čára 546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619" name="Čára 547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620" name="Čára 548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621" name="Čára 549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622" name="Čára 550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623" name="Čára 551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624" name="Čára 552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625" name="Čára 553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626" name="Čára 554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627" name="Čára 555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628" name="Čára 556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629" name="Čára 557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630" name="Čára 558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631" name="Čára 559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428625</xdr:colOff>
      <xdr:row>0</xdr:row>
      <xdr:rowOff>0</xdr:rowOff>
    </xdr:from>
    <xdr:to>
      <xdr:col>32</xdr:col>
      <xdr:colOff>19050</xdr:colOff>
      <xdr:row>0</xdr:row>
      <xdr:rowOff>0</xdr:rowOff>
    </xdr:to>
    <xdr:sp macro="" textlink="">
      <xdr:nvSpPr>
        <xdr:cNvPr id="3632" name="Čára 560"/>
        <xdr:cNvSpPr>
          <a:spLocks noChangeShapeType="1"/>
        </xdr:cNvSpPr>
      </xdr:nvSpPr>
      <xdr:spPr bwMode="auto">
        <a:xfrm>
          <a:off x="216503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3633" name="Čára 561"/>
        <xdr:cNvSpPr>
          <a:spLocks noChangeShapeType="1"/>
        </xdr:cNvSpPr>
      </xdr:nvSpPr>
      <xdr:spPr bwMode="auto">
        <a:xfrm>
          <a:off x="218217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457200</xdr:colOff>
      <xdr:row>0</xdr:row>
      <xdr:rowOff>0</xdr:rowOff>
    </xdr:from>
    <xdr:to>
      <xdr:col>32</xdr:col>
      <xdr:colOff>600075</xdr:colOff>
      <xdr:row>0</xdr:row>
      <xdr:rowOff>0</xdr:rowOff>
    </xdr:to>
    <xdr:sp macro="" textlink="">
      <xdr:nvSpPr>
        <xdr:cNvPr id="3634" name="Čára 562"/>
        <xdr:cNvSpPr>
          <a:spLocks noChangeShapeType="1"/>
        </xdr:cNvSpPr>
      </xdr:nvSpPr>
      <xdr:spPr bwMode="auto">
        <a:xfrm>
          <a:off x="21678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35" name="Čára 563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36" name="Čára 564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37" name="Čára 565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38" name="Čára 566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39" name="Čára 567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40" name="Čára 568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41" name="Čára 569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42" name="Čára 570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43" name="Čára 571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44" name="Čára 572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45" name="Čára 573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46" name="Čára 574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276225</xdr:colOff>
      <xdr:row>0</xdr:row>
      <xdr:rowOff>0</xdr:rowOff>
    </xdr:from>
    <xdr:to>
      <xdr:col>32</xdr:col>
      <xdr:colOff>142875</xdr:colOff>
      <xdr:row>0</xdr:row>
      <xdr:rowOff>0</xdr:rowOff>
    </xdr:to>
    <xdr:sp macro="" textlink="">
      <xdr:nvSpPr>
        <xdr:cNvPr id="3647" name="Čára 575"/>
        <xdr:cNvSpPr>
          <a:spLocks noChangeShapeType="1"/>
        </xdr:cNvSpPr>
      </xdr:nvSpPr>
      <xdr:spPr bwMode="auto">
        <a:xfrm>
          <a:off x="214979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31</xdr:col>
      <xdr:colOff>57150</xdr:colOff>
      <xdr:row>0</xdr:row>
      <xdr:rowOff>0</xdr:rowOff>
    </xdr:from>
    <xdr:to>
      <xdr:col>31</xdr:col>
      <xdr:colOff>428625</xdr:colOff>
      <xdr:row>0</xdr:row>
      <xdr:rowOff>0</xdr:rowOff>
    </xdr:to>
    <xdr:sp macro="" textlink="">
      <xdr:nvSpPr>
        <xdr:cNvPr id="3648" name="Čára 576"/>
        <xdr:cNvSpPr>
          <a:spLocks noChangeShapeType="1"/>
        </xdr:cNvSpPr>
      </xdr:nvSpPr>
      <xdr:spPr bwMode="auto">
        <a:xfrm>
          <a:off x="21278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49" name="Čára 577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50" name="Čára 578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51" name="Čára 579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52" name="Čára 580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53" name="Čára 581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54" name="Čára 582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55" name="Čára 583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56" name="Čára 584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57" name="Čára 585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58" name="Čára 586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59" name="Čára 587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60" name="Čára 588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61" name="Čára 589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62" name="Čára 590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63" name="Čára 591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64" name="Čára 592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65" name="Čára 593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66" name="Čára 594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67" name="Čára 595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68" name="Čára 596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69" name="Čára 597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670" name="Čára 598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671" name="Čára 599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672" name="Čára 600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673" name="Čára 601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674" name="Čára 602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675" name="Čára 603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676" name="Čára 604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677" name="Čára 605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678" name="Čára 606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679" name="Čára 607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680" name="Čára 608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681" name="Čára 609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682" name="Čára 610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683" name="Čára 611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84" name="Čára 612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85" name="Čára 613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86" name="Čára 614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87" name="Čára 615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88" name="Čára 616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89" name="Čára 617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90" name="Čára 618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91" name="Čára 619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92" name="Čára 620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93" name="Čára 621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94" name="Čára 622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95" name="Čára 623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696" name="Čára 624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97" name="Čára 625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698" name="Čára 626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699" name="Čára 627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700" name="Čára 628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701" name="Čára 629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0</xdr:row>
      <xdr:rowOff>0</xdr:rowOff>
    </xdr:from>
    <xdr:to>
      <xdr:col>37</xdr:col>
      <xdr:colOff>28575</xdr:colOff>
      <xdr:row>0</xdr:row>
      <xdr:rowOff>0</xdr:rowOff>
    </xdr:to>
    <xdr:sp macro="" textlink="">
      <xdr:nvSpPr>
        <xdr:cNvPr id="3702" name="Čára 630"/>
        <xdr:cNvSpPr>
          <a:spLocks noChangeShapeType="1"/>
        </xdr:cNvSpPr>
      </xdr:nvSpPr>
      <xdr:spPr bwMode="auto">
        <a:xfrm>
          <a:off x="24650700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37</xdr:col>
      <xdr:colOff>9525</xdr:colOff>
      <xdr:row>0</xdr:row>
      <xdr:rowOff>0</xdr:rowOff>
    </xdr:from>
    <xdr:to>
      <xdr:col>37</xdr:col>
      <xdr:colOff>123825</xdr:colOff>
      <xdr:row>0</xdr:row>
      <xdr:rowOff>0</xdr:rowOff>
    </xdr:to>
    <xdr:sp macro="" textlink="">
      <xdr:nvSpPr>
        <xdr:cNvPr id="3703" name="Čára 631"/>
        <xdr:cNvSpPr>
          <a:spLocks noChangeShapeType="1"/>
        </xdr:cNvSpPr>
      </xdr:nvSpPr>
      <xdr:spPr bwMode="auto">
        <a:xfrm>
          <a:off x="24831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466725</xdr:colOff>
      <xdr:row>0</xdr:row>
      <xdr:rowOff>0</xdr:rowOff>
    </xdr:from>
    <xdr:to>
      <xdr:col>37</xdr:col>
      <xdr:colOff>600075</xdr:colOff>
      <xdr:row>0</xdr:row>
      <xdr:rowOff>0</xdr:rowOff>
    </xdr:to>
    <xdr:sp macro="" textlink="">
      <xdr:nvSpPr>
        <xdr:cNvPr id="3704" name="Čára 632"/>
        <xdr:cNvSpPr>
          <a:spLocks noChangeShapeType="1"/>
        </xdr:cNvSpPr>
      </xdr:nvSpPr>
      <xdr:spPr bwMode="auto">
        <a:xfrm>
          <a:off x="246888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705" name="Čára 633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706" name="Čára 634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707" name="Čára 635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708" name="Čára 636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709" name="Čára 637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710" name="Čára 638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711" name="Čára 639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712" name="Čára 640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713" name="Čára 641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714" name="Čára 642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715" name="Čára 643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716" name="Čára 644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0</xdr:row>
      <xdr:rowOff>0</xdr:rowOff>
    </xdr:from>
    <xdr:to>
      <xdr:col>37</xdr:col>
      <xdr:colOff>142875</xdr:colOff>
      <xdr:row>0</xdr:row>
      <xdr:rowOff>0</xdr:rowOff>
    </xdr:to>
    <xdr:sp macro="" textlink="">
      <xdr:nvSpPr>
        <xdr:cNvPr id="3717" name="Čára 645"/>
        <xdr:cNvSpPr>
          <a:spLocks noChangeShapeType="1"/>
        </xdr:cNvSpPr>
      </xdr:nvSpPr>
      <xdr:spPr bwMode="auto">
        <a:xfrm>
          <a:off x="24507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36</xdr:col>
      <xdr:colOff>438150</xdr:colOff>
      <xdr:row>0</xdr:row>
      <xdr:rowOff>0</xdr:rowOff>
    </xdr:to>
    <xdr:sp macro="" textlink="">
      <xdr:nvSpPr>
        <xdr:cNvPr id="3718" name="Čára 646"/>
        <xdr:cNvSpPr>
          <a:spLocks noChangeShapeType="1"/>
        </xdr:cNvSpPr>
      </xdr:nvSpPr>
      <xdr:spPr bwMode="auto">
        <a:xfrm>
          <a:off x="24288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19" name="Čára 647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20" name="Čára 648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21" name="Čára 649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22" name="Čára 650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23" name="Čára 651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24" name="Čára 652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25" name="Čára 653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26" name="Čára 654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27" name="Čára 655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28" name="Čára 656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29" name="Čára 657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30" name="Čára 658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31" name="Čára 659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32" name="Čára 660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33" name="Čára 661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34" name="Čára 662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35" name="Čára 663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36" name="Čára 664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37" name="Čára 665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38" name="Čára 666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39" name="Čára 667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40" name="Čára 668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41" name="Čára 669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42" name="Čára 670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43" name="Čára 671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44" name="Čára 672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45" name="Čára 673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46" name="Čára 674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47" name="Čára 675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48" name="Čára 676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49" name="Čára 677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50" name="Čára 678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51" name="Čára 679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52" name="Čára 680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53" name="Čára 681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54" name="Čára 682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55" name="Čára 683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56" name="Čára 684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57" name="Čára 685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58" name="Čára 686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59" name="Čára 687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60" name="Čára 688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61" name="Čára 689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62" name="Čára 690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63" name="Čára 691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64" name="Čára 692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65" name="Čára 693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66" name="Čára 694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67" name="Čára 695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68" name="Čára 696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69" name="Čára 697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70" name="Čára 698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71" name="Čára 699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390525</xdr:colOff>
      <xdr:row>0</xdr:row>
      <xdr:rowOff>0</xdr:rowOff>
    </xdr:from>
    <xdr:to>
      <xdr:col>42</xdr:col>
      <xdr:colOff>28575</xdr:colOff>
      <xdr:row>0</xdr:row>
      <xdr:rowOff>0</xdr:rowOff>
    </xdr:to>
    <xdr:sp macro="" textlink="">
      <xdr:nvSpPr>
        <xdr:cNvPr id="3772" name="Čára 700"/>
        <xdr:cNvSpPr>
          <a:spLocks noChangeShapeType="1"/>
        </xdr:cNvSpPr>
      </xdr:nvSpPr>
      <xdr:spPr bwMode="auto">
        <a:xfrm>
          <a:off x="276129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9525</xdr:colOff>
      <xdr:row>0</xdr:row>
      <xdr:rowOff>0</xdr:rowOff>
    </xdr:from>
    <xdr:to>
      <xdr:col>42</xdr:col>
      <xdr:colOff>133350</xdr:colOff>
      <xdr:row>0</xdr:row>
      <xdr:rowOff>0</xdr:rowOff>
    </xdr:to>
    <xdr:sp macro="" textlink="">
      <xdr:nvSpPr>
        <xdr:cNvPr id="3773" name="Čára 701"/>
        <xdr:cNvSpPr>
          <a:spLocks noChangeShapeType="1"/>
        </xdr:cNvSpPr>
      </xdr:nvSpPr>
      <xdr:spPr bwMode="auto">
        <a:xfrm>
          <a:off x="27832050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419100</xdr:colOff>
      <xdr:row>0</xdr:row>
      <xdr:rowOff>0</xdr:rowOff>
    </xdr:from>
    <xdr:to>
      <xdr:col>42</xdr:col>
      <xdr:colOff>600075</xdr:colOff>
      <xdr:row>0</xdr:row>
      <xdr:rowOff>0</xdr:rowOff>
    </xdr:to>
    <xdr:sp macro="" textlink="">
      <xdr:nvSpPr>
        <xdr:cNvPr id="3774" name="Čára 702"/>
        <xdr:cNvSpPr>
          <a:spLocks noChangeShapeType="1"/>
        </xdr:cNvSpPr>
      </xdr:nvSpPr>
      <xdr:spPr bwMode="auto">
        <a:xfrm>
          <a:off x="276415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75" name="Čára 703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76" name="Čára 704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77" name="Čára 705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78" name="Čára 706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79" name="Čára 707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80" name="Čára 708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81" name="Čára 709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82" name="Čára 710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83" name="Čára 711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84" name="Čára 712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85" name="Čára 713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86" name="Čára 714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238125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787" name="Čára 715"/>
        <xdr:cNvSpPr>
          <a:spLocks noChangeShapeType="1"/>
        </xdr:cNvSpPr>
      </xdr:nvSpPr>
      <xdr:spPr bwMode="auto">
        <a:xfrm>
          <a:off x="2746057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41</xdr:col>
      <xdr:colOff>9525</xdr:colOff>
      <xdr:row>0</xdr:row>
      <xdr:rowOff>0</xdr:rowOff>
    </xdr:from>
    <xdr:to>
      <xdr:col>41</xdr:col>
      <xdr:colOff>381000</xdr:colOff>
      <xdr:row>0</xdr:row>
      <xdr:rowOff>0</xdr:rowOff>
    </xdr:to>
    <xdr:sp macro="" textlink="">
      <xdr:nvSpPr>
        <xdr:cNvPr id="3788" name="Čára 716"/>
        <xdr:cNvSpPr>
          <a:spLocks noChangeShapeType="1"/>
        </xdr:cNvSpPr>
      </xdr:nvSpPr>
      <xdr:spPr bwMode="auto">
        <a:xfrm>
          <a:off x="27231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789" name="Čára 717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790" name="Čára 718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791" name="Čára 719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792" name="Čára 720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793" name="Čára 721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794" name="Čára 722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795" name="Čára 723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796" name="Čára 724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797" name="Čára 725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798" name="Čára 726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799" name="Čára 727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00" name="Čára 728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801" name="Čára 729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02" name="Čára 730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03" name="Čára 731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04" name="Čára 732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05" name="Čára 733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806" name="Čára 734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07" name="Čára 735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08" name="Čára 736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809" name="Čára 737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10" name="Čára 738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11" name="Čára 739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12" name="Čára 740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13" name="Čára 741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14" name="Čára 742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15" name="Čára 743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16" name="Čára 744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17" name="Čára 745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18" name="Čára 746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19" name="Čára 747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20" name="Čára 748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21" name="Čára 749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22" name="Čára 750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23" name="Čára 751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24" name="Čára 752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825" name="Čára 753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26" name="Čára 754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27" name="Čára 755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28" name="Čára 756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29" name="Čára 757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830" name="Čára 758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31" name="Čára 759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32" name="Čára 760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833" name="Čára 761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34" name="Čára 762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35" name="Čára 763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836" name="Čára 764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37" name="Čára 765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38" name="Čára 766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39" name="Čára 767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40" name="Čára 768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841" name="Čára 769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381000</xdr:colOff>
      <xdr:row>0</xdr:row>
      <xdr:rowOff>0</xdr:rowOff>
    </xdr:from>
    <xdr:to>
      <xdr:col>47</xdr:col>
      <xdr:colOff>66675</xdr:colOff>
      <xdr:row>0</xdr:row>
      <xdr:rowOff>0</xdr:rowOff>
    </xdr:to>
    <xdr:sp macro="" textlink="">
      <xdr:nvSpPr>
        <xdr:cNvPr id="3842" name="Čára 770"/>
        <xdr:cNvSpPr>
          <a:spLocks noChangeShapeType="1"/>
        </xdr:cNvSpPr>
      </xdr:nvSpPr>
      <xdr:spPr bwMode="auto">
        <a:xfrm>
          <a:off x="306038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600075</xdr:colOff>
      <xdr:row>0</xdr:row>
      <xdr:rowOff>0</xdr:rowOff>
    </xdr:from>
    <xdr:to>
      <xdr:col>47</xdr:col>
      <xdr:colOff>152400</xdr:colOff>
      <xdr:row>0</xdr:row>
      <xdr:rowOff>0</xdr:rowOff>
    </xdr:to>
    <xdr:sp macro="" textlink="">
      <xdr:nvSpPr>
        <xdr:cNvPr id="3843" name="Čára 771"/>
        <xdr:cNvSpPr>
          <a:spLocks noChangeShapeType="1"/>
        </xdr:cNvSpPr>
      </xdr:nvSpPr>
      <xdr:spPr bwMode="auto">
        <a:xfrm>
          <a:off x="30822900" y="0"/>
          <a:ext cx="15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409575</xdr:colOff>
      <xdr:row>0</xdr:row>
      <xdr:rowOff>0</xdr:rowOff>
    </xdr:from>
    <xdr:to>
      <xdr:col>47</xdr:col>
      <xdr:colOff>600075</xdr:colOff>
      <xdr:row>0</xdr:row>
      <xdr:rowOff>0</xdr:rowOff>
    </xdr:to>
    <xdr:sp macro="" textlink="">
      <xdr:nvSpPr>
        <xdr:cNvPr id="3844" name="Čára 772"/>
        <xdr:cNvSpPr>
          <a:spLocks noChangeShapeType="1"/>
        </xdr:cNvSpPr>
      </xdr:nvSpPr>
      <xdr:spPr bwMode="auto">
        <a:xfrm>
          <a:off x="306324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45" name="Čára 773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46" name="Čára 774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47" name="Čára 775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48" name="Čára 776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49" name="Čára 777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50" name="Čára 778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51" name="Čára 779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52" name="Čára 780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53" name="Čára 781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54" name="Čára 782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55" name="Čára 783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56" name="Čára 784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228600</xdr:colOff>
      <xdr:row>0</xdr:row>
      <xdr:rowOff>0</xdr:rowOff>
    </xdr:from>
    <xdr:to>
      <xdr:col>47</xdr:col>
      <xdr:colOff>180975</xdr:colOff>
      <xdr:row>0</xdr:row>
      <xdr:rowOff>0</xdr:rowOff>
    </xdr:to>
    <xdr:sp macro="" textlink="">
      <xdr:nvSpPr>
        <xdr:cNvPr id="3857" name="Čára 785"/>
        <xdr:cNvSpPr>
          <a:spLocks noChangeShapeType="1"/>
        </xdr:cNvSpPr>
      </xdr:nvSpPr>
      <xdr:spPr bwMode="auto">
        <a:xfrm>
          <a:off x="304514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46</xdr:col>
      <xdr:colOff>9525</xdr:colOff>
      <xdr:row>0</xdr:row>
      <xdr:rowOff>0</xdr:rowOff>
    </xdr:from>
    <xdr:to>
      <xdr:col>46</xdr:col>
      <xdr:colOff>381000</xdr:colOff>
      <xdr:row>0</xdr:row>
      <xdr:rowOff>0</xdr:rowOff>
    </xdr:to>
    <xdr:sp macro="" textlink="">
      <xdr:nvSpPr>
        <xdr:cNvPr id="3858" name="Čára 786"/>
        <xdr:cNvSpPr>
          <a:spLocks noChangeShapeType="1"/>
        </xdr:cNvSpPr>
      </xdr:nvSpPr>
      <xdr:spPr bwMode="auto">
        <a:xfrm>
          <a:off x="3023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59" name="Čára 787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860" name="Čára 788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861" name="Čára 789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62" name="Čára 790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863" name="Čára 791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64" name="Čára 792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865" name="Čára 793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866" name="Čára 794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67" name="Čára 795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868" name="Čára 796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869" name="Čára 797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70" name="Čára 798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871" name="Čára 799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872" name="Čára 800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73" name="Čára 801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874" name="Čára 802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75" name="Čára 803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876" name="Čára 804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877" name="Čára 805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78" name="Čára 806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879" name="Čára 807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880" name="Čára 808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881" name="Čára 809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882" name="Čára 810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883" name="Čára 811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884" name="Čára 812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885" name="Čára 813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886" name="Čára 814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887" name="Čára 815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888" name="Čára 816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889" name="Čára 817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890" name="Čára 818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891" name="Čára 819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892" name="Čára 820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893" name="Čára 821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94" name="Čára 822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895" name="Čára 823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896" name="Čára 824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97" name="Čára 825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898" name="Čára 826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899" name="Čára 827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900" name="Čára 828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901" name="Čára 829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902" name="Čára 830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903" name="Čára 831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904" name="Čára 832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905" name="Čára 833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906" name="Čára 834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907" name="Čára 835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908" name="Čára 836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909" name="Čára 837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910" name="Čára 838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911" name="Čára 839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371475</xdr:colOff>
      <xdr:row>0</xdr:row>
      <xdr:rowOff>0</xdr:rowOff>
    </xdr:from>
    <xdr:to>
      <xdr:col>52</xdr:col>
      <xdr:colOff>66675</xdr:colOff>
      <xdr:row>0</xdr:row>
      <xdr:rowOff>0</xdr:rowOff>
    </xdr:to>
    <xdr:sp macro="" textlink="">
      <xdr:nvSpPr>
        <xdr:cNvPr id="3912" name="Čára 840"/>
        <xdr:cNvSpPr>
          <a:spLocks noChangeShapeType="1"/>
        </xdr:cNvSpPr>
      </xdr:nvSpPr>
      <xdr:spPr bwMode="auto">
        <a:xfrm>
          <a:off x="33594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590550</xdr:colOff>
      <xdr:row>0</xdr:row>
      <xdr:rowOff>0</xdr:rowOff>
    </xdr:from>
    <xdr:to>
      <xdr:col>52</xdr:col>
      <xdr:colOff>161925</xdr:colOff>
      <xdr:row>0</xdr:row>
      <xdr:rowOff>0</xdr:rowOff>
    </xdr:to>
    <xdr:sp macro="" textlink="">
      <xdr:nvSpPr>
        <xdr:cNvPr id="3913" name="Čára 841"/>
        <xdr:cNvSpPr>
          <a:spLocks noChangeShapeType="1"/>
        </xdr:cNvSpPr>
      </xdr:nvSpPr>
      <xdr:spPr bwMode="auto">
        <a:xfrm>
          <a:off x="338137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409575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3914" name="Čára 842"/>
        <xdr:cNvSpPr>
          <a:spLocks noChangeShapeType="1"/>
        </xdr:cNvSpPr>
      </xdr:nvSpPr>
      <xdr:spPr bwMode="auto">
        <a:xfrm>
          <a:off x="336327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915" name="Čára 843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916" name="Čára 844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917" name="Čára 845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918" name="Čára 846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919" name="Čára 847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920" name="Čára 848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921" name="Čára 849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922" name="Čára 850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923" name="Čára 851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924" name="Čára 852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925" name="Čára 853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926" name="Čára 854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3927" name="Čára 855"/>
        <xdr:cNvSpPr>
          <a:spLocks noChangeShapeType="1"/>
        </xdr:cNvSpPr>
      </xdr:nvSpPr>
      <xdr:spPr bwMode="auto">
        <a:xfrm>
          <a:off x="334518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3928" name="Čára 856"/>
        <xdr:cNvSpPr>
          <a:spLocks noChangeShapeType="1"/>
        </xdr:cNvSpPr>
      </xdr:nvSpPr>
      <xdr:spPr bwMode="auto">
        <a:xfrm>
          <a:off x="33223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29" name="Čára 857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30" name="Čára 858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31" name="Čára 859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32" name="Čára 860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33" name="Čára 861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34" name="Čára 862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35" name="Čára 863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36" name="Čára 864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37" name="Čára 865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38" name="Čára 866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39" name="Čára 867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40" name="Čára 868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41" name="Čára 869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42" name="Čára 870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43" name="Čára 871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44" name="Čára 872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45" name="Čára 873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46" name="Čára 874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47" name="Čára 875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48" name="Čára 876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49" name="Čára 877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50" name="Čára 878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51" name="Čára 879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52" name="Čára 880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53" name="Čára 881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54" name="Čára 882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55" name="Čára 883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56" name="Čára 884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57" name="Čára 885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58" name="Čára 886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59" name="Čára 887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60" name="Čára 888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61" name="Čára 889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62" name="Čára 890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63" name="Čára 891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64" name="Čára 892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65" name="Čára 893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66" name="Čára 894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67" name="Čára 895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68" name="Čára 896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69" name="Čára 897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70" name="Čára 898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71" name="Čára 899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72" name="Čára 900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73" name="Čára 901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74" name="Čára 902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75" name="Čára 903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76" name="Čára 904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77" name="Čára 905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78" name="Čára 906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79" name="Čára 907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80" name="Čára 908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81" name="Čára 909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390525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3982" name="Čára 910"/>
        <xdr:cNvSpPr>
          <a:spLocks noChangeShapeType="1"/>
        </xdr:cNvSpPr>
      </xdr:nvSpPr>
      <xdr:spPr bwMode="auto">
        <a:xfrm>
          <a:off x="366141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57</xdr:col>
      <xdr:colOff>0</xdr:colOff>
      <xdr:row>0</xdr:row>
      <xdr:rowOff>0</xdr:rowOff>
    </xdr:from>
    <xdr:to>
      <xdr:col>57</xdr:col>
      <xdr:colOff>171450</xdr:colOff>
      <xdr:row>0</xdr:row>
      <xdr:rowOff>0</xdr:rowOff>
    </xdr:to>
    <xdr:sp macro="" textlink="">
      <xdr:nvSpPr>
        <xdr:cNvPr id="3983" name="Čára 911"/>
        <xdr:cNvSpPr>
          <a:spLocks noChangeShapeType="1"/>
        </xdr:cNvSpPr>
      </xdr:nvSpPr>
      <xdr:spPr bwMode="auto">
        <a:xfrm>
          <a:off x="368236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419100</xdr:colOff>
      <xdr:row>0</xdr:row>
      <xdr:rowOff>0</xdr:rowOff>
    </xdr:from>
    <xdr:to>
      <xdr:col>58</xdr:col>
      <xdr:colOff>9525</xdr:colOff>
      <xdr:row>0</xdr:row>
      <xdr:rowOff>0</xdr:rowOff>
    </xdr:to>
    <xdr:sp macro="" textlink="">
      <xdr:nvSpPr>
        <xdr:cNvPr id="3984" name="Čára 912"/>
        <xdr:cNvSpPr>
          <a:spLocks noChangeShapeType="1"/>
        </xdr:cNvSpPr>
      </xdr:nvSpPr>
      <xdr:spPr bwMode="auto">
        <a:xfrm>
          <a:off x="366426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85" name="Čára 913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86" name="Čára 914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87" name="Čára 915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88" name="Čára 916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89" name="Čára 917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90" name="Čára 918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91" name="Čára 919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92" name="Čára 920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93" name="Čára 921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94" name="Čára 922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95" name="Čára 923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96" name="Čára 924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238125</xdr:colOff>
      <xdr:row>0</xdr:row>
      <xdr:rowOff>0</xdr:rowOff>
    </xdr:from>
    <xdr:to>
      <xdr:col>57</xdr:col>
      <xdr:colOff>190500</xdr:colOff>
      <xdr:row>0</xdr:row>
      <xdr:rowOff>0</xdr:rowOff>
    </xdr:to>
    <xdr:sp macro="" textlink="">
      <xdr:nvSpPr>
        <xdr:cNvPr id="3997" name="Čára 925"/>
        <xdr:cNvSpPr>
          <a:spLocks noChangeShapeType="1"/>
        </xdr:cNvSpPr>
      </xdr:nvSpPr>
      <xdr:spPr bwMode="auto">
        <a:xfrm>
          <a:off x="3646170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56</xdr:col>
      <xdr:colOff>9525</xdr:colOff>
      <xdr:row>0</xdr:row>
      <xdr:rowOff>0</xdr:rowOff>
    </xdr:from>
    <xdr:to>
      <xdr:col>56</xdr:col>
      <xdr:colOff>390525</xdr:colOff>
      <xdr:row>0</xdr:row>
      <xdr:rowOff>0</xdr:rowOff>
    </xdr:to>
    <xdr:sp macro="" textlink="">
      <xdr:nvSpPr>
        <xdr:cNvPr id="3998" name="Čára 926"/>
        <xdr:cNvSpPr>
          <a:spLocks noChangeShapeType="1"/>
        </xdr:cNvSpPr>
      </xdr:nvSpPr>
      <xdr:spPr bwMode="auto">
        <a:xfrm>
          <a:off x="36233100" y="0"/>
          <a:ext cx="3810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3999" name="Čára 927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00" name="Čára 928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01" name="Čára 929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02" name="Čára 930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03" name="Čára 931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04" name="Čára 932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05" name="Čára 933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06" name="Čára 934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07" name="Čára 935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08" name="Čára 936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09" name="Čára 937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10" name="Čára 938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11" name="Čára 939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12" name="Čára 940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13" name="Čára 941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14" name="Čára 942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15" name="Čára 943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16" name="Čára 944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17" name="Čára 945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18" name="Čára 946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19" name="Čára 947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20" name="Čára 948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21" name="Čára 949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22" name="Čára 950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23" name="Čára 951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24" name="Čára 952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25" name="Čára 953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26" name="Čára 954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27" name="Čára 955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28" name="Čára 956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29" name="Čára 957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30" name="Čára 958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31" name="Čára 959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32" name="Čára 960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33" name="Čára 961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34" name="Čára 962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35" name="Čára 963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36" name="Čára 964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37" name="Čára 965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38" name="Čára 966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39" name="Čára 967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40" name="Čára 968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41" name="Čára 969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42" name="Čára 970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43" name="Čára 971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44" name="Čára 972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45" name="Čára 973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46" name="Čára 974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47" name="Čára 975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48" name="Čára 976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49" name="Čára 977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50" name="Čára 978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51" name="Čára 979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381000</xdr:colOff>
      <xdr:row>0</xdr:row>
      <xdr:rowOff>0</xdr:rowOff>
    </xdr:from>
    <xdr:to>
      <xdr:col>62</xdr:col>
      <xdr:colOff>76200</xdr:colOff>
      <xdr:row>0</xdr:row>
      <xdr:rowOff>0</xdr:rowOff>
    </xdr:to>
    <xdr:sp macro="" textlink="">
      <xdr:nvSpPr>
        <xdr:cNvPr id="4052" name="Čára 980"/>
        <xdr:cNvSpPr>
          <a:spLocks noChangeShapeType="1"/>
        </xdr:cNvSpPr>
      </xdr:nvSpPr>
      <xdr:spPr bwMode="auto">
        <a:xfrm>
          <a:off x="396049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62</xdr:col>
      <xdr:colOff>9525</xdr:colOff>
      <xdr:row>0</xdr:row>
      <xdr:rowOff>0</xdr:rowOff>
    </xdr:from>
    <xdr:to>
      <xdr:col>62</xdr:col>
      <xdr:colOff>180975</xdr:colOff>
      <xdr:row>0</xdr:row>
      <xdr:rowOff>0</xdr:rowOff>
    </xdr:to>
    <xdr:sp macro="" textlink="">
      <xdr:nvSpPr>
        <xdr:cNvPr id="4053" name="Čára 981"/>
        <xdr:cNvSpPr>
          <a:spLocks noChangeShapeType="1"/>
        </xdr:cNvSpPr>
      </xdr:nvSpPr>
      <xdr:spPr bwMode="auto">
        <a:xfrm>
          <a:off x="398335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419100</xdr:colOff>
      <xdr:row>0</xdr:row>
      <xdr:rowOff>0</xdr:rowOff>
    </xdr:from>
    <xdr:to>
      <xdr:col>62</xdr:col>
      <xdr:colOff>600075</xdr:colOff>
      <xdr:row>0</xdr:row>
      <xdr:rowOff>0</xdr:rowOff>
    </xdr:to>
    <xdr:sp macro="" textlink="">
      <xdr:nvSpPr>
        <xdr:cNvPr id="4054" name="Čára 982"/>
        <xdr:cNvSpPr>
          <a:spLocks noChangeShapeType="1"/>
        </xdr:cNvSpPr>
      </xdr:nvSpPr>
      <xdr:spPr bwMode="auto">
        <a:xfrm>
          <a:off x="39643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55" name="Čára 983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56" name="Čára 984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57" name="Čára 985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58" name="Čára 986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59" name="Čára 987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60" name="Čára 988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61" name="Čára 989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62" name="Čára 990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63" name="Čára 991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64" name="Čára 992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65" name="Čára 993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66" name="Čára 994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238125</xdr:colOff>
      <xdr:row>0</xdr:row>
      <xdr:rowOff>0</xdr:rowOff>
    </xdr:from>
    <xdr:to>
      <xdr:col>62</xdr:col>
      <xdr:colOff>200025</xdr:colOff>
      <xdr:row>0</xdr:row>
      <xdr:rowOff>0</xdr:rowOff>
    </xdr:to>
    <xdr:sp macro="" textlink="">
      <xdr:nvSpPr>
        <xdr:cNvPr id="4067" name="Čára 995"/>
        <xdr:cNvSpPr>
          <a:spLocks noChangeShapeType="1"/>
        </xdr:cNvSpPr>
      </xdr:nvSpPr>
      <xdr:spPr bwMode="auto">
        <a:xfrm>
          <a:off x="3946207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61</xdr:col>
      <xdr:colOff>9525</xdr:colOff>
      <xdr:row>0</xdr:row>
      <xdr:rowOff>0</xdr:rowOff>
    </xdr:from>
    <xdr:to>
      <xdr:col>61</xdr:col>
      <xdr:colOff>381000</xdr:colOff>
      <xdr:row>0</xdr:row>
      <xdr:rowOff>0</xdr:rowOff>
    </xdr:to>
    <xdr:sp macro="" textlink="">
      <xdr:nvSpPr>
        <xdr:cNvPr id="4068" name="Čára 996"/>
        <xdr:cNvSpPr>
          <a:spLocks noChangeShapeType="1"/>
        </xdr:cNvSpPr>
      </xdr:nvSpPr>
      <xdr:spPr bwMode="auto">
        <a:xfrm>
          <a:off x="39233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069" name="Čára 997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070" name="Čára 998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071" name="Čára 999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072" name="Čára 1000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073" name="Čára 1001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074" name="Čára 1002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075" name="Čára 1003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076" name="Čára 1004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077" name="Čára 1005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078" name="Čára 1006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079" name="Čára 1007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080" name="Čára 1008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081" name="Čára 1009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082" name="Čára 1010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083" name="Čára 1011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084" name="Čára 1012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085" name="Čára 1013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086" name="Čára 1014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087" name="Čára 1015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088" name="Čára 1016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089" name="Čára 1017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090" name="Čára 1018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091" name="Čára 1019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092" name="Čára 1020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093" name="Čára 1021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094" name="Čára 1022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095" name="Čára 1023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096" name="Čára 1024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097" name="Čára 1025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098" name="Čára 1026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099" name="Čára 1027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100" name="Čára 1028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01" name="Čára 1029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102" name="Čára 1030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03" name="Čára 1031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104" name="Čára 1032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105" name="Čára 1033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106" name="Čára 1034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107" name="Čára 1035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108" name="Čára 1036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109" name="Čára 1037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110" name="Čára 1038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111" name="Čára 1039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112" name="Čára 1040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113" name="Čára 1041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114" name="Čára 1042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115" name="Čára 1043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116" name="Čára 1044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117" name="Čára 1045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118" name="Čára 1046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119" name="Čára 1047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120" name="Čára 1048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121" name="Čára 1049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381000</xdr:colOff>
      <xdr:row>0</xdr:row>
      <xdr:rowOff>0</xdr:rowOff>
    </xdr:from>
    <xdr:to>
      <xdr:col>67</xdr:col>
      <xdr:colOff>66675</xdr:colOff>
      <xdr:row>0</xdr:row>
      <xdr:rowOff>0</xdr:rowOff>
    </xdr:to>
    <xdr:sp macro="" textlink="">
      <xdr:nvSpPr>
        <xdr:cNvPr id="4122" name="Čára 1050"/>
        <xdr:cNvSpPr>
          <a:spLocks noChangeShapeType="1"/>
        </xdr:cNvSpPr>
      </xdr:nvSpPr>
      <xdr:spPr bwMode="auto">
        <a:xfrm>
          <a:off x="42605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171450</xdr:colOff>
      <xdr:row>0</xdr:row>
      <xdr:rowOff>0</xdr:rowOff>
    </xdr:to>
    <xdr:sp macro="" textlink="">
      <xdr:nvSpPr>
        <xdr:cNvPr id="4123" name="Čára 1051"/>
        <xdr:cNvSpPr>
          <a:spLocks noChangeShapeType="1"/>
        </xdr:cNvSpPr>
      </xdr:nvSpPr>
      <xdr:spPr bwMode="auto">
        <a:xfrm>
          <a:off x="42824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409575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4124" name="Čára 1052"/>
        <xdr:cNvSpPr>
          <a:spLocks noChangeShapeType="1"/>
        </xdr:cNvSpPr>
      </xdr:nvSpPr>
      <xdr:spPr bwMode="auto">
        <a:xfrm>
          <a:off x="42633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125" name="Čára 1053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26" name="Čára 1054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27" name="Čára 1055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128" name="Čára 1056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29" name="Čára 1057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130" name="Čára 1058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31" name="Čára 1059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132" name="Čára 1060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33" name="Čára 1061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34" name="Čára 1062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135" name="Čára 1063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36" name="Čára 1064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228600</xdr:colOff>
      <xdr:row>0</xdr:row>
      <xdr:rowOff>0</xdr:rowOff>
    </xdr:from>
    <xdr:to>
      <xdr:col>67</xdr:col>
      <xdr:colOff>190500</xdr:colOff>
      <xdr:row>0</xdr:row>
      <xdr:rowOff>0</xdr:rowOff>
    </xdr:to>
    <xdr:sp macro="" textlink="">
      <xdr:nvSpPr>
        <xdr:cNvPr id="4137" name="Čára 1065"/>
        <xdr:cNvSpPr>
          <a:spLocks noChangeShapeType="1"/>
        </xdr:cNvSpPr>
      </xdr:nvSpPr>
      <xdr:spPr bwMode="auto">
        <a:xfrm>
          <a:off x="42452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66</xdr:col>
      <xdr:colOff>9525</xdr:colOff>
      <xdr:row>0</xdr:row>
      <xdr:rowOff>0</xdr:rowOff>
    </xdr:from>
    <xdr:to>
      <xdr:col>66</xdr:col>
      <xdr:colOff>381000</xdr:colOff>
      <xdr:row>0</xdr:row>
      <xdr:rowOff>0</xdr:rowOff>
    </xdr:to>
    <xdr:sp macro="" textlink="">
      <xdr:nvSpPr>
        <xdr:cNvPr id="4138" name="Čára 1066"/>
        <xdr:cNvSpPr>
          <a:spLocks noChangeShapeType="1"/>
        </xdr:cNvSpPr>
      </xdr:nvSpPr>
      <xdr:spPr bwMode="auto">
        <a:xfrm>
          <a:off x="42233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39" name="Čára 1067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40" name="Čára 1068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41" name="Čára 1069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42" name="Čára 1070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43" name="Čára 1071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44" name="Čára 1072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45" name="Čára 1073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46" name="Čára 1074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47" name="Čára 1075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48" name="Čára 1076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49" name="Čára 1077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50" name="Čára 1078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51" name="Čára 1079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52" name="Čára 1080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53" name="Čára 1081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54" name="Čára 1082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55" name="Čára 1083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56" name="Čára 1084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57" name="Čára 1085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58" name="Čára 1086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59" name="Čára 1087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160" name="Čára 1088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61" name="Čára 1089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62" name="Čára 1090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163" name="Čára 1091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64" name="Čára 1092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165" name="Čára 1093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66" name="Čára 1094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167" name="Čára 1095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68" name="Čára 1096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69" name="Čára 1097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170" name="Čára 1098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71" name="Čára 1099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172" name="Čára 1100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73" name="Čára 1101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74" name="Čára 1102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75" name="Čára 1103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76" name="Čára 1104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77" name="Čára 1105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78" name="Čára 1106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79" name="Čára 1107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80" name="Čára 1108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81" name="Čára 1109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82" name="Čára 1110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83" name="Čára 1111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84" name="Čára 1112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85" name="Čára 1113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86" name="Čára 1114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87" name="Čára 1115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88" name="Čára 1116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89" name="Čára 1117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90" name="Čára 1118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91" name="Čára 1119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428625</xdr:colOff>
      <xdr:row>0</xdr:row>
      <xdr:rowOff>0</xdr:rowOff>
    </xdr:from>
    <xdr:to>
      <xdr:col>72</xdr:col>
      <xdr:colOff>76200</xdr:colOff>
      <xdr:row>0</xdr:row>
      <xdr:rowOff>0</xdr:rowOff>
    </xdr:to>
    <xdr:sp macro="" textlink="">
      <xdr:nvSpPr>
        <xdr:cNvPr id="4192" name="Čára 1120"/>
        <xdr:cNvSpPr>
          <a:spLocks noChangeShapeType="1"/>
        </xdr:cNvSpPr>
      </xdr:nvSpPr>
      <xdr:spPr bwMode="auto">
        <a:xfrm>
          <a:off x="456533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72</xdr:col>
      <xdr:colOff>66675</xdr:colOff>
      <xdr:row>0</xdr:row>
      <xdr:rowOff>0</xdr:rowOff>
    </xdr:from>
    <xdr:to>
      <xdr:col>72</xdr:col>
      <xdr:colOff>171450</xdr:colOff>
      <xdr:row>0</xdr:row>
      <xdr:rowOff>0</xdr:rowOff>
    </xdr:to>
    <xdr:sp macro="" textlink="">
      <xdr:nvSpPr>
        <xdr:cNvPr id="4193" name="Čára 1121"/>
        <xdr:cNvSpPr>
          <a:spLocks noChangeShapeType="1"/>
        </xdr:cNvSpPr>
      </xdr:nvSpPr>
      <xdr:spPr bwMode="auto">
        <a:xfrm>
          <a:off x="45891450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466725</xdr:colOff>
      <xdr:row>0</xdr:row>
      <xdr:rowOff>0</xdr:rowOff>
    </xdr:from>
    <xdr:to>
      <xdr:col>73</xdr:col>
      <xdr:colOff>9525</xdr:colOff>
      <xdr:row>0</xdr:row>
      <xdr:rowOff>0</xdr:rowOff>
    </xdr:to>
    <xdr:sp macro="" textlink="">
      <xdr:nvSpPr>
        <xdr:cNvPr id="4194" name="Čára 1122"/>
        <xdr:cNvSpPr>
          <a:spLocks noChangeShapeType="1"/>
        </xdr:cNvSpPr>
      </xdr:nvSpPr>
      <xdr:spPr bwMode="auto">
        <a:xfrm>
          <a:off x="456914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195" name="Čára 1123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96" name="Čára 1124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97" name="Čára 1125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198" name="Čára 1126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199" name="Čára 1127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200" name="Čára 1128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201" name="Čára 1129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202" name="Čára 1130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203" name="Čára 1131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204" name="Čára 1132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205" name="Čára 1133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206" name="Čára 1134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276225</xdr:colOff>
      <xdr:row>0</xdr:row>
      <xdr:rowOff>0</xdr:rowOff>
    </xdr:from>
    <xdr:to>
      <xdr:col>72</xdr:col>
      <xdr:colOff>200025</xdr:colOff>
      <xdr:row>0</xdr:row>
      <xdr:rowOff>0</xdr:rowOff>
    </xdr:to>
    <xdr:sp macro="" textlink="">
      <xdr:nvSpPr>
        <xdr:cNvPr id="4207" name="Čára 1135"/>
        <xdr:cNvSpPr>
          <a:spLocks noChangeShapeType="1"/>
        </xdr:cNvSpPr>
      </xdr:nvSpPr>
      <xdr:spPr bwMode="auto">
        <a:xfrm>
          <a:off x="45500925" y="0"/>
          <a:ext cx="523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71</xdr:col>
      <xdr:colOff>57150</xdr:colOff>
      <xdr:row>0</xdr:row>
      <xdr:rowOff>0</xdr:rowOff>
    </xdr:from>
    <xdr:to>
      <xdr:col>71</xdr:col>
      <xdr:colOff>428625</xdr:colOff>
      <xdr:row>0</xdr:row>
      <xdr:rowOff>0</xdr:rowOff>
    </xdr:to>
    <xdr:sp macro="" textlink="">
      <xdr:nvSpPr>
        <xdr:cNvPr id="4208" name="Čára 1136"/>
        <xdr:cNvSpPr>
          <a:spLocks noChangeShapeType="1"/>
        </xdr:cNvSpPr>
      </xdr:nvSpPr>
      <xdr:spPr bwMode="auto">
        <a:xfrm>
          <a:off x="45281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09" name="Čára 1137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10" name="Čára 1138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11" name="Čára 1139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12" name="Čára 1140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13" name="Čára 1141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14" name="Čára 1142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15" name="Čára 1143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16" name="Čára 1144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17" name="Čára 1145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18" name="Čára 1146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19" name="Čára 1147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20" name="Čára 1148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21" name="Čára 1149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22" name="Čára 1150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23" name="Čára 1151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24" name="Čára 1152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25" name="Čára 1153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26" name="Čára 1154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27" name="Čára 1155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28" name="Čára 1156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29" name="Čára 1157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30" name="Čára 1158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31" name="Čára 1159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32" name="Čára 1160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33" name="Čára 1161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34" name="Čára 1162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35" name="Čára 1163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36" name="Čára 1164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37" name="Čára 1165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38" name="Čára 1166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39" name="Čára 1167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40" name="Čára 1168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41" name="Čára 1169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42" name="Čára 1170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43" name="Čára 1171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44" name="Čára 1172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45" name="Čára 1173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46" name="Čára 1174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47" name="Čára 1175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48" name="Čára 1176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49" name="Čára 1177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50" name="Čára 1178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51" name="Čára 1179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52" name="Čára 1180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53" name="Čára 1181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54" name="Čára 1182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55" name="Čára 1183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56" name="Čára 1184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57" name="Čára 1185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58" name="Čára 1186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59" name="Čára 1187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60" name="Čára 1188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61" name="Čára 1189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438150</xdr:colOff>
      <xdr:row>0</xdr:row>
      <xdr:rowOff>0</xdr:rowOff>
    </xdr:from>
    <xdr:to>
      <xdr:col>77</xdr:col>
      <xdr:colOff>19050</xdr:colOff>
      <xdr:row>0</xdr:row>
      <xdr:rowOff>0</xdr:rowOff>
    </xdr:to>
    <xdr:sp macro="" textlink="">
      <xdr:nvSpPr>
        <xdr:cNvPr id="4262" name="Čára 1190"/>
        <xdr:cNvSpPr>
          <a:spLocks noChangeShapeType="1"/>
        </xdr:cNvSpPr>
      </xdr:nvSpPr>
      <xdr:spPr bwMode="auto">
        <a:xfrm>
          <a:off x="486632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77</xdr:col>
      <xdr:colOff>9525</xdr:colOff>
      <xdr:row>0</xdr:row>
      <xdr:rowOff>0</xdr:rowOff>
    </xdr:from>
    <xdr:to>
      <xdr:col>77</xdr:col>
      <xdr:colOff>123825</xdr:colOff>
      <xdr:row>0</xdr:row>
      <xdr:rowOff>0</xdr:rowOff>
    </xdr:to>
    <xdr:sp macro="" textlink="">
      <xdr:nvSpPr>
        <xdr:cNvPr id="4263" name="Čára 1191"/>
        <xdr:cNvSpPr>
          <a:spLocks noChangeShapeType="1"/>
        </xdr:cNvSpPr>
      </xdr:nvSpPr>
      <xdr:spPr bwMode="auto">
        <a:xfrm>
          <a:off x="488346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476250</xdr:colOff>
      <xdr:row>0</xdr:row>
      <xdr:rowOff>0</xdr:rowOff>
    </xdr:from>
    <xdr:to>
      <xdr:col>78</xdr:col>
      <xdr:colOff>9525</xdr:colOff>
      <xdr:row>0</xdr:row>
      <xdr:rowOff>0</xdr:rowOff>
    </xdr:to>
    <xdr:sp macro="" textlink="">
      <xdr:nvSpPr>
        <xdr:cNvPr id="4264" name="Čára 1192"/>
        <xdr:cNvSpPr>
          <a:spLocks noChangeShapeType="1"/>
        </xdr:cNvSpPr>
      </xdr:nvSpPr>
      <xdr:spPr bwMode="auto">
        <a:xfrm>
          <a:off x="487013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65" name="Čára 1193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66" name="Čára 1194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67" name="Čára 1195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68" name="Čára 1196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69" name="Čára 1197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70" name="Čára 1198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71" name="Čára 1199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72" name="Čára 1200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73" name="Čára 1201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74" name="Čára 1202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75" name="Čára 1203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76" name="Čára 1204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285750</xdr:colOff>
      <xdr:row>0</xdr:row>
      <xdr:rowOff>0</xdr:rowOff>
    </xdr:from>
    <xdr:to>
      <xdr:col>77</xdr:col>
      <xdr:colOff>142875</xdr:colOff>
      <xdr:row>0</xdr:row>
      <xdr:rowOff>0</xdr:rowOff>
    </xdr:to>
    <xdr:sp macro="" textlink="">
      <xdr:nvSpPr>
        <xdr:cNvPr id="4277" name="Čára 1205"/>
        <xdr:cNvSpPr>
          <a:spLocks noChangeShapeType="1"/>
        </xdr:cNvSpPr>
      </xdr:nvSpPr>
      <xdr:spPr bwMode="auto">
        <a:xfrm>
          <a:off x="485108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66675</xdr:colOff>
      <xdr:row>0</xdr:row>
      <xdr:rowOff>0</xdr:rowOff>
    </xdr:from>
    <xdr:to>
      <xdr:col>76</xdr:col>
      <xdr:colOff>438150</xdr:colOff>
      <xdr:row>0</xdr:row>
      <xdr:rowOff>0</xdr:rowOff>
    </xdr:to>
    <xdr:sp macro="" textlink="">
      <xdr:nvSpPr>
        <xdr:cNvPr id="4278" name="Čára 1206"/>
        <xdr:cNvSpPr>
          <a:spLocks noChangeShapeType="1"/>
        </xdr:cNvSpPr>
      </xdr:nvSpPr>
      <xdr:spPr bwMode="auto">
        <a:xfrm>
          <a:off x="482917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279" name="Čára 1207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280" name="Čára 1208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281" name="Čára 1209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282" name="Čára 1210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283" name="Čára 1211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284" name="Čára 1212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285" name="Čára 1213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286" name="Čára 1214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287" name="Čára 1215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288" name="Čára 1216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289" name="Čára 1217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290" name="Čára 1218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291" name="Čára 1219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292" name="Čára 1220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293" name="Čára 1221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294" name="Čára 1222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295" name="Čára 1223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296" name="Čára 1224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297" name="Čára 1225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298" name="Čára 1226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299" name="Čára 1227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00" name="Čára 1228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01" name="Čára 1229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02" name="Čára 1230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03" name="Čára 1231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04" name="Čára 1232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05" name="Čára 1233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06" name="Čára 1234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07" name="Čára 1235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08" name="Čára 1236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09" name="Čára 1237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10" name="Čára 1238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11" name="Čára 1239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12" name="Čára 1240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13" name="Čára 1241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314" name="Čára 1242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315" name="Čára 1243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316" name="Čára 1244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317" name="Čára 1245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318" name="Čára 1246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319" name="Čára 1247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320" name="Čára 1248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321" name="Čára 1249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322" name="Čára 1250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323" name="Čára 1251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324" name="Čára 1252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325" name="Čára 1253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326" name="Čára 1254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327" name="Čára 1255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328" name="Čára 1256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329" name="Čára 1257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330" name="Čára 1258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331" name="Čára 1259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419100</xdr:colOff>
      <xdr:row>0</xdr:row>
      <xdr:rowOff>0</xdr:rowOff>
    </xdr:from>
    <xdr:to>
      <xdr:col>82</xdr:col>
      <xdr:colOff>9525</xdr:colOff>
      <xdr:row>0</xdr:row>
      <xdr:rowOff>0</xdr:rowOff>
    </xdr:to>
    <xdr:sp macro="" textlink="">
      <xdr:nvSpPr>
        <xdr:cNvPr id="4332" name="Čára 1260"/>
        <xdr:cNvSpPr>
          <a:spLocks noChangeShapeType="1"/>
        </xdr:cNvSpPr>
      </xdr:nvSpPr>
      <xdr:spPr bwMode="auto">
        <a:xfrm>
          <a:off x="516445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600075</xdr:colOff>
      <xdr:row>0</xdr:row>
      <xdr:rowOff>0</xdr:rowOff>
    </xdr:from>
    <xdr:to>
      <xdr:col>82</xdr:col>
      <xdr:colOff>104775</xdr:colOff>
      <xdr:row>0</xdr:row>
      <xdr:rowOff>0</xdr:rowOff>
    </xdr:to>
    <xdr:sp macro="" textlink="">
      <xdr:nvSpPr>
        <xdr:cNvPr id="4333" name="Čára 1261"/>
        <xdr:cNvSpPr>
          <a:spLocks noChangeShapeType="1"/>
        </xdr:cNvSpPr>
      </xdr:nvSpPr>
      <xdr:spPr bwMode="auto">
        <a:xfrm>
          <a:off x="518255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457200</xdr:colOff>
      <xdr:row>0</xdr:row>
      <xdr:rowOff>0</xdr:rowOff>
    </xdr:from>
    <xdr:to>
      <xdr:col>82</xdr:col>
      <xdr:colOff>600075</xdr:colOff>
      <xdr:row>0</xdr:row>
      <xdr:rowOff>0</xdr:rowOff>
    </xdr:to>
    <xdr:sp macro="" textlink="">
      <xdr:nvSpPr>
        <xdr:cNvPr id="4334" name="Čára 1262"/>
        <xdr:cNvSpPr>
          <a:spLocks noChangeShapeType="1"/>
        </xdr:cNvSpPr>
      </xdr:nvSpPr>
      <xdr:spPr bwMode="auto">
        <a:xfrm>
          <a:off x="516826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35" name="Čára 1263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36" name="Čára 1264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37" name="Čára 1265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38" name="Čára 1266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39" name="Čára 1267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40" name="Čára 1268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41" name="Čára 1269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42" name="Čára 1270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43" name="Čára 1271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44" name="Čára 1272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45" name="Čára 1273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46" name="Čára 1274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266700</xdr:colOff>
      <xdr:row>0</xdr:row>
      <xdr:rowOff>0</xdr:rowOff>
    </xdr:from>
    <xdr:to>
      <xdr:col>82</xdr:col>
      <xdr:colOff>133350</xdr:colOff>
      <xdr:row>0</xdr:row>
      <xdr:rowOff>0</xdr:rowOff>
    </xdr:to>
    <xdr:sp macro="" textlink="">
      <xdr:nvSpPr>
        <xdr:cNvPr id="4347" name="Čára 1275"/>
        <xdr:cNvSpPr>
          <a:spLocks noChangeShapeType="1"/>
        </xdr:cNvSpPr>
      </xdr:nvSpPr>
      <xdr:spPr bwMode="auto">
        <a:xfrm>
          <a:off x="51492150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81</xdr:col>
      <xdr:colOff>57150</xdr:colOff>
      <xdr:row>0</xdr:row>
      <xdr:rowOff>0</xdr:rowOff>
    </xdr:from>
    <xdr:to>
      <xdr:col>81</xdr:col>
      <xdr:colOff>428625</xdr:colOff>
      <xdr:row>0</xdr:row>
      <xdr:rowOff>0</xdr:rowOff>
    </xdr:to>
    <xdr:sp macro="" textlink="">
      <xdr:nvSpPr>
        <xdr:cNvPr id="4348" name="Čára 1276"/>
        <xdr:cNvSpPr>
          <a:spLocks noChangeShapeType="1"/>
        </xdr:cNvSpPr>
      </xdr:nvSpPr>
      <xdr:spPr bwMode="auto">
        <a:xfrm>
          <a:off x="51282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49" name="Čára 1277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50" name="Čára 1278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51" name="Čára 1279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52" name="Čára 1280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53" name="Čára 1281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54" name="Čára 1282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55" name="Čára 1283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56" name="Čára 1284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57" name="Čára 1285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58" name="Čára 1286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59" name="Čára 1287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60" name="Čára 1288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61" name="Čára 1289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62" name="Čára 1290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63" name="Čára 1291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64" name="Čára 1292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65" name="Čára 1293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66" name="Čára 1294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67" name="Čára 1295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68" name="Čára 1296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69" name="Čára 1297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370" name="Čára 1298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371" name="Čára 1299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372" name="Čára 1300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373" name="Čára 1301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374" name="Čára 1302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375" name="Čára 1303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376" name="Čára 1304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377" name="Čára 1305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378" name="Čára 1306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379" name="Čára 1307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380" name="Čára 1308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381" name="Čára 1309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382" name="Čára 1310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383" name="Čára 1311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84" name="Čára 1312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85" name="Čára 1313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86" name="Čára 1314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87" name="Čára 1315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88" name="Čára 1316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89" name="Čára 1317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90" name="Čára 1318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91" name="Čára 1319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92" name="Čára 1320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93" name="Čára 1321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94" name="Čára 1322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95" name="Čára 1323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396" name="Čára 1324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97" name="Čára 1325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398" name="Čára 1326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399" name="Čára 1327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400" name="Čára 1328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401" name="Čára 1329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419100</xdr:colOff>
      <xdr:row>0</xdr:row>
      <xdr:rowOff>0</xdr:rowOff>
    </xdr:from>
    <xdr:to>
      <xdr:col>87</xdr:col>
      <xdr:colOff>19050</xdr:colOff>
      <xdr:row>0</xdr:row>
      <xdr:rowOff>0</xdr:rowOff>
    </xdr:to>
    <xdr:sp macro="" textlink="">
      <xdr:nvSpPr>
        <xdr:cNvPr id="4402" name="Čára 1330"/>
        <xdr:cNvSpPr>
          <a:spLocks noChangeShapeType="1"/>
        </xdr:cNvSpPr>
      </xdr:nvSpPr>
      <xdr:spPr bwMode="auto">
        <a:xfrm>
          <a:off x="54644925" y="0"/>
          <a:ext cx="200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87</xdr:col>
      <xdr:colOff>0</xdr:colOff>
      <xdr:row>0</xdr:row>
      <xdr:rowOff>0</xdr:rowOff>
    </xdr:from>
    <xdr:to>
      <xdr:col>87</xdr:col>
      <xdr:colOff>114300</xdr:colOff>
      <xdr:row>0</xdr:row>
      <xdr:rowOff>0</xdr:rowOff>
    </xdr:to>
    <xdr:sp macro="" textlink="">
      <xdr:nvSpPr>
        <xdr:cNvPr id="4403" name="Čára 1331"/>
        <xdr:cNvSpPr>
          <a:spLocks noChangeShapeType="1"/>
        </xdr:cNvSpPr>
      </xdr:nvSpPr>
      <xdr:spPr bwMode="auto">
        <a:xfrm>
          <a:off x="54825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457200</xdr:colOff>
      <xdr:row>0</xdr:row>
      <xdr:rowOff>0</xdr:rowOff>
    </xdr:from>
    <xdr:to>
      <xdr:col>88</xdr:col>
      <xdr:colOff>57150</xdr:colOff>
      <xdr:row>0</xdr:row>
      <xdr:rowOff>0</xdr:rowOff>
    </xdr:to>
    <xdr:sp macro="" textlink="">
      <xdr:nvSpPr>
        <xdr:cNvPr id="4404" name="Čára 1332"/>
        <xdr:cNvSpPr>
          <a:spLocks noChangeShapeType="1"/>
        </xdr:cNvSpPr>
      </xdr:nvSpPr>
      <xdr:spPr bwMode="auto">
        <a:xfrm>
          <a:off x="5468302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405" name="Čára 1333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406" name="Čára 1334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407" name="Čára 1335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408" name="Čára 1336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409" name="Čára 1337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410" name="Čára 1338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411" name="Čára 1339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412" name="Čára 1340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413" name="Čára 1341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414" name="Čára 1342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415" name="Čára 1343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416" name="Čára 1344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266700</xdr:colOff>
      <xdr:row>0</xdr:row>
      <xdr:rowOff>0</xdr:rowOff>
    </xdr:from>
    <xdr:to>
      <xdr:col>87</xdr:col>
      <xdr:colOff>133350</xdr:colOff>
      <xdr:row>0</xdr:row>
      <xdr:rowOff>0</xdr:rowOff>
    </xdr:to>
    <xdr:sp macro="" textlink="">
      <xdr:nvSpPr>
        <xdr:cNvPr id="4417" name="Čára 1345"/>
        <xdr:cNvSpPr>
          <a:spLocks noChangeShapeType="1"/>
        </xdr:cNvSpPr>
      </xdr:nvSpPr>
      <xdr:spPr bwMode="auto">
        <a:xfrm>
          <a:off x="544925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86</xdr:col>
      <xdr:colOff>47625</xdr:colOff>
      <xdr:row>0</xdr:row>
      <xdr:rowOff>0</xdr:rowOff>
    </xdr:from>
    <xdr:to>
      <xdr:col>86</xdr:col>
      <xdr:colOff>419100</xdr:colOff>
      <xdr:row>0</xdr:row>
      <xdr:rowOff>0</xdr:rowOff>
    </xdr:to>
    <xdr:sp macro="" textlink="">
      <xdr:nvSpPr>
        <xdr:cNvPr id="4418" name="Čára 1346"/>
        <xdr:cNvSpPr>
          <a:spLocks noChangeShapeType="1"/>
        </xdr:cNvSpPr>
      </xdr:nvSpPr>
      <xdr:spPr bwMode="auto">
        <a:xfrm>
          <a:off x="542734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19" name="Čára 1347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20" name="Čára 1348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21" name="Čára 1349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22" name="Čára 1350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23" name="Čára 1351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24" name="Čára 1352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25" name="Čára 1353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26" name="Čára 1354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27" name="Čára 1355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28" name="Čára 1356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29" name="Čára 1357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30" name="Čára 1358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31" name="Čára 1359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32" name="Čára 1360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33" name="Čára 1361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34" name="Čára 1362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35" name="Čára 1363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36" name="Čára 1364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37" name="Čára 1365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38" name="Čára 1366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39" name="Čára 1367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40" name="Čára 1368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41" name="Čára 1369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42" name="Čára 1370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43" name="Čára 1371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44" name="Čára 1372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45" name="Čára 1373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46" name="Čára 1374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47" name="Čára 1375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48" name="Čára 1376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49" name="Čára 1377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50" name="Čára 1378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51" name="Čára 1379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52" name="Čára 1380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53" name="Čára 1381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54" name="Čára 1382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55" name="Čára 1383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56" name="Čára 1384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57" name="Čára 1385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58" name="Čára 1386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59" name="Čára 1387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60" name="Čára 1388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61" name="Čára 1389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62" name="Čára 1390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63" name="Čára 1391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64" name="Čára 1392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65" name="Čára 1393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66" name="Čára 1394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67" name="Čára 1395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68" name="Čára 1396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69" name="Čára 1397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70" name="Čára 1398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71" name="Čára 1399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428625</xdr:colOff>
      <xdr:row>0</xdr:row>
      <xdr:rowOff>0</xdr:rowOff>
    </xdr:from>
    <xdr:to>
      <xdr:col>92</xdr:col>
      <xdr:colOff>19050</xdr:colOff>
      <xdr:row>0</xdr:row>
      <xdr:rowOff>0</xdr:rowOff>
    </xdr:to>
    <xdr:sp macro="" textlink="">
      <xdr:nvSpPr>
        <xdr:cNvPr id="4472" name="Čára 1400"/>
        <xdr:cNvSpPr>
          <a:spLocks noChangeShapeType="1"/>
        </xdr:cNvSpPr>
      </xdr:nvSpPr>
      <xdr:spPr bwMode="auto">
        <a:xfrm>
          <a:off x="576548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92</xdr:col>
      <xdr:colOff>9525</xdr:colOff>
      <xdr:row>0</xdr:row>
      <xdr:rowOff>0</xdr:rowOff>
    </xdr:from>
    <xdr:to>
      <xdr:col>92</xdr:col>
      <xdr:colOff>123825</xdr:colOff>
      <xdr:row>0</xdr:row>
      <xdr:rowOff>0</xdr:rowOff>
    </xdr:to>
    <xdr:sp macro="" textlink="">
      <xdr:nvSpPr>
        <xdr:cNvPr id="4473" name="Čára 1401"/>
        <xdr:cNvSpPr>
          <a:spLocks noChangeShapeType="1"/>
        </xdr:cNvSpPr>
      </xdr:nvSpPr>
      <xdr:spPr bwMode="auto">
        <a:xfrm>
          <a:off x="578358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466725</xdr:colOff>
      <xdr:row>0</xdr:row>
      <xdr:rowOff>0</xdr:rowOff>
    </xdr:from>
    <xdr:to>
      <xdr:col>92</xdr:col>
      <xdr:colOff>600075</xdr:colOff>
      <xdr:row>0</xdr:row>
      <xdr:rowOff>0</xdr:rowOff>
    </xdr:to>
    <xdr:sp macro="" textlink="">
      <xdr:nvSpPr>
        <xdr:cNvPr id="4474" name="Čára 1402"/>
        <xdr:cNvSpPr>
          <a:spLocks noChangeShapeType="1"/>
        </xdr:cNvSpPr>
      </xdr:nvSpPr>
      <xdr:spPr bwMode="auto">
        <a:xfrm>
          <a:off x="5769292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75" name="Čára 1403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76" name="Čára 1404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77" name="Čára 1405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78" name="Čára 1406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79" name="Čára 1407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80" name="Čára 1408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81" name="Čára 1409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82" name="Čára 1410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83" name="Čára 1411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84" name="Čára 1412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85" name="Čára 1413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86" name="Čára 1414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276225</xdr:colOff>
      <xdr:row>0</xdr:row>
      <xdr:rowOff>0</xdr:rowOff>
    </xdr:from>
    <xdr:to>
      <xdr:col>92</xdr:col>
      <xdr:colOff>142875</xdr:colOff>
      <xdr:row>0</xdr:row>
      <xdr:rowOff>0</xdr:rowOff>
    </xdr:to>
    <xdr:sp macro="" textlink="">
      <xdr:nvSpPr>
        <xdr:cNvPr id="4487" name="Čára 1415"/>
        <xdr:cNvSpPr>
          <a:spLocks noChangeShapeType="1"/>
        </xdr:cNvSpPr>
      </xdr:nvSpPr>
      <xdr:spPr bwMode="auto">
        <a:xfrm>
          <a:off x="5750242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91</xdr:col>
      <xdr:colOff>66675</xdr:colOff>
      <xdr:row>0</xdr:row>
      <xdr:rowOff>0</xdr:rowOff>
    </xdr:from>
    <xdr:to>
      <xdr:col>91</xdr:col>
      <xdr:colOff>438150</xdr:colOff>
      <xdr:row>0</xdr:row>
      <xdr:rowOff>0</xdr:rowOff>
    </xdr:to>
    <xdr:sp macro="" textlink="">
      <xdr:nvSpPr>
        <xdr:cNvPr id="4488" name="Čára 1416"/>
        <xdr:cNvSpPr>
          <a:spLocks noChangeShapeType="1"/>
        </xdr:cNvSpPr>
      </xdr:nvSpPr>
      <xdr:spPr bwMode="auto">
        <a:xfrm>
          <a:off x="57292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489" name="Čára 1417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490" name="Čára 1418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491" name="Čára 1419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492" name="Čára 1420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493" name="Čára 1421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494" name="Čára 1422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495" name="Čára 1423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496" name="Čára 1424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497" name="Čára 1425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498" name="Čára 1426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499" name="Čára 1427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00" name="Čára 1428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501" name="Čára 1429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02" name="Čára 1430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03" name="Čára 1431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04" name="Čára 1432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05" name="Čára 1433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506" name="Čára 1434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07" name="Čára 1435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08" name="Čára 1436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509" name="Čára 1437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10" name="Čára 1438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11" name="Čára 1439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12" name="Čára 1440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13" name="Čára 1441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14" name="Čára 1442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15" name="Čára 1443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16" name="Čára 1444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17" name="Čára 1445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18" name="Čára 1446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19" name="Čára 1447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20" name="Čára 1448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21" name="Čára 1449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22" name="Čára 1450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23" name="Čára 1451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24" name="Čára 1452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525" name="Čára 1453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26" name="Čára 1454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27" name="Čára 1455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28" name="Čára 1456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29" name="Čára 1457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530" name="Čára 1458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31" name="Čára 1459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32" name="Čára 1460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533" name="Čára 1461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34" name="Čára 1462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35" name="Čára 1463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536" name="Čára 1464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37" name="Čára 1465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38" name="Čára 1466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39" name="Čára 1467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40" name="Čára 1468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541" name="Čára 1469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438150</xdr:colOff>
      <xdr:row>0</xdr:row>
      <xdr:rowOff>0</xdr:rowOff>
    </xdr:from>
    <xdr:to>
      <xdr:col>97</xdr:col>
      <xdr:colOff>28575</xdr:colOff>
      <xdr:row>0</xdr:row>
      <xdr:rowOff>0</xdr:rowOff>
    </xdr:to>
    <xdr:sp macro="" textlink="">
      <xdr:nvSpPr>
        <xdr:cNvPr id="4542" name="Čára 1470"/>
        <xdr:cNvSpPr>
          <a:spLocks noChangeShapeType="1"/>
        </xdr:cNvSpPr>
      </xdr:nvSpPr>
      <xdr:spPr bwMode="auto">
        <a:xfrm>
          <a:off x="60664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97</xdr:col>
      <xdr:colOff>19050</xdr:colOff>
      <xdr:row>0</xdr:row>
      <xdr:rowOff>0</xdr:rowOff>
    </xdr:from>
    <xdr:to>
      <xdr:col>97</xdr:col>
      <xdr:colOff>133350</xdr:colOff>
      <xdr:row>0</xdr:row>
      <xdr:rowOff>0</xdr:rowOff>
    </xdr:to>
    <xdr:sp macro="" textlink="">
      <xdr:nvSpPr>
        <xdr:cNvPr id="4543" name="Čára 1471"/>
        <xdr:cNvSpPr>
          <a:spLocks noChangeShapeType="1"/>
        </xdr:cNvSpPr>
      </xdr:nvSpPr>
      <xdr:spPr bwMode="auto">
        <a:xfrm>
          <a:off x="608457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476250</xdr:colOff>
      <xdr:row>0</xdr:row>
      <xdr:rowOff>0</xdr:rowOff>
    </xdr:from>
    <xdr:to>
      <xdr:col>97</xdr:col>
      <xdr:colOff>600075</xdr:colOff>
      <xdr:row>0</xdr:row>
      <xdr:rowOff>0</xdr:rowOff>
    </xdr:to>
    <xdr:sp macro="" textlink="">
      <xdr:nvSpPr>
        <xdr:cNvPr id="4544" name="Čára 1472"/>
        <xdr:cNvSpPr>
          <a:spLocks noChangeShapeType="1"/>
        </xdr:cNvSpPr>
      </xdr:nvSpPr>
      <xdr:spPr bwMode="auto">
        <a:xfrm>
          <a:off x="60702825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45" name="Čára 1473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46" name="Čára 1474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47" name="Čára 1475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48" name="Čára 1476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49" name="Čára 1477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50" name="Čára 1478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51" name="Čára 1479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52" name="Čára 1480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53" name="Čára 1481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54" name="Čára 1482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55" name="Čára 1483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56" name="Čára 1484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285750</xdr:colOff>
      <xdr:row>0</xdr:row>
      <xdr:rowOff>0</xdr:rowOff>
    </xdr:from>
    <xdr:to>
      <xdr:col>97</xdr:col>
      <xdr:colOff>142875</xdr:colOff>
      <xdr:row>0</xdr:row>
      <xdr:rowOff>0</xdr:rowOff>
    </xdr:to>
    <xdr:sp macro="" textlink="">
      <xdr:nvSpPr>
        <xdr:cNvPr id="4557" name="Čára 1485"/>
        <xdr:cNvSpPr>
          <a:spLocks noChangeShapeType="1"/>
        </xdr:cNvSpPr>
      </xdr:nvSpPr>
      <xdr:spPr bwMode="auto">
        <a:xfrm>
          <a:off x="60512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96</xdr:col>
      <xdr:colOff>66675</xdr:colOff>
      <xdr:row>0</xdr:row>
      <xdr:rowOff>0</xdr:rowOff>
    </xdr:from>
    <xdr:to>
      <xdr:col>96</xdr:col>
      <xdr:colOff>438150</xdr:colOff>
      <xdr:row>0</xdr:row>
      <xdr:rowOff>0</xdr:rowOff>
    </xdr:to>
    <xdr:sp macro="" textlink="">
      <xdr:nvSpPr>
        <xdr:cNvPr id="4558" name="Čára 1486"/>
        <xdr:cNvSpPr>
          <a:spLocks noChangeShapeType="1"/>
        </xdr:cNvSpPr>
      </xdr:nvSpPr>
      <xdr:spPr bwMode="auto">
        <a:xfrm>
          <a:off x="60293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59" name="Čára 1487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560" name="Čára 1488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561" name="Čára 1489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62" name="Čára 1490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563" name="Čára 1491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64" name="Čára 1492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565" name="Čára 1493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566" name="Čára 1494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67" name="Čára 1495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568" name="Čára 1496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569" name="Čára 1497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70" name="Čára 1498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571" name="Čára 1499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572" name="Čára 1500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73" name="Čára 1501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574" name="Čára 1502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75" name="Čára 1503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576" name="Čára 1504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577" name="Čára 1505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78" name="Čára 1506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579" name="Čára 1507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580" name="Čára 1508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581" name="Čára 1509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582" name="Čára 1510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583" name="Čára 1511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584" name="Čára 1512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585" name="Čára 1513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586" name="Čára 1514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587" name="Čára 1515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588" name="Čára 1516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589" name="Čára 1517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590" name="Čára 1518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591" name="Čára 1519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592" name="Čára 1520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593" name="Čára 1521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94" name="Čára 1522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595" name="Čára 1523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596" name="Čára 1524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97" name="Čára 1525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598" name="Čára 1526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599" name="Čára 1527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600" name="Čára 1528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601" name="Čára 1529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602" name="Čára 1530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603" name="Čára 1531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604" name="Čára 1532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605" name="Čára 1533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606" name="Čára 1534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607" name="Čára 1535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608" name="Čára 1536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609" name="Čára 1537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610" name="Čára 1538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611" name="Čára 1539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371475</xdr:colOff>
      <xdr:row>0</xdr:row>
      <xdr:rowOff>0</xdr:rowOff>
    </xdr:from>
    <xdr:to>
      <xdr:col>102</xdr:col>
      <xdr:colOff>9525</xdr:colOff>
      <xdr:row>0</xdr:row>
      <xdr:rowOff>0</xdr:rowOff>
    </xdr:to>
    <xdr:sp macro="" textlink="">
      <xdr:nvSpPr>
        <xdr:cNvPr id="4612" name="Čára 1540"/>
        <xdr:cNvSpPr>
          <a:spLocks noChangeShapeType="1"/>
        </xdr:cNvSpPr>
      </xdr:nvSpPr>
      <xdr:spPr bwMode="auto">
        <a:xfrm>
          <a:off x="6359842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102</xdr:col>
      <xdr:colOff>0</xdr:colOff>
      <xdr:row>0</xdr:row>
      <xdr:rowOff>0</xdr:rowOff>
    </xdr:from>
    <xdr:to>
      <xdr:col>102</xdr:col>
      <xdr:colOff>104775</xdr:colOff>
      <xdr:row>0</xdr:row>
      <xdr:rowOff>0</xdr:rowOff>
    </xdr:to>
    <xdr:sp macro="" textlink="">
      <xdr:nvSpPr>
        <xdr:cNvPr id="4613" name="Čára 1541"/>
        <xdr:cNvSpPr>
          <a:spLocks noChangeShapeType="1"/>
        </xdr:cNvSpPr>
      </xdr:nvSpPr>
      <xdr:spPr bwMode="auto">
        <a:xfrm>
          <a:off x="63827025" y="0"/>
          <a:ext cx="1047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409575</xdr:colOff>
      <xdr:row>0</xdr:row>
      <xdr:rowOff>0</xdr:rowOff>
    </xdr:from>
    <xdr:to>
      <xdr:col>102</xdr:col>
      <xdr:colOff>600075</xdr:colOff>
      <xdr:row>0</xdr:row>
      <xdr:rowOff>0</xdr:rowOff>
    </xdr:to>
    <xdr:sp macro="" textlink="">
      <xdr:nvSpPr>
        <xdr:cNvPr id="4614" name="Čára 1542"/>
        <xdr:cNvSpPr>
          <a:spLocks noChangeShapeType="1"/>
        </xdr:cNvSpPr>
      </xdr:nvSpPr>
      <xdr:spPr bwMode="auto">
        <a:xfrm>
          <a:off x="636365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615" name="Čára 1543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616" name="Čára 1544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617" name="Čára 1545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618" name="Čára 1546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619" name="Čára 1547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620" name="Čára 1548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621" name="Čára 1549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622" name="Čára 1550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623" name="Čára 1551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624" name="Čára 1552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625" name="Čára 1553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626" name="Čára 1554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228600</xdr:colOff>
      <xdr:row>0</xdr:row>
      <xdr:rowOff>0</xdr:rowOff>
    </xdr:from>
    <xdr:to>
      <xdr:col>102</xdr:col>
      <xdr:colOff>123825</xdr:colOff>
      <xdr:row>0</xdr:row>
      <xdr:rowOff>0</xdr:rowOff>
    </xdr:to>
    <xdr:sp macro="" textlink="">
      <xdr:nvSpPr>
        <xdr:cNvPr id="4627" name="Čára 1555"/>
        <xdr:cNvSpPr>
          <a:spLocks noChangeShapeType="1"/>
        </xdr:cNvSpPr>
      </xdr:nvSpPr>
      <xdr:spPr bwMode="auto">
        <a:xfrm>
          <a:off x="63455550" y="0"/>
          <a:ext cx="495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101</xdr:col>
      <xdr:colOff>9525</xdr:colOff>
      <xdr:row>0</xdr:row>
      <xdr:rowOff>0</xdr:rowOff>
    </xdr:from>
    <xdr:to>
      <xdr:col>101</xdr:col>
      <xdr:colOff>381000</xdr:colOff>
      <xdr:row>0</xdr:row>
      <xdr:rowOff>0</xdr:rowOff>
    </xdr:to>
    <xdr:sp macro="" textlink="">
      <xdr:nvSpPr>
        <xdr:cNvPr id="4628" name="Čára 1556"/>
        <xdr:cNvSpPr>
          <a:spLocks noChangeShapeType="1"/>
        </xdr:cNvSpPr>
      </xdr:nvSpPr>
      <xdr:spPr bwMode="auto">
        <a:xfrm>
          <a:off x="63236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29" name="Čára 1557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30" name="Čára 1558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31" name="Čára 1559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32" name="Čára 1560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33" name="Čára 1561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34" name="Čára 1562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35" name="Čára 1563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36" name="Čára 1564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37" name="Čára 1565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38" name="Čára 1566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39" name="Čára 1567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40" name="Čára 1568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41" name="Čára 1569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42" name="Čára 1570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43" name="Čára 1571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44" name="Čára 1572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45" name="Čára 1573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46" name="Čára 1574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47" name="Čára 1575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48" name="Čára 1576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49" name="Čára 1577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50" name="Čára 1578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51" name="Čára 1579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52" name="Čára 1580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53" name="Čára 1581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54" name="Čára 1582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55" name="Čára 1583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56" name="Čára 1584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57" name="Čára 1585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58" name="Čára 1586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59" name="Čára 1587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60" name="Čára 1588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61" name="Čára 1589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62" name="Čára 1590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63" name="Čára 1591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64" name="Čára 1592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65" name="Čára 1593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66" name="Čára 1594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67" name="Čára 1595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68" name="Čára 1596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69" name="Čára 1597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70" name="Čára 1598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71" name="Čára 1599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72" name="Čára 1600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73" name="Čára 1601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74" name="Čára 1602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75" name="Čára 1603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76" name="Čára 1604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77" name="Čára 1605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78" name="Čára 1606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79" name="Čára 1607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80" name="Čára 1608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81" name="Čára 1609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381000</xdr:colOff>
      <xdr:row>0</xdr:row>
      <xdr:rowOff>0</xdr:rowOff>
    </xdr:from>
    <xdr:to>
      <xdr:col>107</xdr:col>
      <xdr:colOff>66675</xdr:colOff>
      <xdr:row>0</xdr:row>
      <xdr:rowOff>0</xdr:rowOff>
    </xdr:to>
    <xdr:sp macro="" textlink="">
      <xdr:nvSpPr>
        <xdr:cNvPr id="4682" name="Čára 1610"/>
        <xdr:cNvSpPr>
          <a:spLocks noChangeShapeType="1"/>
        </xdr:cNvSpPr>
      </xdr:nvSpPr>
      <xdr:spPr bwMode="auto">
        <a:xfrm>
          <a:off x="6660832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600075</xdr:colOff>
      <xdr:row>0</xdr:row>
      <xdr:rowOff>0</xdr:rowOff>
    </xdr:from>
    <xdr:to>
      <xdr:col>107</xdr:col>
      <xdr:colOff>171450</xdr:colOff>
      <xdr:row>0</xdr:row>
      <xdr:rowOff>0</xdr:rowOff>
    </xdr:to>
    <xdr:sp macro="" textlink="">
      <xdr:nvSpPr>
        <xdr:cNvPr id="4683" name="Čára 1611"/>
        <xdr:cNvSpPr>
          <a:spLocks noChangeShapeType="1"/>
        </xdr:cNvSpPr>
      </xdr:nvSpPr>
      <xdr:spPr bwMode="auto">
        <a:xfrm>
          <a:off x="6682740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409575</xdr:colOff>
      <xdr:row>0</xdr:row>
      <xdr:rowOff>0</xdr:rowOff>
    </xdr:from>
    <xdr:to>
      <xdr:col>107</xdr:col>
      <xdr:colOff>600075</xdr:colOff>
      <xdr:row>0</xdr:row>
      <xdr:rowOff>0</xdr:rowOff>
    </xdr:to>
    <xdr:sp macro="" textlink="">
      <xdr:nvSpPr>
        <xdr:cNvPr id="4684" name="Čára 1612"/>
        <xdr:cNvSpPr>
          <a:spLocks noChangeShapeType="1"/>
        </xdr:cNvSpPr>
      </xdr:nvSpPr>
      <xdr:spPr bwMode="auto">
        <a:xfrm>
          <a:off x="66636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85" name="Čára 1613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86" name="Čára 1614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87" name="Čára 1615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88" name="Čára 1616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89" name="Čára 1617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90" name="Čára 1618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91" name="Čára 1619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92" name="Čára 1620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93" name="Čára 1621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94" name="Čára 1622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95" name="Čára 1623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96" name="Čára 1624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228600</xdr:colOff>
      <xdr:row>0</xdr:row>
      <xdr:rowOff>0</xdr:rowOff>
    </xdr:from>
    <xdr:to>
      <xdr:col>107</xdr:col>
      <xdr:colOff>180975</xdr:colOff>
      <xdr:row>0</xdr:row>
      <xdr:rowOff>0</xdr:rowOff>
    </xdr:to>
    <xdr:sp macro="" textlink="">
      <xdr:nvSpPr>
        <xdr:cNvPr id="4697" name="Čára 1625"/>
        <xdr:cNvSpPr>
          <a:spLocks noChangeShapeType="1"/>
        </xdr:cNvSpPr>
      </xdr:nvSpPr>
      <xdr:spPr bwMode="auto">
        <a:xfrm>
          <a:off x="6645592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106</xdr:col>
      <xdr:colOff>9525</xdr:colOff>
      <xdr:row>0</xdr:row>
      <xdr:rowOff>0</xdr:rowOff>
    </xdr:from>
    <xdr:to>
      <xdr:col>106</xdr:col>
      <xdr:colOff>381000</xdr:colOff>
      <xdr:row>0</xdr:row>
      <xdr:rowOff>0</xdr:rowOff>
    </xdr:to>
    <xdr:sp macro="" textlink="">
      <xdr:nvSpPr>
        <xdr:cNvPr id="4698" name="Čára 1626"/>
        <xdr:cNvSpPr>
          <a:spLocks noChangeShapeType="1"/>
        </xdr:cNvSpPr>
      </xdr:nvSpPr>
      <xdr:spPr bwMode="auto">
        <a:xfrm>
          <a:off x="66236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699" name="Čára 1627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00" name="Čára 1628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01" name="Čára 1629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02" name="Čára 1630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03" name="Čára 1631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04" name="Čára 1632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05" name="Čára 1633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06" name="Čára 1634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07" name="Čára 1635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08" name="Čára 1636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09" name="Čára 1637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10" name="Čára 1638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11" name="Čára 1639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12" name="Čára 1640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13" name="Čára 1641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14" name="Čára 1642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15" name="Čára 1643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16" name="Čára 1644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17" name="Čára 1645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18" name="Čára 1646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19" name="Čára 1647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20" name="Čára 1648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21" name="Čára 1649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22" name="Čára 1650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23" name="Čára 1651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24" name="Čára 1652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25" name="Čára 1653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26" name="Čára 1654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27" name="Čára 1655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28" name="Čára 1656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29" name="Čára 1657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30" name="Čára 1658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31" name="Čára 1659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32" name="Čára 1660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33" name="Čára 1661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34" name="Čára 1662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35" name="Čára 1663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36" name="Čára 1664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37" name="Čára 1665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38" name="Čára 1666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39" name="Čára 1667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40" name="Čára 1668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41" name="Čára 1669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42" name="Čára 1670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43" name="Čára 1671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44" name="Čára 1672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45" name="Čára 1673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46" name="Čára 1674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47" name="Čára 1675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48" name="Čára 1676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49" name="Čára 1677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50" name="Čára 1678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51" name="Čára 1679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381000</xdr:colOff>
      <xdr:row>0</xdr:row>
      <xdr:rowOff>0</xdr:rowOff>
    </xdr:from>
    <xdr:to>
      <xdr:col>112</xdr:col>
      <xdr:colOff>76200</xdr:colOff>
      <xdr:row>0</xdr:row>
      <xdr:rowOff>0</xdr:rowOff>
    </xdr:to>
    <xdr:sp macro="" textlink="">
      <xdr:nvSpPr>
        <xdr:cNvPr id="4752" name="Čára 1680"/>
        <xdr:cNvSpPr>
          <a:spLocks noChangeShapeType="1"/>
        </xdr:cNvSpPr>
      </xdr:nvSpPr>
      <xdr:spPr bwMode="auto">
        <a:xfrm>
          <a:off x="696087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112</xdr:col>
      <xdr:colOff>9525</xdr:colOff>
      <xdr:row>0</xdr:row>
      <xdr:rowOff>0</xdr:rowOff>
    </xdr:from>
    <xdr:to>
      <xdr:col>112</xdr:col>
      <xdr:colOff>171450</xdr:colOff>
      <xdr:row>0</xdr:row>
      <xdr:rowOff>0</xdr:rowOff>
    </xdr:to>
    <xdr:sp macro="" textlink="">
      <xdr:nvSpPr>
        <xdr:cNvPr id="4753" name="Čára 1681"/>
        <xdr:cNvSpPr>
          <a:spLocks noChangeShapeType="1"/>
        </xdr:cNvSpPr>
      </xdr:nvSpPr>
      <xdr:spPr bwMode="auto">
        <a:xfrm>
          <a:off x="698373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419100</xdr:colOff>
      <xdr:row>0</xdr:row>
      <xdr:rowOff>0</xdr:rowOff>
    </xdr:from>
    <xdr:to>
      <xdr:col>113</xdr:col>
      <xdr:colOff>0</xdr:colOff>
      <xdr:row>0</xdr:row>
      <xdr:rowOff>0</xdr:rowOff>
    </xdr:to>
    <xdr:sp macro="" textlink="">
      <xdr:nvSpPr>
        <xdr:cNvPr id="4754" name="Čára 1682"/>
        <xdr:cNvSpPr>
          <a:spLocks noChangeShapeType="1"/>
        </xdr:cNvSpPr>
      </xdr:nvSpPr>
      <xdr:spPr bwMode="auto">
        <a:xfrm>
          <a:off x="6964680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55" name="Čára 1683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56" name="Čára 1684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57" name="Čára 1685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58" name="Čára 1686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59" name="Čára 1687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60" name="Čára 1688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61" name="Čára 1689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62" name="Čára 1690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63" name="Čára 1691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64" name="Čára 1692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65" name="Čára 1693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66" name="Čára 1694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238125</xdr:colOff>
      <xdr:row>0</xdr:row>
      <xdr:rowOff>0</xdr:rowOff>
    </xdr:from>
    <xdr:to>
      <xdr:col>112</xdr:col>
      <xdr:colOff>180975</xdr:colOff>
      <xdr:row>0</xdr:row>
      <xdr:rowOff>0</xdr:rowOff>
    </xdr:to>
    <xdr:sp macro="" textlink="">
      <xdr:nvSpPr>
        <xdr:cNvPr id="4767" name="Čára 1695"/>
        <xdr:cNvSpPr>
          <a:spLocks noChangeShapeType="1"/>
        </xdr:cNvSpPr>
      </xdr:nvSpPr>
      <xdr:spPr bwMode="auto">
        <a:xfrm>
          <a:off x="69465825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111</xdr:col>
      <xdr:colOff>9525</xdr:colOff>
      <xdr:row>0</xdr:row>
      <xdr:rowOff>0</xdr:rowOff>
    </xdr:from>
    <xdr:to>
      <xdr:col>111</xdr:col>
      <xdr:colOff>381000</xdr:colOff>
      <xdr:row>0</xdr:row>
      <xdr:rowOff>0</xdr:rowOff>
    </xdr:to>
    <xdr:sp macro="" textlink="">
      <xdr:nvSpPr>
        <xdr:cNvPr id="4768" name="Čára 1696"/>
        <xdr:cNvSpPr>
          <a:spLocks noChangeShapeType="1"/>
        </xdr:cNvSpPr>
      </xdr:nvSpPr>
      <xdr:spPr bwMode="auto">
        <a:xfrm>
          <a:off x="69237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769" name="Čára 1697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770" name="Čára 1698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771" name="Čára 1699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772" name="Čára 1700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773" name="Čára 1701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774" name="Čára 1702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775" name="Čára 1703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776" name="Čára 1704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777" name="Čára 1705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778" name="Čára 1706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779" name="Čára 1707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780" name="Čára 1708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781" name="Čára 1709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782" name="Čára 1710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783" name="Čára 1711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784" name="Čára 1712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785" name="Čára 1713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786" name="Čára 1714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787" name="Čára 1715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788" name="Čára 1716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789" name="Čára 1717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790" name="Čára 1718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791" name="Čára 1719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792" name="Čára 1720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793" name="Čára 1721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794" name="Čára 1722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795" name="Čára 1723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796" name="Čára 1724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797" name="Čára 1725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798" name="Čára 1726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799" name="Čára 1727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800" name="Čára 1728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01" name="Čára 1729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802" name="Čára 1730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03" name="Čára 1731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804" name="Čára 1732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805" name="Čára 1733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806" name="Čára 1734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807" name="Čára 1735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808" name="Čára 1736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809" name="Čára 1737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810" name="Čára 1738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811" name="Čára 1739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812" name="Čára 1740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813" name="Čára 1741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814" name="Čára 1742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815" name="Čára 1743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816" name="Čára 1744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817" name="Čára 1745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818" name="Čára 1746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819" name="Čára 1747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820" name="Čára 1748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821" name="Čára 1749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381000</xdr:colOff>
      <xdr:row>0</xdr:row>
      <xdr:rowOff>0</xdr:rowOff>
    </xdr:from>
    <xdr:to>
      <xdr:col>117</xdr:col>
      <xdr:colOff>66675</xdr:colOff>
      <xdr:row>0</xdr:row>
      <xdr:rowOff>0</xdr:rowOff>
    </xdr:to>
    <xdr:sp macro="" textlink="">
      <xdr:nvSpPr>
        <xdr:cNvPr id="4822" name="Čára 1750"/>
        <xdr:cNvSpPr>
          <a:spLocks noChangeShapeType="1"/>
        </xdr:cNvSpPr>
      </xdr:nvSpPr>
      <xdr:spPr bwMode="auto">
        <a:xfrm>
          <a:off x="726090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117</xdr:col>
      <xdr:colOff>0</xdr:colOff>
      <xdr:row>0</xdr:row>
      <xdr:rowOff>0</xdr:rowOff>
    </xdr:from>
    <xdr:to>
      <xdr:col>117</xdr:col>
      <xdr:colOff>161925</xdr:colOff>
      <xdr:row>0</xdr:row>
      <xdr:rowOff>0</xdr:rowOff>
    </xdr:to>
    <xdr:sp macro="" textlink="">
      <xdr:nvSpPr>
        <xdr:cNvPr id="4823" name="Čára 1751"/>
        <xdr:cNvSpPr>
          <a:spLocks noChangeShapeType="1"/>
        </xdr:cNvSpPr>
      </xdr:nvSpPr>
      <xdr:spPr bwMode="auto">
        <a:xfrm>
          <a:off x="728281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419100</xdr:colOff>
      <xdr:row>0</xdr:row>
      <xdr:rowOff>0</xdr:rowOff>
    </xdr:from>
    <xdr:to>
      <xdr:col>117</xdr:col>
      <xdr:colOff>600075</xdr:colOff>
      <xdr:row>0</xdr:row>
      <xdr:rowOff>0</xdr:rowOff>
    </xdr:to>
    <xdr:sp macro="" textlink="">
      <xdr:nvSpPr>
        <xdr:cNvPr id="4824" name="Čára 1752"/>
        <xdr:cNvSpPr>
          <a:spLocks noChangeShapeType="1"/>
        </xdr:cNvSpPr>
      </xdr:nvSpPr>
      <xdr:spPr bwMode="auto">
        <a:xfrm>
          <a:off x="72647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825" name="Čára 1753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26" name="Čára 1754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27" name="Čára 1755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828" name="Čára 1756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29" name="Čára 1757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830" name="Čára 1758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31" name="Čára 1759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832" name="Čára 1760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33" name="Čára 1761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34" name="Čára 1762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835" name="Čára 1763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36" name="Čára 1764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238125</xdr:colOff>
      <xdr:row>0</xdr:row>
      <xdr:rowOff>0</xdr:rowOff>
    </xdr:from>
    <xdr:to>
      <xdr:col>117</xdr:col>
      <xdr:colOff>180975</xdr:colOff>
      <xdr:row>0</xdr:row>
      <xdr:rowOff>0</xdr:rowOff>
    </xdr:to>
    <xdr:sp macro="" textlink="">
      <xdr:nvSpPr>
        <xdr:cNvPr id="4837" name="Čára 1765"/>
        <xdr:cNvSpPr>
          <a:spLocks noChangeShapeType="1"/>
        </xdr:cNvSpPr>
      </xdr:nvSpPr>
      <xdr:spPr bwMode="auto">
        <a:xfrm>
          <a:off x="7246620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116</xdr:col>
      <xdr:colOff>9525</xdr:colOff>
      <xdr:row>0</xdr:row>
      <xdr:rowOff>0</xdr:rowOff>
    </xdr:from>
    <xdr:to>
      <xdr:col>116</xdr:col>
      <xdr:colOff>381000</xdr:colOff>
      <xdr:row>0</xdr:row>
      <xdr:rowOff>0</xdr:rowOff>
    </xdr:to>
    <xdr:sp macro="" textlink="">
      <xdr:nvSpPr>
        <xdr:cNvPr id="4838" name="Čára 1766"/>
        <xdr:cNvSpPr>
          <a:spLocks noChangeShapeType="1"/>
        </xdr:cNvSpPr>
      </xdr:nvSpPr>
      <xdr:spPr bwMode="auto">
        <a:xfrm>
          <a:off x="72237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39" name="Čára 1767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40" name="Čára 1768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41" name="Čára 1769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42" name="Čára 1770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43" name="Čára 1771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44" name="Čára 1772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45" name="Čára 1773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46" name="Čára 1774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47" name="Čára 1775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48" name="Čára 1776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49" name="Čára 1777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50" name="Čára 1778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51" name="Čára 1779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52" name="Čára 1780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53" name="Čára 1781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54" name="Čára 1782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55" name="Čára 1783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56" name="Čára 1784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57" name="Čára 1785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58" name="Čára 1786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59" name="Čára 1787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860" name="Čára 1788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61" name="Čára 1789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62" name="Čára 1790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863" name="Čára 1791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64" name="Čára 1792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865" name="Čára 1793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66" name="Čára 1794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867" name="Čára 1795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68" name="Čára 1796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69" name="Čára 1797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870" name="Čára 1798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71" name="Čára 1799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872" name="Čára 1800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73" name="Čára 1801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74" name="Čára 1802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75" name="Čára 1803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76" name="Čára 1804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77" name="Čára 1805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78" name="Čára 1806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79" name="Čára 1807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80" name="Čára 1808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81" name="Čára 1809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82" name="Čára 1810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83" name="Čára 1811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84" name="Čára 1812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85" name="Čára 1813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86" name="Čára 1814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87" name="Čára 1815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88" name="Čára 1816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89" name="Čára 1817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90" name="Čára 1818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91" name="Čára 1819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381000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4892" name="Čára 1820"/>
        <xdr:cNvSpPr>
          <a:spLocks noChangeShapeType="1"/>
        </xdr:cNvSpPr>
      </xdr:nvSpPr>
      <xdr:spPr bwMode="auto">
        <a:xfrm>
          <a:off x="75609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600075</xdr:colOff>
      <xdr:row>0</xdr:row>
      <xdr:rowOff>0</xdr:rowOff>
    </xdr:from>
    <xdr:to>
      <xdr:col>122</xdr:col>
      <xdr:colOff>161925</xdr:colOff>
      <xdr:row>0</xdr:row>
      <xdr:rowOff>0</xdr:rowOff>
    </xdr:to>
    <xdr:sp macro="" textlink="">
      <xdr:nvSpPr>
        <xdr:cNvPr id="4893" name="Čára 1821"/>
        <xdr:cNvSpPr>
          <a:spLocks noChangeShapeType="1"/>
        </xdr:cNvSpPr>
      </xdr:nvSpPr>
      <xdr:spPr bwMode="auto">
        <a:xfrm>
          <a:off x="7582852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409575</xdr:colOff>
      <xdr:row>0</xdr:row>
      <xdr:rowOff>0</xdr:rowOff>
    </xdr:from>
    <xdr:to>
      <xdr:col>122</xdr:col>
      <xdr:colOff>600075</xdr:colOff>
      <xdr:row>0</xdr:row>
      <xdr:rowOff>0</xdr:rowOff>
    </xdr:to>
    <xdr:sp macro="" textlink="">
      <xdr:nvSpPr>
        <xdr:cNvPr id="4894" name="Čára 1822"/>
        <xdr:cNvSpPr>
          <a:spLocks noChangeShapeType="1"/>
        </xdr:cNvSpPr>
      </xdr:nvSpPr>
      <xdr:spPr bwMode="auto">
        <a:xfrm>
          <a:off x="7563802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895" name="Čára 1823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96" name="Čára 1824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97" name="Čára 1825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898" name="Čára 1826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899" name="Čára 1827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900" name="Čára 1828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901" name="Čára 1829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902" name="Čára 1830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903" name="Čára 1831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904" name="Čára 1832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905" name="Čára 1833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906" name="Čára 1834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228600</xdr:colOff>
      <xdr:row>0</xdr:row>
      <xdr:rowOff>0</xdr:rowOff>
    </xdr:from>
    <xdr:to>
      <xdr:col>122</xdr:col>
      <xdr:colOff>180975</xdr:colOff>
      <xdr:row>0</xdr:row>
      <xdr:rowOff>0</xdr:rowOff>
    </xdr:to>
    <xdr:sp macro="" textlink="">
      <xdr:nvSpPr>
        <xdr:cNvPr id="4907" name="Čára 1835"/>
        <xdr:cNvSpPr>
          <a:spLocks noChangeShapeType="1"/>
        </xdr:cNvSpPr>
      </xdr:nvSpPr>
      <xdr:spPr bwMode="auto">
        <a:xfrm>
          <a:off x="754570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121</xdr:col>
      <xdr:colOff>9525</xdr:colOff>
      <xdr:row>0</xdr:row>
      <xdr:rowOff>0</xdr:rowOff>
    </xdr:from>
    <xdr:to>
      <xdr:col>121</xdr:col>
      <xdr:colOff>381000</xdr:colOff>
      <xdr:row>0</xdr:row>
      <xdr:rowOff>0</xdr:rowOff>
    </xdr:to>
    <xdr:sp macro="" textlink="">
      <xdr:nvSpPr>
        <xdr:cNvPr id="4908" name="Čára 1836"/>
        <xdr:cNvSpPr>
          <a:spLocks noChangeShapeType="1"/>
        </xdr:cNvSpPr>
      </xdr:nvSpPr>
      <xdr:spPr bwMode="auto">
        <a:xfrm>
          <a:off x="75237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09" name="Čára 1837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10" name="Čára 1838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11" name="Čára 1839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12" name="Čára 1840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13" name="Čára 1841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14" name="Čára 1842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15" name="Čára 1843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16" name="Čára 1844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17" name="Čára 1845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18" name="Čára 1846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19" name="Čára 1847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20" name="Čára 1848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21" name="Čára 1849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22" name="Čára 1850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23" name="Čára 1851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24" name="Čára 1852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25" name="Čára 1853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26" name="Čára 1854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27" name="Čára 1855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28" name="Čára 1856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29" name="Čára 1857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30" name="Čára 1858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31" name="Čára 1859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32" name="Čára 1860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33" name="Čára 1861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34" name="Čára 1862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35" name="Čára 1863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36" name="Čára 1864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37" name="Čára 1865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38" name="Čára 1866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39" name="Čára 1867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40" name="Čára 1868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41" name="Čára 1869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42" name="Čára 1870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43" name="Čára 1871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44" name="Čára 1872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45" name="Čára 1873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46" name="Čára 1874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47" name="Čára 1875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48" name="Čára 1876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49" name="Čára 1877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50" name="Čára 1878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51" name="Čára 1879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52" name="Čára 1880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53" name="Čára 1881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54" name="Čára 1882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55" name="Čára 1883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56" name="Čára 1884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57" name="Čára 1885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58" name="Čára 1886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59" name="Čára 1887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60" name="Čára 1888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61" name="Čára 1889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390525</xdr:colOff>
      <xdr:row>0</xdr:row>
      <xdr:rowOff>0</xdr:rowOff>
    </xdr:from>
    <xdr:to>
      <xdr:col>127</xdr:col>
      <xdr:colOff>76200</xdr:colOff>
      <xdr:row>0</xdr:row>
      <xdr:rowOff>0</xdr:rowOff>
    </xdr:to>
    <xdr:sp macro="" textlink="">
      <xdr:nvSpPr>
        <xdr:cNvPr id="4962" name="Čára 1890"/>
        <xdr:cNvSpPr>
          <a:spLocks noChangeShapeType="1"/>
        </xdr:cNvSpPr>
      </xdr:nvSpPr>
      <xdr:spPr bwMode="auto">
        <a:xfrm>
          <a:off x="786193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127</xdr:col>
      <xdr:colOff>9525</xdr:colOff>
      <xdr:row>0</xdr:row>
      <xdr:rowOff>0</xdr:rowOff>
    </xdr:from>
    <xdr:to>
      <xdr:col>127</xdr:col>
      <xdr:colOff>180975</xdr:colOff>
      <xdr:row>0</xdr:row>
      <xdr:rowOff>0</xdr:rowOff>
    </xdr:to>
    <xdr:sp macro="" textlink="">
      <xdr:nvSpPr>
        <xdr:cNvPr id="4963" name="Čára 1891"/>
        <xdr:cNvSpPr>
          <a:spLocks noChangeShapeType="1"/>
        </xdr:cNvSpPr>
      </xdr:nvSpPr>
      <xdr:spPr bwMode="auto">
        <a:xfrm>
          <a:off x="7883842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419100</xdr:colOff>
      <xdr:row>0</xdr:row>
      <xdr:rowOff>0</xdr:rowOff>
    </xdr:from>
    <xdr:to>
      <xdr:col>127</xdr:col>
      <xdr:colOff>600075</xdr:colOff>
      <xdr:row>0</xdr:row>
      <xdr:rowOff>0</xdr:rowOff>
    </xdr:to>
    <xdr:sp macro="" textlink="">
      <xdr:nvSpPr>
        <xdr:cNvPr id="4964" name="Čára 1892"/>
        <xdr:cNvSpPr>
          <a:spLocks noChangeShapeType="1"/>
        </xdr:cNvSpPr>
      </xdr:nvSpPr>
      <xdr:spPr bwMode="auto">
        <a:xfrm>
          <a:off x="786479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65" name="Čára 1893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66" name="Čára 1894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67" name="Čára 1895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68" name="Čára 1896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69" name="Čára 1897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70" name="Čára 1898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71" name="Čára 1899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72" name="Čára 1900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73" name="Čára 1901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74" name="Čára 1902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75" name="Čára 1903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76" name="Čára 1904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238125</xdr:colOff>
      <xdr:row>0</xdr:row>
      <xdr:rowOff>0</xdr:rowOff>
    </xdr:from>
    <xdr:to>
      <xdr:col>127</xdr:col>
      <xdr:colOff>200025</xdr:colOff>
      <xdr:row>0</xdr:row>
      <xdr:rowOff>0</xdr:rowOff>
    </xdr:to>
    <xdr:sp macro="" textlink="">
      <xdr:nvSpPr>
        <xdr:cNvPr id="4977" name="Čára 1905"/>
        <xdr:cNvSpPr>
          <a:spLocks noChangeShapeType="1"/>
        </xdr:cNvSpPr>
      </xdr:nvSpPr>
      <xdr:spPr bwMode="auto">
        <a:xfrm>
          <a:off x="784669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126</xdr:col>
      <xdr:colOff>9525</xdr:colOff>
      <xdr:row>0</xdr:row>
      <xdr:rowOff>0</xdr:rowOff>
    </xdr:from>
    <xdr:to>
      <xdr:col>126</xdr:col>
      <xdr:colOff>381000</xdr:colOff>
      <xdr:row>0</xdr:row>
      <xdr:rowOff>0</xdr:rowOff>
    </xdr:to>
    <xdr:sp macro="" textlink="">
      <xdr:nvSpPr>
        <xdr:cNvPr id="4978" name="Čára 1906"/>
        <xdr:cNvSpPr>
          <a:spLocks noChangeShapeType="1"/>
        </xdr:cNvSpPr>
      </xdr:nvSpPr>
      <xdr:spPr bwMode="auto">
        <a:xfrm>
          <a:off x="78238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4979" name="Čára 1907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4980" name="Čára 1908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4981" name="Čára 1909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4982" name="Čára 1910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4983" name="Čára 1911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4984" name="Čára 1912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4985" name="Čára 1913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4986" name="Čára 1914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4987" name="Čára 1915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4988" name="Čára 1916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4989" name="Čára 1917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4990" name="Čára 1918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4991" name="Čára 1919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4992" name="Čára 1920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4993" name="Čára 1921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4994" name="Čára 1922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4995" name="Čára 1923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4996" name="Čára 1924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4997" name="Čára 1925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4998" name="Čára 1926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4999" name="Čára 1927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00" name="Čára 1928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01" name="Čára 1929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02" name="Čára 1930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03" name="Čára 1931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04" name="Čára 1932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05" name="Čára 1933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06" name="Čára 1934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07" name="Čára 1935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08" name="Čára 1936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09" name="Čára 1937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10" name="Čára 1938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11" name="Čára 1939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12" name="Čára 1940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13" name="Čára 1941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5014" name="Čára 1942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5015" name="Čára 1943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5016" name="Čára 1944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5017" name="Čára 1945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5018" name="Čára 1946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5019" name="Čára 1947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5020" name="Čára 1948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5021" name="Čára 1949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5022" name="Čára 1950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5023" name="Čára 1951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5024" name="Čára 1952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5025" name="Čára 1953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5026" name="Čára 1954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5027" name="Čára 1955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5028" name="Čára 1956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5029" name="Čára 1957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5030" name="Čára 1958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5031" name="Čára 1959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438150</xdr:colOff>
      <xdr:row>0</xdr:row>
      <xdr:rowOff>0</xdr:rowOff>
    </xdr:from>
    <xdr:to>
      <xdr:col>132</xdr:col>
      <xdr:colOff>76200</xdr:colOff>
      <xdr:row>0</xdr:row>
      <xdr:rowOff>0</xdr:rowOff>
    </xdr:to>
    <xdr:sp macro="" textlink="">
      <xdr:nvSpPr>
        <xdr:cNvPr id="5032" name="Čára 1960"/>
        <xdr:cNvSpPr>
          <a:spLocks noChangeShapeType="1"/>
        </xdr:cNvSpPr>
      </xdr:nvSpPr>
      <xdr:spPr bwMode="auto">
        <a:xfrm>
          <a:off x="81667350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132</xdr:col>
      <xdr:colOff>57150</xdr:colOff>
      <xdr:row>0</xdr:row>
      <xdr:rowOff>0</xdr:rowOff>
    </xdr:from>
    <xdr:to>
      <xdr:col>132</xdr:col>
      <xdr:colOff>171450</xdr:colOff>
      <xdr:row>0</xdr:row>
      <xdr:rowOff>0</xdr:rowOff>
    </xdr:to>
    <xdr:sp macro="" textlink="">
      <xdr:nvSpPr>
        <xdr:cNvPr id="5033" name="Čára 1961"/>
        <xdr:cNvSpPr>
          <a:spLocks noChangeShapeType="1"/>
        </xdr:cNvSpPr>
      </xdr:nvSpPr>
      <xdr:spPr bwMode="auto">
        <a:xfrm>
          <a:off x="818864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466725</xdr:colOff>
      <xdr:row>0</xdr:row>
      <xdr:rowOff>0</xdr:rowOff>
    </xdr:from>
    <xdr:to>
      <xdr:col>133</xdr:col>
      <xdr:colOff>9525</xdr:colOff>
      <xdr:row>0</xdr:row>
      <xdr:rowOff>0</xdr:rowOff>
    </xdr:to>
    <xdr:sp macro="" textlink="">
      <xdr:nvSpPr>
        <xdr:cNvPr id="5034" name="Čára 1962"/>
        <xdr:cNvSpPr>
          <a:spLocks noChangeShapeType="1"/>
        </xdr:cNvSpPr>
      </xdr:nvSpPr>
      <xdr:spPr bwMode="auto">
        <a:xfrm>
          <a:off x="8169592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35" name="Čára 1963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36" name="Čára 1964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37" name="Čára 1965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38" name="Čára 1966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39" name="Čára 1967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40" name="Čára 1968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41" name="Čára 1969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42" name="Čára 1970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43" name="Čára 1971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44" name="Čára 1972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45" name="Čára 1973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46" name="Čára 1974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285750</xdr:colOff>
      <xdr:row>0</xdr:row>
      <xdr:rowOff>0</xdr:rowOff>
    </xdr:from>
    <xdr:to>
      <xdr:col>132</xdr:col>
      <xdr:colOff>190500</xdr:colOff>
      <xdr:row>0</xdr:row>
      <xdr:rowOff>0</xdr:rowOff>
    </xdr:to>
    <xdr:sp macro="" textlink="">
      <xdr:nvSpPr>
        <xdr:cNvPr id="5047" name="Čára 1975"/>
        <xdr:cNvSpPr>
          <a:spLocks noChangeShapeType="1"/>
        </xdr:cNvSpPr>
      </xdr:nvSpPr>
      <xdr:spPr bwMode="auto">
        <a:xfrm>
          <a:off x="8151495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131</xdr:col>
      <xdr:colOff>66675</xdr:colOff>
      <xdr:row>0</xdr:row>
      <xdr:rowOff>0</xdr:rowOff>
    </xdr:from>
    <xdr:to>
      <xdr:col>131</xdr:col>
      <xdr:colOff>438150</xdr:colOff>
      <xdr:row>0</xdr:row>
      <xdr:rowOff>0</xdr:rowOff>
    </xdr:to>
    <xdr:sp macro="" textlink="">
      <xdr:nvSpPr>
        <xdr:cNvPr id="5048" name="Čára 1976"/>
        <xdr:cNvSpPr>
          <a:spLocks noChangeShapeType="1"/>
        </xdr:cNvSpPr>
      </xdr:nvSpPr>
      <xdr:spPr bwMode="auto">
        <a:xfrm>
          <a:off x="812958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49" name="Čára 1977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50" name="Čára 1978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51" name="Čára 1979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52" name="Čára 1980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53" name="Čára 1981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54" name="Čára 1982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55" name="Čára 1983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56" name="Čára 1984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57" name="Čára 1985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58" name="Čára 1986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59" name="Čára 1987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60" name="Čára 1988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61" name="Čára 1989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62" name="Čára 1990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63" name="Čára 1991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64" name="Čára 1992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65" name="Čára 1993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66" name="Čára 1994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67" name="Čára 1995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68" name="Čára 1996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69" name="Čára 1997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070" name="Čára 1998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071" name="Čára 1999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072" name="Čára 2000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073" name="Čára 2001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074" name="Čára 2002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075" name="Čára 2003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076" name="Čára 2004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077" name="Čára 2005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078" name="Čára 2006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079" name="Čára 2007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080" name="Čára 2008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081" name="Čára 2009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082" name="Čára 2010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083" name="Čára 2011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84" name="Čára 2012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85" name="Čára 2013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86" name="Čára 2014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87" name="Čára 2015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88" name="Čára 2016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89" name="Čára 2017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90" name="Čára 2018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91" name="Čára 2019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92" name="Čára 2020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93" name="Čára 2021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94" name="Čára 2022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95" name="Čára 2023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096" name="Čára 2024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97" name="Čára 2025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098" name="Čára 2026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099" name="Čára 2027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100" name="Čára 2028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101" name="Čára 2029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419100</xdr:colOff>
      <xdr:row>0</xdr:row>
      <xdr:rowOff>0</xdr:rowOff>
    </xdr:from>
    <xdr:to>
      <xdr:col>137</xdr:col>
      <xdr:colOff>9525</xdr:colOff>
      <xdr:row>0</xdr:row>
      <xdr:rowOff>0</xdr:rowOff>
    </xdr:to>
    <xdr:sp macro="" textlink="">
      <xdr:nvSpPr>
        <xdr:cNvPr id="5102" name="Čára 2030"/>
        <xdr:cNvSpPr>
          <a:spLocks noChangeShapeType="1"/>
        </xdr:cNvSpPr>
      </xdr:nvSpPr>
      <xdr:spPr bwMode="auto">
        <a:xfrm>
          <a:off x="846486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137</xdr:col>
      <xdr:colOff>0</xdr:colOff>
      <xdr:row>0</xdr:row>
      <xdr:rowOff>0</xdr:rowOff>
    </xdr:from>
    <xdr:to>
      <xdr:col>137</xdr:col>
      <xdr:colOff>114300</xdr:colOff>
      <xdr:row>0</xdr:row>
      <xdr:rowOff>0</xdr:rowOff>
    </xdr:to>
    <xdr:sp macro="" textlink="">
      <xdr:nvSpPr>
        <xdr:cNvPr id="5103" name="Čára 2031"/>
        <xdr:cNvSpPr>
          <a:spLocks noChangeShapeType="1"/>
        </xdr:cNvSpPr>
      </xdr:nvSpPr>
      <xdr:spPr bwMode="auto">
        <a:xfrm>
          <a:off x="848296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457200</xdr:colOff>
      <xdr:row>0</xdr:row>
      <xdr:rowOff>0</xdr:rowOff>
    </xdr:from>
    <xdr:to>
      <xdr:col>137</xdr:col>
      <xdr:colOff>600075</xdr:colOff>
      <xdr:row>0</xdr:row>
      <xdr:rowOff>0</xdr:rowOff>
    </xdr:to>
    <xdr:sp macro="" textlink="">
      <xdr:nvSpPr>
        <xdr:cNvPr id="5104" name="Čára 2032"/>
        <xdr:cNvSpPr>
          <a:spLocks noChangeShapeType="1"/>
        </xdr:cNvSpPr>
      </xdr:nvSpPr>
      <xdr:spPr bwMode="auto">
        <a:xfrm>
          <a:off x="846867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105" name="Čára 2033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106" name="Čára 2034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107" name="Čára 2035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108" name="Čára 2036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109" name="Čára 2037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110" name="Čára 2038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111" name="Čára 2039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112" name="Čára 2040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113" name="Čára 2041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114" name="Čára 2042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115" name="Čára 2043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116" name="Čára 2044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276225</xdr:colOff>
      <xdr:row>0</xdr:row>
      <xdr:rowOff>0</xdr:rowOff>
    </xdr:from>
    <xdr:to>
      <xdr:col>137</xdr:col>
      <xdr:colOff>133350</xdr:colOff>
      <xdr:row>0</xdr:row>
      <xdr:rowOff>0</xdr:rowOff>
    </xdr:to>
    <xdr:sp macro="" textlink="">
      <xdr:nvSpPr>
        <xdr:cNvPr id="5117" name="Čára 2045"/>
        <xdr:cNvSpPr>
          <a:spLocks noChangeShapeType="1"/>
        </xdr:cNvSpPr>
      </xdr:nvSpPr>
      <xdr:spPr bwMode="auto">
        <a:xfrm>
          <a:off x="845058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136</xdr:col>
      <xdr:colOff>57150</xdr:colOff>
      <xdr:row>0</xdr:row>
      <xdr:rowOff>0</xdr:rowOff>
    </xdr:from>
    <xdr:to>
      <xdr:col>136</xdr:col>
      <xdr:colOff>428625</xdr:colOff>
      <xdr:row>0</xdr:row>
      <xdr:rowOff>0</xdr:rowOff>
    </xdr:to>
    <xdr:sp macro="" textlink="">
      <xdr:nvSpPr>
        <xdr:cNvPr id="5118" name="Čára 2046"/>
        <xdr:cNvSpPr>
          <a:spLocks noChangeShapeType="1"/>
        </xdr:cNvSpPr>
      </xdr:nvSpPr>
      <xdr:spPr bwMode="auto">
        <a:xfrm>
          <a:off x="842867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19" name="Čára 2047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20" name="Čára 2048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21" name="Čára 2049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22" name="Čára 2050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23" name="Čára 2051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24" name="Čára 2052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25" name="Čára 2053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26" name="Čára 2054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27" name="Čára 2055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28" name="Čára 2056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29" name="Čára 2057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30" name="Čára 2058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31" name="Čára 2059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32" name="Čára 2060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33" name="Čára 2061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34" name="Čára 2062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35" name="Čára 2063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36" name="Čára 2064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37" name="Čára 2065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38" name="Čára 2066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39" name="Čára 2067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40" name="Čára 2068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41" name="Čára 2069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42" name="Čára 2070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43" name="Čára 2071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44" name="Čára 2072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45" name="Čára 2073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46" name="Čára 2074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47" name="Čára 2075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48" name="Čára 2076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49" name="Čára 2077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50" name="Čára 2078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51" name="Čára 2079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52" name="Čára 2080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53" name="Čára 2081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54" name="Čára 2082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55" name="Čára 2083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56" name="Čára 2084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57" name="Čára 2085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58" name="Čára 2086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59" name="Čára 2087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60" name="Čára 2088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61" name="Čára 2089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62" name="Čára 2090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63" name="Čára 2091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64" name="Čára 2092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65" name="Čára 2093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66" name="Čára 2094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67" name="Čára 2095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68" name="Čára 2096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69" name="Čára 2097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70" name="Čára 2098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71" name="Čára 2099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419100</xdr:colOff>
      <xdr:row>0</xdr:row>
      <xdr:rowOff>0</xdr:rowOff>
    </xdr:from>
    <xdr:to>
      <xdr:col>142</xdr:col>
      <xdr:colOff>9525</xdr:colOff>
      <xdr:row>0</xdr:row>
      <xdr:rowOff>0</xdr:rowOff>
    </xdr:to>
    <xdr:sp macro="" textlink="">
      <xdr:nvSpPr>
        <xdr:cNvPr id="5172" name="Čára 2100"/>
        <xdr:cNvSpPr>
          <a:spLocks noChangeShapeType="1"/>
        </xdr:cNvSpPr>
      </xdr:nvSpPr>
      <xdr:spPr bwMode="auto">
        <a:xfrm>
          <a:off x="876490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142</xdr:col>
      <xdr:colOff>0</xdr:colOff>
      <xdr:row>0</xdr:row>
      <xdr:rowOff>0</xdr:rowOff>
    </xdr:from>
    <xdr:to>
      <xdr:col>142</xdr:col>
      <xdr:colOff>114300</xdr:colOff>
      <xdr:row>0</xdr:row>
      <xdr:rowOff>0</xdr:rowOff>
    </xdr:to>
    <xdr:sp macro="" textlink="">
      <xdr:nvSpPr>
        <xdr:cNvPr id="5173" name="Čára 2101"/>
        <xdr:cNvSpPr>
          <a:spLocks noChangeShapeType="1"/>
        </xdr:cNvSpPr>
      </xdr:nvSpPr>
      <xdr:spPr bwMode="auto">
        <a:xfrm>
          <a:off x="878300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457200</xdr:colOff>
      <xdr:row>0</xdr:row>
      <xdr:rowOff>0</xdr:rowOff>
    </xdr:from>
    <xdr:to>
      <xdr:col>142</xdr:col>
      <xdr:colOff>600075</xdr:colOff>
      <xdr:row>0</xdr:row>
      <xdr:rowOff>0</xdr:rowOff>
    </xdr:to>
    <xdr:sp macro="" textlink="">
      <xdr:nvSpPr>
        <xdr:cNvPr id="5174" name="Čára 2102"/>
        <xdr:cNvSpPr>
          <a:spLocks noChangeShapeType="1"/>
        </xdr:cNvSpPr>
      </xdr:nvSpPr>
      <xdr:spPr bwMode="auto">
        <a:xfrm>
          <a:off x="8768715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75" name="Čára 2103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76" name="Čára 2104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77" name="Čára 2105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78" name="Čára 2106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79" name="Čára 2107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80" name="Čára 2108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81" name="Čára 2109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82" name="Čára 2110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83" name="Čára 2111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84" name="Čára 2112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85" name="Čára 2113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86" name="Čára 2114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276225</xdr:colOff>
      <xdr:row>0</xdr:row>
      <xdr:rowOff>0</xdr:rowOff>
    </xdr:from>
    <xdr:to>
      <xdr:col>142</xdr:col>
      <xdr:colOff>133350</xdr:colOff>
      <xdr:row>0</xdr:row>
      <xdr:rowOff>0</xdr:rowOff>
    </xdr:to>
    <xdr:sp macro="" textlink="">
      <xdr:nvSpPr>
        <xdr:cNvPr id="5187" name="Čára 2115"/>
        <xdr:cNvSpPr>
          <a:spLocks noChangeShapeType="1"/>
        </xdr:cNvSpPr>
      </xdr:nvSpPr>
      <xdr:spPr bwMode="auto">
        <a:xfrm>
          <a:off x="875061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141</xdr:col>
      <xdr:colOff>47625</xdr:colOff>
      <xdr:row>0</xdr:row>
      <xdr:rowOff>0</xdr:rowOff>
    </xdr:from>
    <xdr:to>
      <xdr:col>141</xdr:col>
      <xdr:colOff>419100</xdr:colOff>
      <xdr:row>0</xdr:row>
      <xdr:rowOff>0</xdr:rowOff>
    </xdr:to>
    <xdr:sp macro="" textlink="">
      <xdr:nvSpPr>
        <xdr:cNvPr id="5188" name="Čára 2116"/>
        <xdr:cNvSpPr>
          <a:spLocks noChangeShapeType="1"/>
        </xdr:cNvSpPr>
      </xdr:nvSpPr>
      <xdr:spPr bwMode="auto">
        <a:xfrm>
          <a:off x="872775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189" name="Čára 2117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190" name="Čára 2118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191" name="Čára 2119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192" name="Čára 2120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193" name="Čára 2121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194" name="Čára 2122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195" name="Čára 2123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196" name="Čára 2124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197" name="Čára 2125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198" name="Čára 2126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199" name="Čára 2127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00" name="Čára 2128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201" name="Čára 2129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02" name="Čára 2130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03" name="Čára 2131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04" name="Čára 2132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05" name="Čára 2133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206" name="Čára 2134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07" name="Čára 2135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08" name="Čára 2136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209" name="Čára 2137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10" name="Čára 2138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11" name="Čára 2139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12" name="Čára 2140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13" name="Čára 2141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14" name="Čára 2142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15" name="Čára 2143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16" name="Čára 2144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17" name="Čára 2145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18" name="Čára 2146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19" name="Čára 2147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20" name="Čára 2148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21" name="Čára 2149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22" name="Čára 2150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23" name="Čára 2151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24" name="Čára 2152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225" name="Čára 2153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26" name="Čára 2154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27" name="Čára 2155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28" name="Čára 2156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29" name="Čára 2157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230" name="Čára 2158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31" name="Čára 2159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32" name="Čára 2160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233" name="Čára 2161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34" name="Čára 2162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35" name="Čára 2163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236" name="Čára 2164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37" name="Čára 2165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38" name="Čára 2166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39" name="Čára 2167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40" name="Čára 2168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241" name="Čára 2169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428625</xdr:colOff>
      <xdr:row>0</xdr:row>
      <xdr:rowOff>0</xdr:rowOff>
    </xdr:from>
    <xdr:to>
      <xdr:col>147</xdr:col>
      <xdr:colOff>19050</xdr:colOff>
      <xdr:row>0</xdr:row>
      <xdr:rowOff>0</xdr:rowOff>
    </xdr:to>
    <xdr:sp macro="" textlink="">
      <xdr:nvSpPr>
        <xdr:cNvPr id="5242" name="Čára 2170"/>
        <xdr:cNvSpPr>
          <a:spLocks noChangeShapeType="1"/>
        </xdr:cNvSpPr>
      </xdr:nvSpPr>
      <xdr:spPr bwMode="auto">
        <a:xfrm>
          <a:off x="906589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147</xdr:col>
      <xdr:colOff>9525</xdr:colOff>
      <xdr:row>0</xdr:row>
      <xdr:rowOff>0</xdr:rowOff>
    </xdr:from>
    <xdr:to>
      <xdr:col>147</xdr:col>
      <xdr:colOff>123825</xdr:colOff>
      <xdr:row>0</xdr:row>
      <xdr:rowOff>0</xdr:rowOff>
    </xdr:to>
    <xdr:sp macro="" textlink="">
      <xdr:nvSpPr>
        <xdr:cNvPr id="5243" name="Čára 2171"/>
        <xdr:cNvSpPr>
          <a:spLocks noChangeShapeType="1"/>
        </xdr:cNvSpPr>
      </xdr:nvSpPr>
      <xdr:spPr bwMode="auto">
        <a:xfrm>
          <a:off x="9083992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466725</xdr:colOff>
      <xdr:row>0</xdr:row>
      <xdr:rowOff>0</xdr:rowOff>
    </xdr:from>
    <xdr:to>
      <xdr:col>147</xdr:col>
      <xdr:colOff>600075</xdr:colOff>
      <xdr:row>0</xdr:row>
      <xdr:rowOff>0</xdr:rowOff>
    </xdr:to>
    <xdr:sp macro="" textlink="">
      <xdr:nvSpPr>
        <xdr:cNvPr id="5244" name="Čára 2172"/>
        <xdr:cNvSpPr>
          <a:spLocks noChangeShapeType="1"/>
        </xdr:cNvSpPr>
      </xdr:nvSpPr>
      <xdr:spPr bwMode="auto">
        <a:xfrm>
          <a:off x="906970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45" name="Čára 2173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46" name="Čára 2174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47" name="Čára 2175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48" name="Čára 2176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49" name="Čára 2177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50" name="Čára 2178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51" name="Čára 2179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52" name="Čára 2180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53" name="Čára 2181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54" name="Čára 2182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55" name="Čára 2183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56" name="Čára 2184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285750</xdr:colOff>
      <xdr:row>0</xdr:row>
      <xdr:rowOff>0</xdr:rowOff>
    </xdr:from>
    <xdr:to>
      <xdr:col>147</xdr:col>
      <xdr:colOff>152400</xdr:colOff>
      <xdr:row>0</xdr:row>
      <xdr:rowOff>0</xdr:rowOff>
    </xdr:to>
    <xdr:sp macro="" textlink="">
      <xdr:nvSpPr>
        <xdr:cNvPr id="5257" name="Čára 2185"/>
        <xdr:cNvSpPr>
          <a:spLocks noChangeShapeType="1"/>
        </xdr:cNvSpPr>
      </xdr:nvSpPr>
      <xdr:spPr bwMode="auto">
        <a:xfrm>
          <a:off x="90516075" y="0"/>
          <a:ext cx="466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146</xdr:col>
      <xdr:colOff>57150</xdr:colOff>
      <xdr:row>0</xdr:row>
      <xdr:rowOff>0</xdr:rowOff>
    </xdr:from>
    <xdr:to>
      <xdr:col>146</xdr:col>
      <xdr:colOff>428625</xdr:colOff>
      <xdr:row>0</xdr:row>
      <xdr:rowOff>0</xdr:rowOff>
    </xdr:to>
    <xdr:sp macro="" textlink="">
      <xdr:nvSpPr>
        <xdr:cNvPr id="5258" name="Čára 2186"/>
        <xdr:cNvSpPr>
          <a:spLocks noChangeShapeType="1"/>
        </xdr:cNvSpPr>
      </xdr:nvSpPr>
      <xdr:spPr bwMode="auto">
        <a:xfrm>
          <a:off x="90287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59" name="Čára 2187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260" name="Čára 2188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261" name="Čára 2189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62" name="Čára 2190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263" name="Čára 2191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64" name="Čára 2192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265" name="Čára 2193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266" name="Čára 2194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67" name="Čára 2195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268" name="Čára 2196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269" name="Čára 2197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70" name="Čára 2198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271" name="Čára 2199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272" name="Čára 2200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73" name="Čára 2201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274" name="Čára 2202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75" name="Čára 2203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276" name="Čára 2204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277" name="Čára 2205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78" name="Čára 2206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279" name="Čára 2207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280" name="Čára 2208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281" name="Čára 2209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282" name="Čára 2210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283" name="Čára 2211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284" name="Čára 2212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285" name="Čára 2213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286" name="Čára 2214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287" name="Čára 2215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288" name="Čára 2216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289" name="Čára 2217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290" name="Čára 2218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291" name="Čára 2219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292" name="Čára 2220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293" name="Čára 2221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94" name="Čára 2222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295" name="Čára 2223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296" name="Čára 2224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97" name="Čára 2225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298" name="Čára 2226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299" name="Čára 2227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300" name="Čára 2228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301" name="Čára 2229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302" name="Čára 2230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303" name="Čára 2231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304" name="Čára 2232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305" name="Čára 2233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306" name="Čára 2234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307" name="Čára 2235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308" name="Čára 2236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309" name="Čára 2237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310" name="Čára 2238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311" name="Čára 2239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438150</xdr:colOff>
      <xdr:row>0</xdr:row>
      <xdr:rowOff>0</xdr:rowOff>
    </xdr:from>
    <xdr:to>
      <xdr:col>152</xdr:col>
      <xdr:colOff>28575</xdr:colOff>
      <xdr:row>0</xdr:row>
      <xdr:rowOff>0</xdr:rowOff>
    </xdr:to>
    <xdr:sp macro="" textlink="">
      <xdr:nvSpPr>
        <xdr:cNvPr id="5312" name="Čára 2240"/>
        <xdr:cNvSpPr>
          <a:spLocks noChangeShapeType="1"/>
        </xdr:cNvSpPr>
      </xdr:nvSpPr>
      <xdr:spPr bwMode="auto">
        <a:xfrm>
          <a:off x="9366885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152</xdr:col>
      <xdr:colOff>9525</xdr:colOff>
      <xdr:row>0</xdr:row>
      <xdr:rowOff>0</xdr:rowOff>
    </xdr:from>
    <xdr:to>
      <xdr:col>152</xdr:col>
      <xdr:colOff>123825</xdr:colOff>
      <xdr:row>0</xdr:row>
      <xdr:rowOff>0</xdr:rowOff>
    </xdr:to>
    <xdr:sp macro="" textlink="">
      <xdr:nvSpPr>
        <xdr:cNvPr id="5313" name="Čára 2241"/>
        <xdr:cNvSpPr>
          <a:spLocks noChangeShapeType="1"/>
        </xdr:cNvSpPr>
      </xdr:nvSpPr>
      <xdr:spPr bwMode="auto">
        <a:xfrm>
          <a:off x="938403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476250</xdr:colOff>
      <xdr:row>0</xdr:row>
      <xdr:rowOff>0</xdr:rowOff>
    </xdr:from>
    <xdr:to>
      <xdr:col>152</xdr:col>
      <xdr:colOff>600075</xdr:colOff>
      <xdr:row>0</xdr:row>
      <xdr:rowOff>0</xdr:rowOff>
    </xdr:to>
    <xdr:sp macro="" textlink="">
      <xdr:nvSpPr>
        <xdr:cNvPr id="5314" name="Čára 2242"/>
        <xdr:cNvSpPr>
          <a:spLocks noChangeShapeType="1"/>
        </xdr:cNvSpPr>
      </xdr:nvSpPr>
      <xdr:spPr bwMode="auto">
        <a:xfrm>
          <a:off x="93706950" y="0"/>
          <a:ext cx="7239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315" name="Čára 2243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316" name="Čára 2244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317" name="Čára 2245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318" name="Čára 2246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319" name="Čára 2247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320" name="Čára 2248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321" name="Čára 2249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322" name="Čára 2250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323" name="Čára 2251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324" name="Čára 2252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325" name="Čára 2253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326" name="Čára 2254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295275</xdr:colOff>
      <xdr:row>0</xdr:row>
      <xdr:rowOff>0</xdr:rowOff>
    </xdr:from>
    <xdr:to>
      <xdr:col>152</xdr:col>
      <xdr:colOff>152400</xdr:colOff>
      <xdr:row>0</xdr:row>
      <xdr:rowOff>0</xdr:rowOff>
    </xdr:to>
    <xdr:sp macro="" textlink="">
      <xdr:nvSpPr>
        <xdr:cNvPr id="5327" name="Čára 2255"/>
        <xdr:cNvSpPr>
          <a:spLocks noChangeShapeType="1"/>
        </xdr:cNvSpPr>
      </xdr:nvSpPr>
      <xdr:spPr bwMode="auto">
        <a:xfrm>
          <a:off x="9352597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151</xdr:col>
      <xdr:colOff>66675</xdr:colOff>
      <xdr:row>0</xdr:row>
      <xdr:rowOff>0</xdr:rowOff>
    </xdr:from>
    <xdr:to>
      <xdr:col>151</xdr:col>
      <xdr:colOff>438150</xdr:colOff>
      <xdr:row>0</xdr:row>
      <xdr:rowOff>0</xdr:rowOff>
    </xdr:to>
    <xdr:sp macro="" textlink="">
      <xdr:nvSpPr>
        <xdr:cNvPr id="5328" name="Čára 2256"/>
        <xdr:cNvSpPr>
          <a:spLocks noChangeShapeType="1"/>
        </xdr:cNvSpPr>
      </xdr:nvSpPr>
      <xdr:spPr bwMode="auto">
        <a:xfrm>
          <a:off x="93297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29" name="Čára 2257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30" name="Čára 2258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31" name="Čára 2259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32" name="Čára 2260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33" name="Čára 2261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34" name="Čára 2262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35" name="Čára 2263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36" name="Čára 2264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37" name="Čára 2265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38" name="Čára 2266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39" name="Čára 2267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40" name="Čára 2268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41" name="Čára 2269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42" name="Čára 2270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43" name="Čára 2271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44" name="Čára 2272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45" name="Čára 2273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46" name="Čára 2274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47" name="Čára 2275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48" name="Čára 2276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49" name="Čára 2277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50" name="Čára 2278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51" name="Čára 2279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52" name="Čára 2280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53" name="Čára 2281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54" name="Čára 2282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55" name="Čára 2283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56" name="Čára 2284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57" name="Čára 2285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58" name="Čára 2286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59" name="Čára 2287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60" name="Čára 2288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61" name="Čára 2289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62" name="Čára 2290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63" name="Čára 2291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64" name="Čára 2292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65" name="Čára 2293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66" name="Čára 2294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67" name="Čára 2295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68" name="Čára 2296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69" name="Čára 2297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70" name="Čára 2298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71" name="Čára 2299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72" name="Čára 2300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73" name="Čára 2301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74" name="Čára 2302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75" name="Čára 2303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76" name="Čára 2304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77" name="Čára 2305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78" name="Čára 2306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79" name="Čára 2307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80" name="Čára 2308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81" name="Čára 2309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419100</xdr:colOff>
      <xdr:row>0</xdr:row>
      <xdr:rowOff>0</xdr:rowOff>
    </xdr:from>
    <xdr:to>
      <xdr:col>157</xdr:col>
      <xdr:colOff>9525</xdr:colOff>
      <xdr:row>0</xdr:row>
      <xdr:rowOff>0</xdr:rowOff>
    </xdr:to>
    <xdr:sp macro="" textlink="">
      <xdr:nvSpPr>
        <xdr:cNvPr id="5382" name="Čára 2310"/>
        <xdr:cNvSpPr>
          <a:spLocks noChangeShapeType="1"/>
        </xdr:cNvSpPr>
      </xdr:nvSpPr>
      <xdr:spPr bwMode="auto">
        <a:xfrm>
          <a:off x="9665017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157</xdr:col>
      <xdr:colOff>0</xdr:colOff>
      <xdr:row>0</xdr:row>
      <xdr:rowOff>0</xdr:rowOff>
    </xdr:from>
    <xdr:to>
      <xdr:col>157</xdr:col>
      <xdr:colOff>114300</xdr:colOff>
      <xdr:row>0</xdr:row>
      <xdr:rowOff>0</xdr:rowOff>
    </xdr:to>
    <xdr:sp macro="" textlink="">
      <xdr:nvSpPr>
        <xdr:cNvPr id="5383" name="Čára 2311"/>
        <xdr:cNvSpPr>
          <a:spLocks noChangeShapeType="1"/>
        </xdr:cNvSpPr>
      </xdr:nvSpPr>
      <xdr:spPr bwMode="auto">
        <a:xfrm>
          <a:off x="96831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457200</xdr:colOff>
      <xdr:row>0</xdr:row>
      <xdr:rowOff>0</xdr:rowOff>
    </xdr:from>
    <xdr:to>
      <xdr:col>157</xdr:col>
      <xdr:colOff>600075</xdr:colOff>
      <xdr:row>0</xdr:row>
      <xdr:rowOff>0</xdr:rowOff>
    </xdr:to>
    <xdr:sp macro="" textlink="">
      <xdr:nvSpPr>
        <xdr:cNvPr id="5384" name="Čára 2312"/>
        <xdr:cNvSpPr>
          <a:spLocks noChangeShapeType="1"/>
        </xdr:cNvSpPr>
      </xdr:nvSpPr>
      <xdr:spPr bwMode="auto">
        <a:xfrm>
          <a:off x="96688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85" name="Čára 2313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86" name="Čára 2314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87" name="Čára 2315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88" name="Čára 2316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89" name="Čára 2317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90" name="Čára 2318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91" name="Čára 2319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92" name="Čára 2320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93" name="Čára 2321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94" name="Čára 2322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95" name="Čára 2323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96" name="Čára 2324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276225</xdr:colOff>
      <xdr:row>0</xdr:row>
      <xdr:rowOff>0</xdr:rowOff>
    </xdr:from>
    <xdr:to>
      <xdr:col>157</xdr:col>
      <xdr:colOff>133350</xdr:colOff>
      <xdr:row>0</xdr:row>
      <xdr:rowOff>0</xdr:rowOff>
    </xdr:to>
    <xdr:sp macro="" textlink="">
      <xdr:nvSpPr>
        <xdr:cNvPr id="5397" name="Čára 2325"/>
        <xdr:cNvSpPr>
          <a:spLocks noChangeShapeType="1"/>
        </xdr:cNvSpPr>
      </xdr:nvSpPr>
      <xdr:spPr bwMode="auto">
        <a:xfrm>
          <a:off x="96507300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156</xdr:col>
      <xdr:colOff>57150</xdr:colOff>
      <xdr:row>0</xdr:row>
      <xdr:rowOff>0</xdr:rowOff>
    </xdr:from>
    <xdr:to>
      <xdr:col>156</xdr:col>
      <xdr:colOff>428625</xdr:colOff>
      <xdr:row>0</xdr:row>
      <xdr:rowOff>0</xdr:rowOff>
    </xdr:to>
    <xdr:sp macro="" textlink="">
      <xdr:nvSpPr>
        <xdr:cNvPr id="5398" name="Čára 2326"/>
        <xdr:cNvSpPr>
          <a:spLocks noChangeShapeType="1"/>
        </xdr:cNvSpPr>
      </xdr:nvSpPr>
      <xdr:spPr bwMode="auto">
        <a:xfrm>
          <a:off x="96288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399" name="Čára 2327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00" name="Čára 2328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01" name="Čára 2329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02" name="Čára 2330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03" name="Čára 2331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04" name="Čára 2332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05" name="Čára 2333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06" name="Čára 2334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07" name="Čára 2335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08" name="Čára 2336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09" name="Čára 2337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10" name="Čára 2338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11" name="Čára 2339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12" name="Čára 2340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13" name="Čára 2341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14" name="Čára 2342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15" name="Čára 2343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16" name="Čára 2344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17" name="Čára 2345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18" name="Čára 2346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19" name="Čára 2347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20" name="Čára 2348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21" name="Čára 2349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22" name="Čára 2350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23" name="Čára 2351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24" name="Čára 2352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25" name="Čára 2353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26" name="Čára 2354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27" name="Čára 2355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28" name="Čára 2356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29" name="Čára 2357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30" name="Čára 2358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31" name="Čára 2359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32" name="Čára 2360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33" name="Čára 2361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34" name="Čára 2362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35" name="Čára 2363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36" name="Čára 2364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37" name="Čára 2365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38" name="Čára 2366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39" name="Čára 2367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40" name="Čára 2368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41" name="Čára 2369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42" name="Čára 2370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43" name="Čára 2371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44" name="Čára 2372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45" name="Čára 2373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46" name="Čára 2374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47" name="Čára 2375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48" name="Čára 2376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49" name="Čára 2377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50" name="Čára 2378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51" name="Čára 2379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371475</xdr:colOff>
      <xdr:row>0</xdr:row>
      <xdr:rowOff>0</xdr:rowOff>
    </xdr:from>
    <xdr:to>
      <xdr:col>162</xdr:col>
      <xdr:colOff>28575</xdr:colOff>
      <xdr:row>0</xdr:row>
      <xdr:rowOff>0</xdr:rowOff>
    </xdr:to>
    <xdr:sp macro="" textlink="">
      <xdr:nvSpPr>
        <xdr:cNvPr id="5452" name="Čára 2380"/>
        <xdr:cNvSpPr>
          <a:spLocks noChangeShapeType="1"/>
        </xdr:cNvSpPr>
      </xdr:nvSpPr>
      <xdr:spPr bwMode="auto">
        <a:xfrm>
          <a:off x="99602925" y="0"/>
          <a:ext cx="257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600075</xdr:colOff>
      <xdr:row>0</xdr:row>
      <xdr:rowOff>0</xdr:rowOff>
    </xdr:from>
    <xdr:to>
      <xdr:col>162</xdr:col>
      <xdr:colOff>123825</xdr:colOff>
      <xdr:row>0</xdr:row>
      <xdr:rowOff>0</xdr:rowOff>
    </xdr:to>
    <xdr:sp macro="" textlink="">
      <xdr:nvSpPr>
        <xdr:cNvPr id="5453" name="Čára 2381"/>
        <xdr:cNvSpPr>
          <a:spLocks noChangeShapeType="1"/>
        </xdr:cNvSpPr>
      </xdr:nvSpPr>
      <xdr:spPr bwMode="auto">
        <a:xfrm>
          <a:off x="998315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419100</xdr:colOff>
      <xdr:row>0</xdr:row>
      <xdr:rowOff>0</xdr:rowOff>
    </xdr:from>
    <xdr:to>
      <xdr:col>163</xdr:col>
      <xdr:colOff>66675</xdr:colOff>
      <xdr:row>0</xdr:row>
      <xdr:rowOff>0</xdr:rowOff>
    </xdr:to>
    <xdr:sp macro="" textlink="">
      <xdr:nvSpPr>
        <xdr:cNvPr id="5454" name="Čára 2382"/>
        <xdr:cNvSpPr>
          <a:spLocks noChangeShapeType="1"/>
        </xdr:cNvSpPr>
      </xdr:nvSpPr>
      <xdr:spPr bwMode="auto">
        <a:xfrm>
          <a:off x="99650550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55" name="Čára 2383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56" name="Čára 2384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57" name="Čára 2385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58" name="Čára 2386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59" name="Čára 2387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60" name="Čára 2388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61" name="Čára 2389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62" name="Čára 2390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63" name="Čára 2391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64" name="Čára 2392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65" name="Čára 2393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66" name="Čára 2394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228600</xdr:colOff>
      <xdr:row>0</xdr:row>
      <xdr:rowOff>0</xdr:rowOff>
    </xdr:from>
    <xdr:to>
      <xdr:col>162</xdr:col>
      <xdr:colOff>142875</xdr:colOff>
      <xdr:row>0</xdr:row>
      <xdr:rowOff>0</xdr:rowOff>
    </xdr:to>
    <xdr:sp macro="" textlink="">
      <xdr:nvSpPr>
        <xdr:cNvPr id="5467" name="Čára 2395"/>
        <xdr:cNvSpPr>
          <a:spLocks noChangeShapeType="1"/>
        </xdr:cNvSpPr>
      </xdr:nvSpPr>
      <xdr:spPr bwMode="auto">
        <a:xfrm>
          <a:off x="99460050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161</xdr:col>
      <xdr:colOff>9525</xdr:colOff>
      <xdr:row>0</xdr:row>
      <xdr:rowOff>0</xdr:rowOff>
    </xdr:from>
    <xdr:to>
      <xdr:col>161</xdr:col>
      <xdr:colOff>381000</xdr:colOff>
      <xdr:row>0</xdr:row>
      <xdr:rowOff>0</xdr:rowOff>
    </xdr:to>
    <xdr:sp macro="" textlink="">
      <xdr:nvSpPr>
        <xdr:cNvPr id="5468" name="Čára 2396"/>
        <xdr:cNvSpPr>
          <a:spLocks noChangeShapeType="1"/>
        </xdr:cNvSpPr>
      </xdr:nvSpPr>
      <xdr:spPr bwMode="auto">
        <a:xfrm>
          <a:off x="992409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469" name="Čára 2397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470" name="Čára 2398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471" name="Čára 2399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472" name="Čára 2400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473" name="Čára 2401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474" name="Čára 2402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475" name="Čára 2403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476" name="Čára 2404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477" name="Čára 2405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478" name="Čára 2406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479" name="Čára 2407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480" name="Čára 2408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481" name="Čára 2409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482" name="Čára 2410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483" name="Čára 2411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484" name="Čára 2412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485" name="Čára 2413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486" name="Čára 2414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487" name="Čára 2415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488" name="Čára 2416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489" name="Čára 2417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490" name="Čára 2418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491" name="Čára 2419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492" name="Čára 2420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493" name="Čára 2421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494" name="Čára 2422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495" name="Čára 2423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496" name="Čára 2424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497" name="Čára 2425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498" name="Čára 2426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499" name="Čára 2427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00" name="Čára 2428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01" name="Čára 2429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502" name="Čára 2430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03" name="Čára 2431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04" name="Čára 2432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05" name="Čára 2433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06" name="Čára 2434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507" name="Čára 2435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08" name="Čára 2436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09" name="Čára 2437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510" name="Čára 2438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11" name="Čára 2439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512" name="Čára 2440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513" name="Čára 2441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514" name="Čára 2442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515" name="Čára 2443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516" name="Čára 2444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517" name="Čára 2445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518" name="Čára 2446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519" name="Čára 2447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520" name="Čára 2448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521" name="Čára 2449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522" name="Čára 2450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523" name="Čára 2451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524" name="Čára 2452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525" name="Čára 2453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526" name="Čára 2454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527" name="Čára 2455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528" name="Čára 2456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529" name="Čára 2457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167</xdr:col>
      <xdr:colOff>76200</xdr:colOff>
      <xdr:row>0</xdr:row>
      <xdr:rowOff>0</xdr:rowOff>
    </xdr:to>
    <xdr:sp macro="" textlink="">
      <xdr:nvSpPr>
        <xdr:cNvPr id="5530" name="Čára 2458"/>
        <xdr:cNvSpPr>
          <a:spLocks noChangeShapeType="1"/>
        </xdr:cNvSpPr>
      </xdr:nvSpPr>
      <xdr:spPr bwMode="auto">
        <a:xfrm>
          <a:off x="10261282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167</xdr:col>
      <xdr:colOff>0</xdr:colOff>
      <xdr:row>0</xdr:row>
      <xdr:rowOff>0</xdr:rowOff>
    </xdr:from>
    <xdr:to>
      <xdr:col>167</xdr:col>
      <xdr:colOff>161925</xdr:colOff>
      <xdr:row>0</xdr:row>
      <xdr:rowOff>0</xdr:rowOff>
    </xdr:to>
    <xdr:sp macro="" textlink="">
      <xdr:nvSpPr>
        <xdr:cNvPr id="5531" name="Čára 2459"/>
        <xdr:cNvSpPr>
          <a:spLocks noChangeShapeType="1"/>
        </xdr:cNvSpPr>
      </xdr:nvSpPr>
      <xdr:spPr bwMode="auto">
        <a:xfrm>
          <a:off x="1028319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0</xdr:row>
      <xdr:rowOff>0</xdr:rowOff>
    </xdr:from>
    <xdr:to>
      <xdr:col>168</xdr:col>
      <xdr:colOff>66675</xdr:colOff>
      <xdr:row>0</xdr:row>
      <xdr:rowOff>0</xdr:rowOff>
    </xdr:to>
    <xdr:sp macro="" textlink="">
      <xdr:nvSpPr>
        <xdr:cNvPr id="5532" name="Čára 2460"/>
        <xdr:cNvSpPr>
          <a:spLocks noChangeShapeType="1"/>
        </xdr:cNvSpPr>
      </xdr:nvSpPr>
      <xdr:spPr bwMode="auto">
        <a:xfrm>
          <a:off x="102650925" y="0"/>
          <a:ext cx="8477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33" name="Čára 2461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534" name="Čára 2462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35" name="Čára 2463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36" name="Čára 2464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37" name="Čára 2465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38" name="Čára 2466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539" name="Čára 2467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40" name="Čára 2468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41" name="Čára 2469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542" name="Čára 2470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43" name="Čára 2471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44" name="Čára 2472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545" name="Čára 2473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46" name="Čára 2474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47" name="Čára 2475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48" name="Čára 2476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49" name="Čára 2477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550" name="Čára 2478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51" name="Čára 2479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381000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52" name="Čára 2480"/>
        <xdr:cNvSpPr>
          <a:spLocks noChangeShapeType="1"/>
        </xdr:cNvSpPr>
      </xdr:nvSpPr>
      <xdr:spPr bwMode="auto">
        <a:xfrm>
          <a:off x="10261282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238125</xdr:colOff>
      <xdr:row>0</xdr:row>
      <xdr:rowOff>0</xdr:rowOff>
    </xdr:from>
    <xdr:to>
      <xdr:col>167</xdr:col>
      <xdr:colOff>190500</xdr:colOff>
      <xdr:row>0</xdr:row>
      <xdr:rowOff>0</xdr:rowOff>
    </xdr:to>
    <xdr:sp macro="" textlink="">
      <xdr:nvSpPr>
        <xdr:cNvPr id="5553" name="Čára 2481"/>
        <xdr:cNvSpPr>
          <a:spLocks noChangeShapeType="1"/>
        </xdr:cNvSpPr>
      </xdr:nvSpPr>
      <xdr:spPr bwMode="auto">
        <a:xfrm>
          <a:off x="102469950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166</xdr:col>
      <xdr:colOff>9525</xdr:colOff>
      <xdr:row>0</xdr:row>
      <xdr:rowOff>0</xdr:rowOff>
    </xdr:from>
    <xdr:to>
      <xdr:col>166</xdr:col>
      <xdr:colOff>381000</xdr:colOff>
      <xdr:row>0</xdr:row>
      <xdr:rowOff>0</xdr:rowOff>
    </xdr:to>
    <xdr:sp macro="" textlink="">
      <xdr:nvSpPr>
        <xdr:cNvPr id="5554" name="Čára 2482"/>
        <xdr:cNvSpPr>
          <a:spLocks noChangeShapeType="1"/>
        </xdr:cNvSpPr>
      </xdr:nvSpPr>
      <xdr:spPr bwMode="auto">
        <a:xfrm>
          <a:off x="102241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55" name="Čára 2483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556" name="Čára 2484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57" name="Čára 2485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58" name="Čára 2486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59" name="Čára 2487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60" name="Čára 2488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561" name="Čára 2489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62" name="Čára 2490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63" name="Čára 2491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564" name="Čára 2492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65" name="Čára 2493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66" name="Čára 2494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567" name="Čára 2495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68" name="Čára 2496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69" name="Čára 2497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70" name="Čára 2498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71" name="Čára 2499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572" name="Čára 2500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73" name="Čára 2501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74" name="Čára 2502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575" name="Čára 2503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76" name="Čára 2504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577" name="Čára 2505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578" name="Čára 2506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79" name="Čára 2507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580" name="Čára 2508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81" name="Čára 2509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582" name="Čára 2510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83" name="Čára 2511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584" name="Čára 2512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585" name="Čára 2513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86" name="Čára 2514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587" name="Čára 2515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88" name="Čára 2516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589" name="Čára 2517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90" name="Čára 2518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591" name="Čára 2519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92" name="Čára 2520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93" name="Čára 2521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94" name="Čára 2522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95" name="Čára 2523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596" name="Čára 2524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597" name="Čára 2525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598" name="Čára 2526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599" name="Čára 2527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600" name="Čára 2528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01" name="Čára 2529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602" name="Čára 2530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603" name="Čára 2531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04" name="Čára 2532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605" name="Čára 2533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06" name="Čára 2534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607" name="Čára 2535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371475</xdr:colOff>
      <xdr:row>0</xdr:row>
      <xdr:rowOff>0</xdr:rowOff>
    </xdr:from>
    <xdr:to>
      <xdr:col>172</xdr:col>
      <xdr:colOff>66675</xdr:colOff>
      <xdr:row>0</xdr:row>
      <xdr:rowOff>0</xdr:rowOff>
    </xdr:to>
    <xdr:sp macro="" textlink="">
      <xdr:nvSpPr>
        <xdr:cNvPr id="5608" name="Čára 2536"/>
        <xdr:cNvSpPr>
          <a:spLocks noChangeShapeType="1"/>
        </xdr:cNvSpPr>
      </xdr:nvSpPr>
      <xdr:spPr bwMode="auto">
        <a:xfrm>
          <a:off x="105603675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600075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09" name="Čára 2537"/>
        <xdr:cNvSpPr>
          <a:spLocks noChangeShapeType="1"/>
        </xdr:cNvSpPr>
      </xdr:nvSpPr>
      <xdr:spPr bwMode="auto">
        <a:xfrm>
          <a:off x="1058322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409575</xdr:colOff>
      <xdr:row>0</xdr:row>
      <xdr:rowOff>0</xdr:rowOff>
    </xdr:from>
    <xdr:to>
      <xdr:col>173</xdr:col>
      <xdr:colOff>9525</xdr:colOff>
      <xdr:row>0</xdr:row>
      <xdr:rowOff>0</xdr:rowOff>
    </xdr:to>
    <xdr:sp macro="" textlink="">
      <xdr:nvSpPr>
        <xdr:cNvPr id="5610" name="Čára 2538"/>
        <xdr:cNvSpPr>
          <a:spLocks noChangeShapeType="1"/>
        </xdr:cNvSpPr>
      </xdr:nvSpPr>
      <xdr:spPr bwMode="auto">
        <a:xfrm>
          <a:off x="105641775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11" name="Čára 2539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612" name="Čára 2540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613" name="Čára 2541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14" name="Čára 2542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615" name="Čára 2543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16" name="Čára 2544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617" name="Čára 2545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18" name="Čára 2546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619" name="Čára 2547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620" name="Čára 2548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21" name="Čára 2549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622" name="Čára 2550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0</xdr:row>
      <xdr:rowOff>0</xdr:rowOff>
    </xdr:from>
    <xdr:to>
      <xdr:col>172</xdr:col>
      <xdr:colOff>171450</xdr:colOff>
      <xdr:row>0</xdr:row>
      <xdr:rowOff>0</xdr:rowOff>
    </xdr:to>
    <xdr:sp macro="" textlink="">
      <xdr:nvSpPr>
        <xdr:cNvPr id="5623" name="Čára 2551"/>
        <xdr:cNvSpPr>
          <a:spLocks noChangeShapeType="1"/>
        </xdr:cNvSpPr>
      </xdr:nvSpPr>
      <xdr:spPr bwMode="auto">
        <a:xfrm>
          <a:off x="1054512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171</xdr:col>
      <xdr:colOff>0</xdr:colOff>
      <xdr:row>0</xdr:row>
      <xdr:rowOff>0</xdr:rowOff>
    </xdr:from>
    <xdr:to>
      <xdr:col>171</xdr:col>
      <xdr:colOff>371475</xdr:colOff>
      <xdr:row>0</xdr:row>
      <xdr:rowOff>0</xdr:rowOff>
    </xdr:to>
    <xdr:sp macro="" textlink="">
      <xdr:nvSpPr>
        <xdr:cNvPr id="5624" name="Čára 2552"/>
        <xdr:cNvSpPr>
          <a:spLocks noChangeShapeType="1"/>
        </xdr:cNvSpPr>
      </xdr:nvSpPr>
      <xdr:spPr bwMode="auto">
        <a:xfrm>
          <a:off x="1052322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25" name="Čára 2553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26" name="Čára 2554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27" name="Čára 2555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28" name="Čára 2556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29" name="Čára 2557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30" name="Čára 2558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31" name="Čára 2559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32" name="Čára 2560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33" name="Čára 2561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34" name="Čára 2562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35" name="Čára 2563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36" name="Čára 2564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37" name="Čára 2565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38" name="Čára 2566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39" name="Čára 2567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40" name="Čára 2568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41" name="Čára 2569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42" name="Čára 2570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43" name="Čára 2571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44" name="Čára 2572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45" name="Čára 2573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46" name="Čára 2574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647" name="Čára 2575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48" name="Čára 2576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49" name="Čára 2577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50" name="Čára 2578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51" name="Čára 2579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652" name="Čára 2580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53" name="Čára 2581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54" name="Čára 2582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655" name="Čára 2583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56" name="Čára 2584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57" name="Čára 2585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658" name="Čára 2586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59" name="Čára 2587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60" name="Čára 2588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61" name="Čára 2589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62" name="Čára 2590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663" name="Čára 2591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64" name="Čára 2592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65" name="Čára 2593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666" name="Čára 2594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67" name="Čára 2595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68" name="Čára 2596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69" name="Čára 2597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70" name="Čára 2598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71" name="Čára 2599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72" name="Čára 2600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73" name="Čára 2601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74" name="Čára 2602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75" name="Čára 2603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76" name="Čára 2604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77" name="Čára 2605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78" name="Čára 2606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79" name="Čára 2607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80" name="Čára 2608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81" name="Čára 2609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82" name="Čára 2610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83" name="Čára 2611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84" name="Čára 2612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85" name="Čára 2613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177</xdr:col>
      <xdr:colOff>66675</xdr:colOff>
      <xdr:row>0</xdr:row>
      <xdr:rowOff>0</xdr:rowOff>
    </xdr:to>
    <xdr:sp macro="" textlink="">
      <xdr:nvSpPr>
        <xdr:cNvPr id="5686" name="Čára 2614"/>
        <xdr:cNvSpPr>
          <a:spLocks noChangeShapeType="1"/>
        </xdr:cNvSpPr>
      </xdr:nvSpPr>
      <xdr:spPr bwMode="auto">
        <a:xfrm>
          <a:off x="10860405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600075</xdr:colOff>
      <xdr:row>0</xdr:row>
      <xdr:rowOff>0</xdr:rowOff>
    </xdr:from>
    <xdr:to>
      <xdr:col>177</xdr:col>
      <xdr:colOff>161925</xdr:colOff>
      <xdr:row>0</xdr:row>
      <xdr:rowOff>0</xdr:rowOff>
    </xdr:to>
    <xdr:sp macro="" textlink="">
      <xdr:nvSpPr>
        <xdr:cNvPr id="5687" name="Čára 2615"/>
        <xdr:cNvSpPr>
          <a:spLocks noChangeShapeType="1"/>
        </xdr:cNvSpPr>
      </xdr:nvSpPr>
      <xdr:spPr bwMode="auto">
        <a:xfrm>
          <a:off x="1088326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409575</xdr:colOff>
      <xdr:row>0</xdr:row>
      <xdr:rowOff>0</xdr:rowOff>
    </xdr:from>
    <xdr:to>
      <xdr:col>178</xdr:col>
      <xdr:colOff>0</xdr:colOff>
      <xdr:row>0</xdr:row>
      <xdr:rowOff>0</xdr:rowOff>
    </xdr:to>
    <xdr:sp macro="" textlink="">
      <xdr:nvSpPr>
        <xdr:cNvPr id="5688" name="Čára 2616"/>
        <xdr:cNvSpPr>
          <a:spLocks noChangeShapeType="1"/>
        </xdr:cNvSpPr>
      </xdr:nvSpPr>
      <xdr:spPr bwMode="auto">
        <a:xfrm>
          <a:off x="10864215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89" name="Čára 2617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690" name="Čára 2618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91" name="Čára 2619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92" name="Čára 2620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93" name="Čára 2621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94" name="Čára 2622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695" name="Čára 2623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96" name="Čára 2624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697" name="Čára 2625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698" name="Čára 2626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699" name="Čára 2627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700" name="Čára 2628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701" name="Čára 2629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702" name="Čára 2630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703" name="Čára 2631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704" name="Čára 2632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705" name="Čára 2633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706" name="Čára 2634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707" name="Čára 2635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371475</xdr:colOff>
      <xdr:row>0</xdr:row>
      <xdr:rowOff>0</xdr:rowOff>
    </xdr:from>
    <xdr:to>
      <xdr:col>176</xdr:col>
      <xdr:colOff>371475</xdr:colOff>
      <xdr:row>0</xdr:row>
      <xdr:rowOff>0</xdr:rowOff>
    </xdr:to>
    <xdr:sp macro="" textlink="">
      <xdr:nvSpPr>
        <xdr:cNvPr id="5708" name="Čára 2636"/>
        <xdr:cNvSpPr>
          <a:spLocks noChangeShapeType="1"/>
        </xdr:cNvSpPr>
      </xdr:nvSpPr>
      <xdr:spPr bwMode="auto">
        <a:xfrm>
          <a:off x="1086040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228600</xdr:colOff>
      <xdr:row>0</xdr:row>
      <xdr:rowOff>0</xdr:rowOff>
    </xdr:from>
    <xdr:to>
      <xdr:col>177</xdr:col>
      <xdr:colOff>180975</xdr:colOff>
      <xdr:row>0</xdr:row>
      <xdr:rowOff>0</xdr:rowOff>
    </xdr:to>
    <xdr:sp macro="" textlink="">
      <xdr:nvSpPr>
        <xdr:cNvPr id="5709" name="Čára 2637"/>
        <xdr:cNvSpPr>
          <a:spLocks noChangeShapeType="1"/>
        </xdr:cNvSpPr>
      </xdr:nvSpPr>
      <xdr:spPr bwMode="auto">
        <a:xfrm>
          <a:off x="1084611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176</xdr:col>
      <xdr:colOff>9525</xdr:colOff>
      <xdr:row>0</xdr:row>
      <xdr:rowOff>0</xdr:rowOff>
    </xdr:from>
    <xdr:to>
      <xdr:col>176</xdr:col>
      <xdr:colOff>381000</xdr:colOff>
      <xdr:row>0</xdr:row>
      <xdr:rowOff>0</xdr:rowOff>
    </xdr:to>
    <xdr:sp macro="" textlink="">
      <xdr:nvSpPr>
        <xdr:cNvPr id="5710" name="Čára 2638"/>
        <xdr:cNvSpPr>
          <a:spLocks noChangeShapeType="1"/>
        </xdr:cNvSpPr>
      </xdr:nvSpPr>
      <xdr:spPr bwMode="auto">
        <a:xfrm>
          <a:off x="1082421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11" name="Čára 2639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12" name="Čára 2640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13" name="Čára 2641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14" name="Čára 2642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15" name="Čára 2643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16" name="Čára 2644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17" name="Čára 2645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18" name="Čára 2646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19" name="Čára 2647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20" name="Čára 2648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21" name="Čára 2649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22" name="Čára 2650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23" name="Čára 2651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24" name="Čára 2652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25" name="Čára 2653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26" name="Čára 2654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27" name="Čára 2655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28" name="Čára 2656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29" name="Čára 2657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30" name="Čára 2658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31" name="Čára 2659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32" name="Čára 2660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33" name="Čára 2661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34" name="Čára 2662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35" name="Čára 2663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36" name="Čára 2664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37" name="Čára 2665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38" name="Čára 2666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39" name="Čára 2667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40" name="Čára 2668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41" name="Čára 2669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42" name="Čára 2670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43" name="Čára 2671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44" name="Čára 2672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45" name="Čára 2673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46" name="Čára 2674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47" name="Čára 2675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48" name="Čára 2676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49" name="Čára 2677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50" name="Čára 2678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51" name="Čára 2679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52" name="Čára 2680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53" name="Čára 2681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54" name="Čára 2682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55" name="Čára 2683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56" name="Čára 2684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57" name="Čára 2685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58" name="Čára 2686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59" name="Čára 2687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60" name="Čára 2688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61" name="Čára 2689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62" name="Čára 2690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63" name="Čára 2691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390525</xdr:colOff>
      <xdr:row>0</xdr:row>
      <xdr:rowOff>0</xdr:rowOff>
    </xdr:from>
    <xdr:to>
      <xdr:col>182</xdr:col>
      <xdr:colOff>76200</xdr:colOff>
      <xdr:row>0</xdr:row>
      <xdr:rowOff>0</xdr:rowOff>
    </xdr:to>
    <xdr:sp macro="" textlink="">
      <xdr:nvSpPr>
        <xdr:cNvPr id="5764" name="Čára 2692"/>
        <xdr:cNvSpPr>
          <a:spLocks noChangeShapeType="1"/>
        </xdr:cNvSpPr>
      </xdr:nvSpPr>
      <xdr:spPr bwMode="auto">
        <a:xfrm>
          <a:off x="111623475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182</xdr:col>
      <xdr:colOff>9525</xdr:colOff>
      <xdr:row>0</xdr:row>
      <xdr:rowOff>0</xdr:rowOff>
    </xdr:from>
    <xdr:to>
      <xdr:col>182</xdr:col>
      <xdr:colOff>171450</xdr:colOff>
      <xdr:row>0</xdr:row>
      <xdr:rowOff>0</xdr:rowOff>
    </xdr:to>
    <xdr:sp macro="" textlink="">
      <xdr:nvSpPr>
        <xdr:cNvPr id="5765" name="Čára 2693"/>
        <xdr:cNvSpPr>
          <a:spLocks noChangeShapeType="1"/>
        </xdr:cNvSpPr>
      </xdr:nvSpPr>
      <xdr:spPr bwMode="auto">
        <a:xfrm>
          <a:off x="11184255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419100</xdr:colOff>
      <xdr:row>0</xdr:row>
      <xdr:rowOff>0</xdr:rowOff>
    </xdr:from>
    <xdr:to>
      <xdr:col>182</xdr:col>
      <xdr:colOff>600075</xdr:colOff>
      <xdr:row>0</xdr:row>
      <xdr:rowOff>0</xdr:rowOff>
    </xdr:to>
    <xdr:sp macro="" textlink="">
      <xdr:nvSpPr>
        <xdr:cNvPr id="5766" name="Čára 2694"/>
        <xdr:cNvSpPr>
          <a:spLocks noChangeShapeType="1"/>
        </xdr:cNvSpPr>
      </xdr:nvSpPr>
      <xdr:spPr bwMode="auto">
        <a:xfrm>
          <a:off x="111652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67" name="Čára 2695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68" name="Čára 2696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69" name="Čára 2697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70" name="Čára 2698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71" name="Čára 2699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72" name="Čára 2700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73" name="Čára 2701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74" name="Čára 2702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75" name="Čára 2703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76" name="Čára 2704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77" name="Čára 2705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78" name="Čára 2706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228600</xdr:colOff>
      <xdr:row>0</xdr:row>
      <xdr:rowOff>0</xdr:rowOff>
    </xdr:from>
    <xdr:to>
      <xdr:col>182</xdr:col>
      <xdr:colOff>190500</xdr:colOff>
      <xdr:row>0</xdr:row>
      <xdr:rowOff>0</xdr:rowOff>
    </xdr:to>
    <xdr:sp macro="" textlink="">
      <xdr:nvSpPr>
        <xdr:cNvPr id="5779" name="Čára 2707"/>
        <xdr:cNvSpPr>
          <a:spLocks noChangeShapeType="1"/>
        </xdr:cNvSpPr>
      </xdr:nvSpPr>
      <xdr:spPr bwMode="auto">
        <a:xfrm>
          <a:off x="11146155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181</xdr:col>
      <xdr:colOff>19050</xdr:colOff>
      <xdr:row>0</xdr:row>
      <xdr:rowOff>0</xdr:rowOff>
    </xdr:from>
    <xdr:to>
      <xdr:col>181</xdr:col>
      <xdr:colOff>390525</xdr:colOff>
      <xdr:row>0</xdr:row>
      <xdr:rowOff>0</xdr:rowOff>
    </xdr:to>
    <xdr:sp macro="" textlink="">
      <xdr:nvSpPr>
        <xdr:cNvPr id="5780" name="Čára 2708"/>
        <xdr:cNvSpPr>
          <a:spLocks noChangeShapeType="1"/>
        </xdr:cNvSpPr>
      </xdr:nvSpPr>
      <xdr:spPr bwMode="auto">
        <a:xfrm>
          <a:off x="1112520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781" name="Čára 2709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782" name="Čára 2710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783" name="Čára 2711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784" name="Čára 2712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785" name="Čára 2713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786" name="Čára 2714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787" name="Čára 2715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788" name="Čára 2716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789" name="Čára 2717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790" name="Čára 2718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791" name="Čára 2719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792" name="Čára 2720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793" name="Čára 2721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794" name="Čára 2722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795" name="Čára 2723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796" name="Čára 2724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797" name="Čára 2725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798" name="Čára 2726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799" name="Čára 2727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800" name="Čára 2728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801" name="Čára 2729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02" name="Čára 2730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03" name="Čára 2731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04" name="Čára 2732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05" name="Čára 2733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06" name="Čára 2734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07" name="Čára 2735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08" name="Čára 2736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09" name="Čára 2737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10" name="Čára 2738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11" name="Čára 2739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12" name="Čára 2740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13" name="Čára 2741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14" name="Čára 2742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15" name="Čára 2743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16" name="Čára 2744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17" name="Čára 2745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18" name="Čára 2746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19" name="Čára 2747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20" name="Čára 2748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21" name="Čára 2749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22" name="Čára 2750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23" name="Čára 2751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824" name="Čára 2752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825" name="Čára 2753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826" name="Čára 2754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827" name="Čára 2755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828" name="Čára 2756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829" name="Čára 2757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830" name="Čára 2758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831" name="Čára 2759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832" name="Čára 2760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833" name="Čára 2761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834" name="Čára 2762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835" name="Čára 2763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836" name="Čára 2764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837" name="Čára 2765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838" name="Čára 2766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839" name="Čára 2767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840" name="Čára 2768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841" name="Čára 2769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187</xdr:col>
      <xdr:colOff>76200</xdr:colOff>
      <xdr:row>0</xdr:row>
      <xdr:rowOff>0</xdr:rowOff>
    </xdr:to>
    <xdr:sp macro="" textlink="">
      <xdr:nvSpPr>
        <xdr:cNvPr id="5842" name="Čára 2770"/>
        <xdr:cNvSpPr>
          <a:spLocks noChangeShapeType="1"/>
        </xdr:cNvSpPr>
      </xdr:nvSpPr>
      <xdr:spPr bwMode="auto">
        <a:xfrm>
          <a:off x="1146238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187</xdr:col>
      <xdr:colOff>0</xdr:colOff>
      <xdr:row>0</xdr:row>
      <xdr:rowOff>0</xdr:rowOff>
    </xdr:from>
    <xdr:to>
      <xdr:col>187</xdr:col>
      <xdr:colOff>161925</xdr:colOff>
      <xdr:row>0</xdr:row>
      <xdr:rowOff>0</xdr:rowOff>
    </xdr:to>
    <xdr:sp macro="" textlink="">
      <xdr:nvSpPr>
        <xdr:cNvPr id="5843" name="Čára 2771"/>
        <xdr:cNvSpPr>
          <a:spLocks noChangeShapeType="1"/>
        </xdr:cNvSpPr>
      </xdr:nvSpPr>
      <xdr:spPr bwMode="auto">
        <a:xfrm>
          <a:off x="114833400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419100</xdr:colOff>
      <xdr:row>0</xdr:row>
      <xdr:rowOff>0</xdr:rowOff>
    </xdr:from>
    <xdr:to>
      <xdr:col>188</xdr:col>
      <xdr:colOff>0</xdr:colOff>
      <xdr:row>0</xdr:row>
      <xdr:rowOff>0</xdr:rowOff>
    </xdr:to>
    <xdr:sp macro="" textlink="">
      <xdr:nvSpPr>
        <xdr:cNvPr id="5844" name="Čára 2772"/>
        <xdr:cNvSpPr>
          <a:spLocks noChangeShapeType="1"/>
        </xdr:cNvSpPr>
      </xdr:nvSpPr>
      <xdr:spPr bwMode="auto">
        <a:xfrm>
          <a:off x="11465242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45" name="Čára 2773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46" name="Čára 2774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47" name="Čára 2775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48" name="Čára 2776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49" name="Čára 2777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50" name="Čára 2778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51" name="Čára 2779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52" name="Čára 2780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53" name="Čára 2781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54" name="Čára 2782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55" name="Čára 2783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56" name="Čára 2784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57" name="Čára 2785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58" name="Čára 2786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59" name="Čára 2787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60" name="Čára 2788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61" name="Čára 2789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62" name="Čára 2790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63" name="Čára 2791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390525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64" name="Čára 2792"/>
        <xdr:cNvSpPr>
          <a:spLocks noChangeShapeType="1"/>
        </xdr:cNvSpPr>
      </xdr:nvSpPr>
      <xdr:spPr bwMode="auto">
        <a:xfrm>
          <a:off x="11462385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238125</xdr:colOff>
      <xdr:row>0</xdr:row>
      <xdr:rowOff>0</xdr:rowOff>
    </xdr:from>
    <xdr:to>
      <xdr:col>187</xdr:col>
      <xdr:colOff>180975</xdr:colOff>
      <xdr:row>0</xdr:row>
      <xdr:rowOff>0</xdr:rowOff>
    </xdr:to>
    <xdr:sp macro="" textlink="">
      <xdr:nvSpPr>
        <xdr:cNvPr id="5865" name="Čára 2793"/>
        <xdr:cNvSpPr>
          <a:spLocks noChangeShapeType="1"/>
        </xdr:cNvSpPr>
      </xdr:nvSpPr>
      <xdr:spPr bwMode="auto">
        <a:xfrm>
          <a:off x="114471450" y="0"/>
          <a:ext cx="542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186</xdr:col>
      <xdr:colOff>19050</xdr:colOff>
      <xdr:row>0</xdr:row>
      <xdr:rowOff>0</xdr:rowOff>
    </xdr:from>
    <xdr:to>
      <xdr:col>186</xdr:col>
      <xdr:colOff>390525</xdr:colOff>
      <xdr:row>0</xdr:row>
      <xdr:rowOff>0</xdr:rowOff>
    </xdr:to>
    <xdr:sp macro="" textlink="">
      <xdr:nvSpPr>
        <xdr:cNvPr id="5866" name="Čára 2794"/>
        <xdr:cNvSpPr>
          <a:spLocks noChangeShapeType="1"/>
        </xdr:cNvSpPr>
      </xdr:nvSpPr>
      <xdr:spPr bwMode="auto">
        <a:xfrm>
          <a:off x="1142523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867" name="Čára 2795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868" name="Čára 2796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869" name="Čára 2797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870" name="Čára 2798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871" name="Čára 2799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872" name="Čára 2800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873" name="Čára 2801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874" name="Čára 2802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875" name="Čára 2803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876" name="Čára 2804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877" name="Čára 2805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878" name="Čára 2806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879" name="Čára 2807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880" name="Čára 2808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881" name="Čára 2809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882" name="Čára 2810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883" name="Čára 2811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884" name="Čára 2812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885" name="Čára 2813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886" name="Čára 2814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887" name="Čára 2815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888" name="Čára 2816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889" name="Čára 2817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890" name="Čára 2818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891" name="Čára 2819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892" name="Čára 2820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893" name="Čára 2821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894" name="Čára 2822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895" name="Čára 2823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896" name="Čára 2824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897" name="Čára 2825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898" name="Čára 2826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899" name="Čára 2827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900" name="Čára 2828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901" name="Čára 2829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902" name="Čára 2830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903" name="Čára 2831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904" name="Čára 2832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905" name="Čára 2833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906" name="Čára 2834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907" name="Čára 2835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908" name="Čára 2836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909" name="Čára 2837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910" name="Čára 2838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911" name="Čára 2839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912" name="Čára 2840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913" name="Čára 2841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914" name="Čára 2842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915" name="Čára 2843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916" name="Čára 2844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917" name="Čára 2845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918" name="Čára 2846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919" name="Čára 2847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419100</xdr:colOff>
      <xdr:row>0</xdr:row>
      <xdr:rowOff>0</xdr:rowOff>
    </xdr:from>
    <xdr:to>
      <xdr:col>192</xdr:col>
      <xdr:colOff>66675</xdr:colOff>
      <xdr:row>0</xdr:row>
      <xdr:rowOff>0</xdr:rowOff>
    </xdr:to>
    <xdr:sp macro="" textlink="">
      <xdr:nvSpPr>
        <xdr:cNvPr id="5920" name="Čára 2848"/>
        <xdr:cNvSpPr>
          <a:spLocks noChangeShapeType="1"/>
        </xdr:cNvSpPr>
      </xdr:nvSpPr>
      <xdr:spPr bwMode="auto">
        <a:xfrm>
          <a:off x="117652800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192</xdr:col>
      <xdr:colOff>47625</xdr:colOff>
      <xdr:row>0</xdr:row>
      <xdr:rowOff>0</xdr:rowOff>
    </xdr:from>
    <xdr:to>
      <xdr:col>192</xdr:col>
      <xdr:colOff>161925</xdr:colOff>
      <xdr:row>0</xdr:row>
      <xdr:rowOff>0</xdr:rowOff>
    </xdr:to>
    <xdr:sp macro="" textlink="">
      <xdr:nvSpPr>
        <xdr:cNvPr id="5921" name="Čára 2849"/>
        <xdr:cNvSpPr>
          <a:spLocks noChangeShapeType="1"/>
        </xdr:cNvSpPr>
      </xdr:nvSpPr>
      <xdr:spPr bwMode="auto">
        <a:xfrm>
          <a:off x="1178814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457200</xdr:colOff>
      <xdr:row>0</xdr:row>
      <xdr:rowOff>0</xdr:rowOff>
    </xdr:from>
    <xdr:to>
      <xdr:col>193</xdr:col>
      <xdr:colOff>0</xdr:colOff>
      <xdr:row>0</xdr:row>
      <xdr:rowOff>0</xdr:rowOff>
    </xdr:to>
    <xdr:sp macro="" textlink="">
      <xdr:nvSpPr>
        <xdr:cNvPr id="5922" name="Čára 2850"/>
        <xdr:cNvSpPr>
          <a:spLocks noChangeShapeType="1"/>
        </xdr:cNvSpPr>
      </xdr:nvSpPr>
      <xdr:spPr bwMode="auto">
        <a:xfrm>
          <a:off x="1176909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923" name="Čára 2851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924" name="Čára 2852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925" name="Čára 2853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926" name="Čára 2854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927" name="Čára 2855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928" name="Čára 2856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929" name="Čára 2857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930" name="Čára 2858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931" name="Čára 2859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932" name="Čára 2860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933" name="Čára 2861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934" name="Čára 2862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266700</xdr:colOff>
      <xdr:row>0</xdr:row>
      <xdr:rowOff>0</xdr:rowOff>
    </xdr:from>
    <xdr:to>
      <xdr:col>192</xdr:col>
      <xdr:colOff>171450</xdr:colOff>
      <xdr:row>0</xdr:row>
      <xdr:rowOff>0</xdr:rowOff>
    </xdr:to>
    <xdr:sp macro="" textlink="">
      <xdr:nvSpPr>
        <xdr:cNvPr id="5935" name="Čára 2863"/>
        <xdr:cNvSpPr>
          <a:spLocks noChangeShapeType="1"/>
        </xdr:cNvSpPr>
      </xdr:nvSpPr>
      <xdr:spPr bwMode="auto">
        <a:xfrm>
          <a:off x="117500400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191</xdr:col>
      <xdr:colOff>57150</xdr:colOff>
      <xdr:row>0</xdr:row>
      <xdr:rowOff>0</xdr:rowOff>
    </xdr:from>
    <xdr:to>
      <xdr:col>191</xdr:col>
      <xdr:colOff>428625</xdr:colOff>
      <xdr:row>0</xdr:row>
      <xdr:rowOff>0</xdr:rowOff>
    </xdr:to>
    <xdr:sp macro="" textlink="">
      <xdr:nvSpPr>
        <xdr:cNvPr id="5936" name="Čára 2864"/>
        <xdr:cNvSpPr>
          <a:spLocks noChangeShapeType="1"/>
        </xdr:cNvSpPr>
      </xdr:nvSpPr>
      <xdr:spPr bwMode="auto">
        <a:xfrm>
          <a:off x="1172908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37" name="Čára 2865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38" name="Čára 2866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39" name="Čára 2867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40" name="Čára 2868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41" name="Čára 2869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42" name="Čára 2870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43" name="Čára 2871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44" name="Čára 2872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45" name="Čára 2873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46" name="Čára 2874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47" name="Čára 2875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48" name="Čára 2876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49" name="Čára 2877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50" name="Čára 2878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51" name="Čára 2879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52" name="Čára 2880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53" name="Čára 2881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54" name="Čára 2882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55" name="Čára 2883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56" name="Čára 2884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57" name="Čára 2885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58" name="Čára 2886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5959" name="Čára 2887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60" name="Čára 2888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61" name="Čára 2889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62" name="Čára 2890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63" name="Čára 2891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5964" name="Čára 2892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65" name="Čára 2893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66" name="Čára 2894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5967" name="Čára 2895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68" name="Čára 2896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69" name="Čára 2897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5970" name="Čára 2898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71" name="Čára 2899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72" name="Čára 2900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73" name="Čára 2901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74" name="Čára 2902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5975" name="Čára 2903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76" name="Čára 2904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77" name="Čára 2905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5978" name="Čára 2906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5979" name="Čára 2907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80" name="Čára 2908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81" name="Čára 2909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82" name="Čára 2910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83" name="Čára 2911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84" name="Čára 2912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85" name="Čára 2913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86" name="Čára 2914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87" name="Čára 2915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88" name="Čára 2916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89" name="Čára 2917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90" name="Čára 2918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91" name="Čára 2919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92" name="Čára 2920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93" name="Čára 2921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94" name="Čára 2922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95" name="Čára 2923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96" name="Čára 2924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5997" name="Čára 2925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197</xdr:col>
      <xdr:colOff>9525</xdr:colOff>
      <xdr:row>0</xdr:row>
      <xdr:rowOff>0</xdr:rowOff>
    </xdr:to>
    <xdr:sp macro="" textlink="">
      <xdr:nvSpPr>
        <xdr:cNvPr id="5998" name="Čára 2926"/>
        <xdr:cNvSpPr>
          <a:spLocks noChangeShapeType="1"/>
        </xdr:cNvSpPr>
      </xdr:nvSpPr>
      <xdr:spPr bwMode="auto">
        <a:xfrm>
          <a:off x="120662700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197</xdr:col>
      <xdr:colOff>0</xdr:colOff>
      <xdr:row>0</xdr:row>
      <xdr:rowOff>0</xdr:rowOff>
    </xdr:from>
    <xdr:to>
      <xdr:col>197</xdr:col>
      <xdr:colOff>114300</xdr:colOff>
      <xdr:row>0</xdr:row>
      <xdr:rowOff>0</xdr:rowOff>
    </xdr:to>
    <xdr:sp macro="" textlink="">
      <xdr:nvSpPr>
        <xdr:cNvPr id="5999" name="Čára 2927"/>
        <xdr:cNvSpPr>
          <a:spLocks noChangeShapeType="1"/>
        </xdr:cNvSpPr>
      </xdr:nvSpPr>
      <xdr:spPr bwMode="auto">
        <a:xfrm>
          <a:off x="1208341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457200</xdr:colOff>
      <xdr:row>0</xdr:row>
      <xdr:rowOff>0</xdr:rowOff>
    </xdr:from>
    <xdr:to>
      <xdr:col>197</xdr:col>
      <xdr:colOff>600075</xdr:colOff>
      <xdr:row>0</xdr:row>
      <xdr:rowOff>0</xdr:rowOff>
    </xdr:to>
    <xdr:sp macro="" textlink="">
      <xdr:nvSpPr>
        <xdr:cNvPr id="6000" name="Čára 2928"/>
        <xdr:cNvSpPr>
          <a:spLocks noChangeShapeType="1"/>
        </xdr:cNvSpPr>
      </xdr:nvSpPr>
      <xdr:spPr bwMode="auto">
        <a:xfrm>
          <a:off x="120691275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01" name="Čára 2929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6002" name="Čára 2930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03" name="Čára 2931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04" name="Čára 2932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05" name="Čára 2933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06" name="Čára 2934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6007" name="Čára 2935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08" name="Čára 2936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09" name="Čára 2937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6010" name="Čára 2938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11" name="Čára 2939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12" name="Čára 2940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6013" name="Čára 2941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14" name="Čára 2942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15" name="Čára 2943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16" name="Čára 2944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17" name="Čára 2945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6018" name="Čára 2946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19" name="Čára 2947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428625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20" name="Čára 2948"/>
        <xdr:cNvSpPr>
          <a:spLocks noChangeShapeType="1"/>
        </xdr:cNvSpPr>
      </xdr:nvSpPr>
      <xdr:spPr bwMode="auto">
        <a:xfrm>
          <a:off x="1206627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276225</xdr:colOff>
      <xdr:row>0</xdr:row>
      <xdr:rowOff>0</xdr:rowOff>
    </xdr:from>
    <xdr:to>
      <xdr:col>197</xdr:col>
      <xdr:colOff>123825</xdr:colOff>
      <xdr:row>0</xdr:row>
      <xdr:rowOff>0</xdr:rowOff>
    </xdr:to>
    <xdr:sp macro="" textlink="">
      <xdr:nvSpPr>
        <xdr:cNvPr id="6021" name="Čára 2949"/>
        <xdr:cNvSpPr>
          <a:spLocks noChangeShapeType="1"/>
        </xdr:cNvSpPr>
      </xdr:nvSpPr>
      <xdr:spPr bwMode="auto">
        <a:xfrm>
          <a:off x="1205103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196</xdr:col>
      <xdr:colOff>57150</xdr:colOff>
      <xdr:row>0</xdr:row>
      <xdr:rowOff>0</xdr:rowOff>
    </xdr:from>
    <xdr:to>
      <xdr:col>196</xdr:col>
      <xdr:colOff>428625</xdr:colOff>
      <xdr:row>0</xdr:row>
      <xdr:rowOff>0</xdr:rowOff>
    </xdr:to>
    <xdr:sp macro="" textlink="">
      <xdr:nvSpPr>
        <xdr:cNvPr id="6022" name="Čára 2950"/>
        <xdr:cNvSpPr>
          <a:spLocks noChangeShapeType="1"/>
        </xdr:cNvSpPr>
      </xdr:nvSpPr>
      <xdr:spPr bwMode="auto">
        <a:xfrm>
          <a:off x="1202912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23" name="Čára 2951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24" name="Čára 2952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25" name="Čára 2953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26" name="Čára 2954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27" name="Čára 2955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28" name="Čára 2956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29" name="Čára 2957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30" name="Čára 2958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31" name="Čára 2959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32" name="Čára 2960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33" name="Čára 2961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34" name="Čára 2962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35" name="Čára 2963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36" name="Čára 2964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37" name="Čára 2965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38" name="Čára 2966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39" name="Čára 2967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40" name="Čára 2968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41" name="Čára 2969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42" name="Čára 2970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43" name="Čára 2971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44" name="Čára 2972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45" name="Čára 2973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46" name="Čára 2974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47" name="Čára 2975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48" name="Čára 2976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49" name="Čára 2977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50" name="Čára 2978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51" name="Čára 2979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52" name="Čára 2980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53" name="Čára 2981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54" name="Čára 2982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55" name="Čára 2983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56" name="Čára 2984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57" name="Čára 2985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58" name="Čára 2986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59" name="Čára 2987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60" name="Čára 2988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61" name="Čára 2989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62" name="Čára 2990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63" name="Čára 2991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64" name="Čára 2992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65" name="Čára 2993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66" name="Čára 2994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67" name="Čára 2995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68" name="Čára 2996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69" name="Čára 2997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70" name="Čára 2998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71" name="Čára 2999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72" name="Čára 3000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73" name="Čára 3001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74" name="Čára 3002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75" name="Čára 3003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438150</xdr:colOff>
      <xdr:row>0</xdr:row>
      <xdr:rowOff>0</xdr:rowOff>
    </xdr:from>
    <xdr:to>
      <xdr:col>202</xdr:col>
      <xdr:colOff>28575</xdr:colOff>
      <xdr:row>0</xdr:row>
      <xdr:rowOff>0</xdr:rowOff>
    </xdr:to>
    <xdr:sp macro="" textlink="">
      <xdr:nvSpPr>
        <xdr:cNvPr id="6076" name="Čára 3004"/>
        <xdr:cNvSpPr>
          <a:spLocks noChangeShapeType="1"/>
        </xdr:cNvSpPr>
      </xdr:nvSpPr>
      <xdr:spPr bwMode="auto">
        <a:xfrm>
          <a:off x="123672600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202</xdr:col>
      <xdr:colOff>9525</xdr:colOff>
      <xdr:row>0</xdr:row>
      <xdr:rowOff>0</xdr:rowOff>
    </xdr:from>
    <xdr:to>
      <xdr:col>202</xdr:col>
      <xdr:colOff>123825</xdr:colOff>
      <xdr:row>0</xdr:row>
      <xdr:rowOff>0</xdr:rowOff>
    </xdr:to>
    <xdr:sp macro="" textlink="">
      <xdr:nvSpPr>
        <xdr:cNvPr id="6077" name="Čára 3005"/>
        <xdr:cNvSpPr>
          <a:spLocks noChangeShapeType="1"/>
        </xdr:cNvSpPr>
      </xdr:nvSpPr>
      <xdr:spPr bwMode="auto">
        <a:xfrm>
          <a:off x="12384405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466725</xdr:colOff>
      <xdr:row>0</xdr:row>
      <xdr:rowOff>0</xdr:rowOff>
    </xdr:from>
    <xdr:to>
      <xdr:col>202</xdr:col>
      <xdr:colOff>600075</xdr:colOff>
      <xdr:row>0</xdr:row>
      <xdr:rowOff>0</xdr:rowOff>
    </xdr:to>
    <xdr:sp macro="" textlink="">
      <xdr:nvSpPr>
        <xdr:cNvPr id="6078" name="Čára 3006"/>
        <xdr:cNvSpPr>
          <a:spLocks noChangeShapeType="1"/>
        </xdr:cNvSpPr>
      </xdr:nvSpPr>
      <xdr:spPr bwMode="auto">
        <a:xfrm>
          <a:off x="123701175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79" name="Čára 3007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80" name="Čára 3008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81" name="Čára 3009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82" name="Čára 3010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83" name="Čára 3011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84" name="Čára 3012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85" name="Čára 3013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86" name="Čára 3014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87" name="Čára 3015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88" name="Čára 3016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89" name="Čára 3017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90" name="Čára 3018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285750</xdr:colOff>
      <xdr:row>0</xdr:row>
      <xdr:rowOff>0</xdr:rowOff>
    </xdr:from>
    <xdr:to>
      <xdr:col>202</xdr:col>
      <xdr:colOff>133350</xdr:colOff>
      <xdr:row>0</xdr:row>
      <xdr:rowOff>0</xdr:rowOff>
    </xdr:to>
    <xdr:sp macro="" textlink="">
      <xdr:nvSpPr>
        <xdr:cNvPr id="6091" name="Čára 3019"/>
        <xdr:cNvSpPr>
          <a:spLocks noChangeShapeType="1"/>
        </xdr:cNvSpPr>
      </xdr:nvSpPr>
      <xdr:spPr bwMode="auto">
        <a:xfrm>
          <a:off x="123520200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201</xdr:col>
      <xdr:colOff>66675</xdr:colOff>
      <xdr:row>0</xdr:row>
      <xdr:rowOff>0</xdr:rowOff>
    </xdr:from>
    <xdr:to>
      <xdr:col>201</xdr:col>
      <xdr:colOff>438150</xdr:colOff>
      <xdr:row>0</xdr:row>
      <xdr:rowOff>0</xdr:rowOff>
    </xdr:to>
    <xdr:sp macro="" textlink="">
      <xdr:nvSpPr>
        <xdr:cNvPr id="6092" name="Čára 3020"/>
        <xdr:cNvSpPr>
          <a:spLocks noChangeShapeType="1"/>
        </xdr:cNvSpPr>
      </xdr:nvSpPr>
      <xdr:spPr bwMode="auto">
        <a:xfrm>
          <a:off x="1233011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093" name="Čára 3021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094" name="Čára 3022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095" name="Čára 3023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096" name="Čára 3024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097" name="Čára 3025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098" name="Čára 3026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099" name="Čára 3027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00" name="Čára 3028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01" name="Čára 3029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02" name="Čára 3030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03" name="Čára 3031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04" name="Čára 3032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05" name="Čára 3033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06" name="Čára 3034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07" name="Čára 3035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08" name="Čára 3036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09" name="Čára 3037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10" name="Čára 3038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11" name="Čára 3039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12" name="Čára 3040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13" name="Čára 3041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14" name="Čára 3042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15" name="Čára 3043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16" name="Čára 3044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17" name="Čára 3045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18" name="Čára 3046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19" name="Čára 3047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20" name="Čára 3048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21" name="Čára 3049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22" name="Čára 3050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23" name="Čára 3051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24" name="Čára 3052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25" name="Čára 3053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26" name="Čára 3054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27" name="Čára 3055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28" name="Čára 3056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29" name="Čára 3057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30" name="Čára 3058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31" name="Čára 3059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32" name="Čára 3060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33" name="Čára 3061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34" name="Čára 3062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35" name="Čára 3063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36" name="Čára 3064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37" name="Čára 3065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38" name="Čára 3066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39" name="Čára 3067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40" name="Čára 3068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41" name="Čára 3069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42" name="Čára 3070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43" name="Čára 3071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44" name="Čára 3072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45" name="Čára 3073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46" name="Čára 3074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47" name="Čára 3075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48" name="Čára 3076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49" name="Čára 3077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50" name="Čára 3078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51" name="Čára 3079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52" name="Čára 3080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53" name="Čára 3081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207</xdr:col>
      <xdr:colOff>19050</xdr:colOff>
      <xdr:row>0</xdr:row>
      <xdr:rowOff>0</xdr:rowOff>
    </xdr:to>
    <xdr:sp macro="" textlink="">
      <xdr:nvSpPr>
        <xdr:cNvPr id="6154" name="Čára 3082"/>
        <xdr:cNvSpPr>
          <a:spLocks noChangeShapeType="1"/>
        </xdr:cNvSpPr>
      </xdr:nvSpPr>
      <xdr:spPr bwMode="auto">
        <a:xfrm>
          <a:off x="1266729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207</xdr:col>
      <xdr:colOff>0</xdr:colOff>
      <xdr:row>0</xdr:row>
      <xdr:rowOff>0</xdr:rowOff>
    </xdr:from>
    <xdr:to>
      <xdr:col>207</xdr:col>
      <xdr:colOff>114300</xdr:colOff>
      <xdr:row>0</xdr:row>
      <xdr:rowOff>0</xdr:rowOff>
    </xdr:to>
    <xdr:sp macro="" textlink="">
      <xdr:nvSpPr>
        <xdr:cNvPr id="6155" name="Čára 3083"/>
        <xdr:cNvSpPr>
          <a:spLocks noChangeShapeType="1"/>
        </xdr:cNvSpPr>
      </xdr:nvSpPr>
      <xdr:spPr bwMode="auto">
        <a:xfrm>
          <a:off x="126834900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466725</xdr:colOff>
      <xdr:row>0</xdr:row>
      <xdr:rowOff>0</xdr:rowOff>
    </xdr:from>
    <xdr:to>
      <xdr:col>207</xdr:col>
      <xdr:colOff>600075</xdr:colOff>
      <xdr:row>0</xdr:row>
      <xdr:rowOff>0</xdr:rowOff>
    </xdr:to>
    <xdr:sp macro="" textlink="">
      <xdr:nvSpPr>
        <xdr:cNvPr id="6156" name="Čára 3084"/>
        <xdr:cNvSpPr>
          <a:spLocks noChangeShapeType="1"/>
        </xdr:cNvSpPr>
      </xdr:nvSpPr>
      <xdr:spPr bwMode="auto">
        <a:xfrm>
          <a:off x="12670155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57" name="Čára 3085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58" name="Čára 3086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59" name="Čára 3087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60" name="Čára 3088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61" name="Čára 3089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62" name="Čára 3090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63" name="Čára 3091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64" name="Čára 3092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65" name="Čára 3093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66" name="Čára 3094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67" name="Čára 3095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68" name="Čára 3096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69" name="Čára 3097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70" name="Čára 3098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71" name="Čára 3099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72" name="Čára 3100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73" name="Čára 3101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74" name="Čára 3102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75" name="Čára 3103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438150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76" name="Čára 3104"/>
        <xdr:cNvSpPr>
          <a:spLocks noChangeShapeType="1"/>
        </xdr:cNvSpPr>
      </xdr:nvSpPr>
      <xdr:spPr bwMode="auto">
        <a:xfrm>
          <a:off x="126672975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285750</xdr:colOff>
      <xdr:row>0</xdr:row>
      <xdr:rowOff>0</xdr:rowOff>
    </xdr:from>
    <xdr:to>
      <xdr:col>207</xdr:col>
      <xdr:colOff>133350</xdr:colOff>
      <xdr:row>0</xdr:row>
      <xdr:rowOff>0</xdr:rowOff>
    </xdr:to>
    <xdr:sp macro="" textlink="">
      <xdr:nvSpPr>
        <xdr:cNvPr id="6177" name="Čára 3105"/>
        <xdr:cNvSpPr>
          <a:spLocks noChangeShapeType="1"/>
        </xdr:cNvSpPr>
      </xdr:nvSpPr>
      <xdr:spPr bwMode="auto">
        <a:xfrm>
          <a:off x="126520575" y="0"/>
          <a:ext cx="4476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206</xdr:col>
      <xdr:colOff>66675</xdr:colOff>
      <xdr:row>0</xdr:row>
      <xdr:rowOff>0</xdr:rowOff>
    </xdr:from>
    <xdr:to>
      <xdr:col>206</xdr:col>
      <xdr:colOff>438150</xdr:colOff>
      <xdr:row>0</xdr:row>
      <xdr:rowOff>0</xdr:rowOff>
    </xdr:to>
    <xdr:sp macro="" textlink="">
      <xdr:nvSpPr>
        <xdr:cNvPr id="6178" name="Čára 3106"/>
        <xdr:cNvSpPr>
          <a:spLocks noChangeShapeType="1"/>
        </xdr:cNvSpPr>
      </xdr:nvSpPr>
      <xdr:spPr bwMode="auto">
        <a:xfrm>
          <a:off x="126301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179" name="Čára 3107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180" name="Čára 3108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181" name="Čára 3109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182" name="Čára 3110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183" name="Čára 3111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184" name="Čára 3112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185" name="Čára 3113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186" name="Čára 3114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187" name="Čára 3115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188" name="Čára 3116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189" name="Čára 3117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190" name="Čára 3118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191" name="Čára 3119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192" name="Čára 3120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193" name="Čára 3121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194" name="Čára 3122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195" name="Čára 3123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196" name="Čára 3124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197" name="Čára 3125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198" name="Čára 3126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199" name="Čára 3127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00" name="Čára 3128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01" name="Čára 3129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02" name="Čára 3130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03" name="Čára 3131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04" name="Čára 3132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05" name="Čára 3133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06" name="Čára 3134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07" name="Čára 3135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08" name="Čára 3136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09" name="Čára 3137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10" name="Čára 3138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11" name="Čára 3139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12" name="Čára 3140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13" name="Čára 3141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214" name="Čára 3142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215" name="Čára 3143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216" name="Čára 3144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217" name="Čára 3145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218" name="Čára 3146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219" name="Čára 3147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220" name="Čára 3148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221" name="Čára 3149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222" name="Čára 3150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223" name="Čára 3151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224" name="Čára 3152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225" name="Čára 3153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226" name="Čára 3154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227" name="Čára 3155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228" name="Čára 3156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229" name="Čára 3157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230" name="Čára 3158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231" name="Čára 3159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428625</xdr:colOff>
      <xdr:row>0</xdr:row>
      <xdr:rowOff>0</xdr:rowOff>
    </xdr:from>
    <xdr:to>
      <xdr:col>212</xdr:col>
      <xdr:colOff>9525</xdr:colOff>
      <xdr:row>0</xdr:row>
      <xdr:rowOff>0</xdr:rowOff>
    </xdr:to>
    <xdr:sp macro="" textlink="">
      <xdr:nvSpPr>
        <xdr:cNvPr id="6232" name="Čára 3160"/>
        <xdr:cNvSpPr>
          <a:spLocks noChangeShapeType="1"/>
        </xdr:cNvSpPr>
      </xdr:nvSpPr>
      <xdr:spPr bwMode="auto">
        <a:xfrm>
          <a:off x="12966382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212</xdr:col>
      <xdr:colOff>0</xdr:colOff>
      <xdr:row>0</xdr:row>
      <xdr:rowOff>0</xdr:rowOff>
    </xdr:from>
    <xdr:to>
      <xdr:col>212</xdr:col>
      <xdr:colOff>114300</xdr:colOff>
      <xdr:row>0</xdr:row>
      <xdr:rowOff>0</xdr:rowOff>
    </xdr:to>
    <xdr:sp macro="" textlink="">
      <xdr:nvSpPr>
        <xdr:cNvPr id="6233" name="Čára 3161"/>
        <xdr:cNvSpPr>
          <a:spLocks noChangeShapeType="1"/>
        </xdr:cNvSpPr>
      </xdr:nvSpPr>
      <xdr:spPr bwMode="auto">
        <a:xfrm>
          <a:off x="1298352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457200</xdr:colOff>
      <xdr:row>0</xdr:row>
      <xdr:rowOff>0</xdr:rowOff>
    </xdr:from>
    <xdr:to>
      <xdr:col>212</xdr:col>
      <xdr:colOff>600075</xdr:colOff>
      <xdr:row>0</xdr:row>
      <xdr:rowOff>0</xdr:rowOff>
    </xdr:to>
    <xdr:sp macro="" textlink="">
      <xdr:nvSpPr>
        <xdr:cNvPr id="6234" name="Čára 3162"/>
        <xdr:cNvSpPr>
          <a:spLocks noChangeShapeType="1"/>
        </xdr:cNvSpPr>
      </xdr:nvSpPr>
      <xdr:spPr bwMode="auto">
        <a:xfrm>
          <a:off x="129692400" y="0"/>
          <a:ext cx="742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35" name="Čára 3163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36" name="Čára 3164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37" name="Čára 3165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38" name="Čára 3166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39" name="Čára 3167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40" name="Čára 3168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41" name="Čára 3169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42" name="Čára 3170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43" name="Čára 3171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44" name="Čára 3172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45" name="Čára 3173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46" name="Čára 3174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276225</xdr:colOff>
      <xdr:row>0</xdr:row>
      <xdr:rowOff>0</xdr:rowOff>
    </xdr:from>
    <xdr:to>
      <xdr:col>212</xdr:col>
      <xdr:colOff>133350</xdr:colOff>
      <xdr:row>0</xdr:row>
      <xdr:rowOff>0</xdr:rowOff>
    </xdr:to>
    <xdr:sp macro="" textlink="">
      <xdr:nvSpPr>
        <xdr:cNvPr id="6247" name="Čára 3175"/>
        <xdr:cNvSpPr>
          <a:spLocks noChangeShapeType="1"/>
        </xdr:cNvSpPr>
      </xdr:nvSpPr>
      <xdr:spPr bwMode="auto">
        <a:xfrm>
          <a:off x="1295114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211</xdr:col>
      <xdr:colOff>57150</xdr:colOff>
      <xdr:row>0</xdr:row>
      <xdr:rowOff>0</xdr:rowOff>
    </xdr:from>
    <xdr:to>
      <xdr:col>211</xdr:col>
      <xdr:colOff>428625</xdr:colOff>
      <xdr:row>0</xdr:row>
      <xdr:rowOff>0</xdr:rowOff>
    </xdr:to>
    <xdr:sp macro="" textlink="">
      <xdr:nvSpPr>
        <xdr:cNvPr id="6248" name="Čára 3176"/>
        <xdr:cNvSpPr>
          <a:spLocks noChangeShapeType="1"/>
        </xdr:cNvSpPr>
      </xdr:nvSpPr>
      <xdr:spPr bwMode="auto">
        <a:xfrm>
          <a:off x="1292923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49" name="Čára 3177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50" name="Čára 3178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51" name="Čára 3179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52" name="Čára 3180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53" name="Čára 3181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54" name="Čára 3182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55" name="Čára 3183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56" name="Čára 3184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57" name="Čára 3185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58" name="Čára 3186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59" name="Čára 3187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60" name="Čára 3188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61" name="Čára 3189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62" name="Čára 3190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63" name="Čára 3191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64" name="Čára 3192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65" name="Čára 3193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66" name="Čára 3194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67" name="Čára 3195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68" name="Čára 3196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69" name="Čára 3197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270" name="Čára 3198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271" name="Čára 3199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272" name="Čára 3200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273" name="Čára 3201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274" name="Čára 3202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275" name="Čára 3203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276" name="Čára 3204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277" name="Čára 3205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278" name="Čára 3206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279" name="Čára 3207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280" name="Čára 3208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281" name="Čára 3209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282" name="Čára 3210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283" name="Čára 3211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84" name="Čára 3212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85" name="Čára 3213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86" name="Čára 3214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87" name="Čára 3215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88" name="Čára 3216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89" name="Čára 3217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90" name="Čára 3218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91" name="Čára 3219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92" name="Čára 3220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93" name="Čára 3221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94" name="Čára 3222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95" name="Čára 3223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296" name="Čára 3224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97" name="Čára 3225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298" name="Čára 3226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299" name="Čára 3227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300" name="Čára 3228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301" name="Čára 3229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438150</xdr:colOff>
      <xdr:row>0</xdr:row>
      <xdr:rowOff>0</xdr:rowOff>
    </xdr:from>
    <xdr:to>
      <xdr:col>217</xdr:col>
      <xdr:colOff>28575</xdr:colOff>
      <xdr:row>0</xdr:row>
      <xdr:rowOff>0</xdr:rowOff>
    </xdr:to>
    <xdr:sp macro="" textlink="">
      <xdr:nvSpPr>
        <xdr:cNvPr id="6302" name="Čára 3230"/>
        <xdr:cNvSpPr>
          <a:spLocks noChangeShapeType="1"/>
        </xdr:cNvSpPr>
      </xdr:nvSpPr>
      <xdr:spPr bwMode="auto">
        <a:xfrm>
          <a:off x="132673725" y="0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217</xdr:col>
      <xdr:colOff>9525</xdr:colOff>
      <xdr:row>0</xdr:row>
      <xdr:rowOff>0</xdr:rowOff>
    </xdr:from>
    <xdr:to>
      <xdr:col>217</xdr:col>
      <xdr:colOff>123825</xdr:colOff>
      <xdr:row>0</xdr:row>
      <xdr:rowOff>0</xdr:rowOff>
    </xdr:to>
    <xdr:sp macro="" textlink="">
      <xdr:nvSpPr>
        <xdr:cNvPr id="6303" name="Čára 3231"/>
        <xdr:cNvSpPr>
          <a:spLocks noChangeShapeType="1"/>
        </xdr:cNvSpPr>
      </xdr:nvSpPr>
      <xdr:spPr bwMode="auto">
        <a:xfrm>
          <a:off x="132845175" y="0"/>
          <a:ext cx="1143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466725</xdr:colOff>
      <xdr:row>0</xdr:row>
      <xdr:rowOff>0</xdr:rowOff>
    </xdr:from>
    <xdr:to>
      <xdr:col>217</xdr:col>
      <xdr:colOff>600075</xdr:colOff>
      <xdr:row>0</xdr:row>
      <xdr:rowOff>0</xdr:rowOff>
    </xdr:to>
    <xdr:sp macro="" textlink="">
      <xdr:nvSpPr>
        <xdr:cNvPr id="6304" name="Čára 3232"/>
        <xdr:cNvSpPr>
          <a:spLocks noChangeShapeType="1"/>
        </xdr:cNvSpPr>
      </xdr:nvSpPr>
      <xdr:spPr bwMode="auto">
        <a:xfrm>
          <a:off x="132702300" y="0"/>
          <a:ext cx="7334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305" name="Čára 3233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306" name="Čára 3234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307" name="Čára 3235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308" name="Čára 3236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309" name="Čára 3237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310" name="Čára 3238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311" name="Čára 3239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312" name="Čára 3240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313" name="Čára 3241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314" name="Čára 3242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315" name="Čára 3243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316" name="Čára 3244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285750</xdr:colOff>
      <xdr:row>0</xdr:row>
      <xdr:rowOff>0</xdr:rowOff>
    </xdr:from>
    <xdr:to>
      <xdr:col>217</xdr:col>
      <xdr:colOff>142875</xdr:colOff>
      <xdr:row>0</xdr:row>
      <xdr:rowOff>0</xdr:rowOff>
    </xdr:to>
    <xdr:sp macro="" textlink="">
      <xdr:nvSpPr>
        <xdr:cNvPr id="6317" name="Čára 3245"/>
        <xdr:cNvSpPr>
          <a:spLocks noChangeShapeType="1"/>
        </xdr:cNvSpPr>
      </xdr:nvSpPr>
      <xdr:spPr bwMode="auto">
        <a:xfrm>
          <a:off x="132521325" y="0"/>
          <a:ext cx="4572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216</xdr:col>
      <xdr:colOff>66675</xdr:colOff>
      <xdr:row>0</xdr:row>
      <xdr:rowOff>0</xdr:rowOff>
    </xdr:from>
    <xdr:to>
      <xdr:col>216</xdr:col>
      <xdr:colOff>438150</xdr:colOff>
      <xdr:row>0</xdr:row>
      <xdr:rowOff>0</xdr:rowOff>
    </xdr:to>
    <xdr:sp macro="" textlink="">
      <xdr:nvSpPr>
        <xdr:cNvPr id="6318" name="Čára 3246"/>
        <xdr:cNvSpPr>
          <a:spLocks noChangeShapeType="1"/>
        </xdr:cNvSpPr>
      </xdr:nvSpPr>
      <xdr:spPr bwMode="auto">
        <a:xfrm>
          <a:off x="13230225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19" name="Čára 3247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20" name="Čára 3248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21" name="Čára 3249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22" name="Čára 3250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23" name="Čára 3251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24" name="Čára 3252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25" name="Čára 3253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26" name="Čára 3254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27" name="Čára 3255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28" name="Čára 3256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29" name="Čára 3257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30" name="Čára 3258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31" name="Čára 3259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32" name="Čára 3260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33" name="Čára 3261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34" name="Čára 3262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35" name="Čára 3263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36" name="Čára 3264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37" name="Čára 3265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38" name="Čára 3266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39" name="Čára 3267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40" name="Čára 3268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41" name="Čára 3269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42" name="Čára 3270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43" name="Čára 3271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44" name="Čára 3272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45" name="Čára 3273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46" name="Čára 3274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47" name="Čára 3275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48" name="Čára 3276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49" name="Čára 3277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50" name="Čára 3278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51" name="Čára 3279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52" name="Čára 3280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53" name="Čára 3281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54" name="Čára 3282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55" name="Čára 3283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56" name="Čára 3284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57" name="Čára 3285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58" name="Čára 3286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59" name="Čára 3287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60" name="Čára 3288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61" name="Čára 3289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62" name="Čára 3290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63" name="Čára 3291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64" name="Čára 3292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65" name="Čára 3293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66" name="Čára 3294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67" name="Čára 3295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68" name="Čára 3296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69" name="Čára 3297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70" name="Čára 3298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71" name="Čára 3299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390525</xdr:colOff>
      <xdr:row>0</xdr:row>
      <xdr:rowOff>0</xdr:rowOff>
    </xdr:from>
    <xdr:to>
      <xdr:col>222</xdr:col>
      <xdr:colOff>28575</xdr:colOff>
      <xdr:row>0</xdr:row>
      <xdr:rowOff>0</xdr:rowOff>
    </xdr:to>
    <xdr:sp macro="" textlink="">
      <xdr:nvSpPr>
        <xdr:cNvPr id="6372" name="Čára 3300"/>
        <xdr:cNvSpPr>
          <a:spLocks noChangeShapeType="1"/>
        </xdr:cNvSpPr>
      </xdr:nvSpPr>
      <xdr:spPr bwMode="auto">
        <a:xfrm>
          <a:off x="135626475" y="0"/>
          <a:ext cx="238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222</xdr:col>
      <xdr:colOff>0</xdr:colOff>
      <xdr:row>0</xdr:row>
      <xdr:rowOff>0</xdr:rowOff>
    </xdr:from>
    <xdr:to>
      <xdr:col>222</xdr:col>
      <xdr:colOff>123825</xdr:colOff>
      <xdr:row>0</xdr:row>
      <xdr:rowOff>0</xdr:rowOff>
    </xdr:to>
    <xdr:sp macro="" textlink="">
      <xdr:nvSpPr>
        <xdr:cNvPr id="6373" name="Čára 3301"/>
        <xdr:cNvSpPr>
          <a:spLocks noChangeShapeType="1"/>
        </xdr:cNvSpPr>
      </xdr:nvSpPr>
      <xdr:spPr bwMode="auto">
        <a:xfrm>
          <a:off x="1358360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419100</xdr:colOff>
      <xdr:row>0</xdr:row>
      <xdr:rowOff>0</xdr:rowOff>
    </xdr:from>
    <xdr:to>
      <xdr:col>222</xdr:col>
      <xdr:colOff>600075</xdr:colOff>
      <xdr:row>0</xdr:row>
      <xdr:rowOff>0</xdr:rowOff>
    </xdr:to>
    <xdr:sp macro="" textlink="">
      <xdr:nvSpPr>
        <xdr:cNvPr id="6374" name="Čára 3302"/>
        <xdr:cNvSpPr>
          <a:spLocks noChangeShapeType="1"/>
        </xdr:cNvSpPr>
      </xdr:nvSpPr>
      <xdr:spPr bwMode="auto">
        <a:xfrm>
          <a:off x="135655050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75" name="Čára 3303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76" name="Čára 3304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77" name="Čára 3305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78" name="Čára 3306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79" name="Čára 3307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80" name="Čára 3308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81" name="Čára 3309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82" name="Čára 3310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83" name="Čára 3311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84" name="Čára 3312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85" name="Čára 3313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86" name="Čára 3314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238125</xdr:colOff>
      <xdr:row>0</xdr:row>
      <xdr:rowOff>0</xdr:rowOff>
    </xdr:from>
    <xdr:to>
      <xdr:col>222</xdr:col>
      <xdr:colOff>142875</xdr:colOff>
      <xdr:row>0</xdr:row>
      <xdr:rowOff>0</xdr:rowOff>
    </xdr:to>
    <xdr:sp macro="" textlink="">
      <xdr:nvSpPr>
        <xdr:cNvPr id="6387" name="Čára 3315"/>
        <xdr:cNvSpPr>
          <a:spLocks noChangeShapeType="1"/>
        </xdr:cNvSpPr>
      </xdr:nvSpPr>
      <xdr:spPr bwMode="auto">
        <a:xfrm>
          <a:off x="135474075" y="0"/>
          <a:ext cx="504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221</xdr:col>
      <xdr:colOff>9525</xdr:colOff>
      <xdr:row>0</xdr:row>
      <xdr:rowOff>0</xdr:rowOff>
    </xdr:from>
    <xdr:to>
      <xdr:col>221</xdr:col>
      <xdr:colOff>381000</xdr:colOff>
      <xdr:row>0</xdr:row>
      <xdr:rowOff>0</xdr:rowOff>
    </xdr:to>
    <xdr:sp macro="" textlink="">
      <xdr:nvSpPr>
        <xdr:cNvPr id="6388" name="Čára 3316"/>
        <xdr:cNvSpPr>
          <a:spLocks noChangeShapeType="1"/>
        </xdr:cNvSpPr>
      </xdr:nvSpPr>
      <xdr:spPr bwMode="auto">
        <a:xfrm>
          <a:off x="13524547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389" name="Čára 3317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390" name="Čára 3318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391" name="Čára 3319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392" name="Čára 3320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393" name="Čára 3321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394" name="Čára 3322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395" name="Čára 3323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396" name="Čára 3324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397" name="Čára 3325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398" name="Čára 3326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399" name="Čára 3327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00" name="Čára 3328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401" name="Čára 3329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02" name="Čára 3330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03" name="Čára 3331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04" name="Čára 3332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05" name="Čára 3333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406" name="Čára 3334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07" name="Čára 3335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08" name="Čára 3336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409" name="Čára 3337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10" name="Čára 3338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11" name="Čára 3339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12" name="Čára 3340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13" name="Čára 3341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14" name="Čára 3342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15" name="Čára 3343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16" name="Čára 3344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17" name="Čára 3345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18" name="Čára 3346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19" name="Čára 3347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20" name="Čára 3348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21" name="Čára 3349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22" name="Čára 3350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23" name="Čára 3351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24" name="Čára 3352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25" name="Čára 3353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26" name="Čára 3354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27" name="Čára 3355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28" name="Čára 3356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29" name="Čára 3357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30" name="Čára 3358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31" name="Čára 3359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32" name="Čára 3360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433" name="Čára 3361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34" name="Čára 3362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35" name="Čára 3363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36" name="Čára 3364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37" name="Čára 3365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438" name="Čára 3366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39" name="Čára 3367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40" name="Čára 3368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441" name="Čára 3369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42" name="Čára 3370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43" name="Čára 3371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444" name="Čára 3372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45" name="Čára 3373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46" name="Čára 3374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47" name="Čára 3375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48" name="Čára 3376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449" name="Čára 3377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227</xdr:col>
      <xdr:colOff>66675</xdr:colOff>
      <xdr:row>0</xdr:row>
      <xdr:rowOff>0</xdr:rowOff>
    </xdr:to>
    <xdr:sp macro="" textlink="">
      <xdr:nvSpPr>
        <xdr:cNvPr id="6450" name="Čára 3378"/>
        <xdr:cNvSpPr>
          <a:spLocks noChangeShapeType="1"/>
        </xdr:cNvSpPr>
      </xdr:nvSpPr>
      <xdr:spPr bwMode="auto">
        <a:xfrm>
          <a:off x="1386078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590550</xdr:colOff>
      <xdr:row>0</xdr:row>
      <xdr:rowOff>0</xdr:rowOff>
    </xdr:from>
    <xdr:to>
      <xdr:col>227</xdr:col>
      <xdr:colOff>171450</xdr:colOff>
      <xdr:row>0</xdr:row>
      <xdr:rowOff>0</xdr:rowOff>
    </xdr:to>
    <xdr:sp macro="" textlink="">
      <xdr:nvSpPr>
        <xdr:cNvPr id="6451" name="Čára 3379"/>
        <xdr:cNvSpPr>
          <a:spLocks noChangeShapeType="1"/>
        </xdr:cNvSpPr>
      </xdr:nvSpPr>
      <xdr:spPr bwMode="auto">
        <a:xfrm>
          <a:off x="138826875" y="0"/>
          <a:ext cx="180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409575</xdr:colOff>
      <xdr:row>0</xdr:row>
      <xdr:rowOff>0</xdr:rowOff>
    </xdr:from>
    <xdr:to>
      <xdr:col>227</xdr:col>
      <xdr:colOff>600075</xdr:colOff>
      <xdr:row>0</xdr:row>
      <xdr:rowOff>0</xdr:rowOff>
    </xdr:to>
    <xdr:sp macro="" textlink="">
      <xdr:nvSpPr>
        <xdr:cNvPr id="6452" name="Čára 3380"/>
        <xdr:cNvSpPr>
          <a:spLocks noChangeShapeType="1"/>
        </xdr:cNvSpPr>
      </xdr:nvSpPr>
      <xdr:spPr bwMode="auto">
        <a:xfrm>
          <a:off x="138645900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53" name="Čára 3381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54" name="Čára 3382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55" name="Čára 3383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56" name="Čára 3384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57" name="Čára 3385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58" name="Čára 3386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59" name="Čára 3387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60" name="Čára 3388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61" name="Čára 3389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62" name="Čára 3390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63" name="Čára 3391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64" name="Čára 3392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65" name="Čára 3393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66" name="Čára 3394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67" name="Čára 3395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68" name="Čára 3396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69" name="Čára 3397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70" name="Čára 3398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71" name="Čára 3399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371475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72" name="Čára 3400"/>
        <xdr:cNvSpPr>
          <a:spLocks noChangeShapeType="1"/>
        </xdr:cNvSpPr>
      </xdr:nvSpPr>
      <xdr:spPr bwMode="auto">
        <a:xfrm>
          <a:off x="138607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226</xdr:col>
      <xdr:colOff>228600</xdr:colOff>
      <xdr:row>0</xdr:row>
      <xdr:rowOff>0</xdr:rowOff>
    </xdr:from>
    <xdr:to>
      <xdr:col>227</xdr:col>
      <xdr:colOff>190500</xdr:colOff>
      <xdr:row>0</xdr:row>
      <xdr:rowOff>0</xdr:rowOff>
    </xdr:to>
    <xdr:sp macro="" textlink="">
      <xdr:nvSpPr>
        <xdr:cNvPr id="6473" name="Čára 3401"/>
        <xdr:cNvSpPr>
          <a:spLocks noChangeShapeType="1"/>
        </xdr:cNvSpPr>
      </xdr:nvSpPr>
      <xdr:spPr bwMode="auto">
        <a:xfrm>
          <a:off x="138464925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225</xdr:col>
      <xdr:colOff>600075</xdr:colOff>
      <xdr:row>0</xdr:row>
      <xdr:rowOff>0</xdr:rowOff>
    </xdr:from>
    <xdr:to>
      <xdr:col>226</xdr:col>
      <xdr:colOff>371475</xdr:colOff>
      <xdr:row>0</xdr:row>
      <xdr:rowOff>0</xdr:rowOff>
    </xdr:to>
    <xdr:sp macro="" textlink="">
      <xdr:nvSpPr>
        <xdr:cNvPr id="6474" name="Čára 3402"/>
        <xdr:cNvSpPr>
          <a:spLocks noChangeShapeType="1"/>
        </xdr:cNvSpPr>
      </xdr:nvSpPr>
      <xdr:spPr bwMode="auto">
        <a:xfrm>
          <a:off x="1382363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475" name="Čára 3403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476" name="Čára 3404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477" name="Čára 3405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478" name="Čára 3406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479" name="Čára 3407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480" name="Čára 3408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481" name="Čára 3409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482" name="Čára 3410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483" name="Čára 3411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484" name="Čára 3412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485" name="Čára 3413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486" name="Čára 3414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487" name="Čára 3415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488" name="Čára 3416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489" name="Čára 3417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490" name="Čára 3418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491" name="Čára 3419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492" name="Čára 3420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493" name="Čára 3421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494" name="Čára 3422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495" name="Čára 3423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496" name="Čára 3424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497" name="Čára 3425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498" name="Čára 3426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499" name="Čára 3427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00" name="Čára 3428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01" name="Čára 3429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02" name="Čára 3430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03" name="Čára 3431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04" name="Čára 3432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05" name="Čára 3433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06" name="Čára 3434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07" name="Čára 3435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08" name="Čára 3436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09" name="Čára 3437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510" name="Čára 3438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511" name="Čára 3439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512" name="Čára 3440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513" name="Čára 3441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514" name="Čára 3442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515" name="Čára 3443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516" name="Čára 3444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517" name="Čára 3445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518" name="Čára 3446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519" name="Čára 3447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520" name="Čára 3448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521" name="Čára 3449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522" name="Čára 3450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523" name="Čára 3451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524" name="Čára 3452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525" name="Čára 3453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526" name="Čára 3454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527" name="Čára 3455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381000</xdr:colOff>
      <xdr:row>0</xdr:row>
      <xdr:rowOff>0</xdr:rowOff>
    </xdr:from>
    <xdr:to>
      <xdr:col>232</xdr:col>
      <xdr:colOff>66675</xdr:colOff>
      <xdr:row>0</xdr:row>
      <xdr:rowOff>0</xdr:rowOff>
    </xdr:to>
    <xdr:sp macro="" textlink="">
      <xdr:nvSpPr>
        <xdr:cNvPr id="6528" name="Čára 3456"/>
        <xdr:cNvSpPr>
          <a:spLocks noChangeShapeType="1"/>
        </xdr:cNvSpPr>
      </xdr:nvSpPr>
      <xdr:spPr bwMode="auto">
        <a:xfrm>
          <a:off x="1416177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232</xdr:col>
      <xdr:colOff>0</xdr:colOff>
      <xdr:row>0</xdr:row>
      <xdr:rowOff>0</xdr:rowOff>
    </xdr:from>
    <xdr:to>
      <xdr:col>232</xdr:col>
      <xdr:colOff>161925</xdr:colOff>
      <xdr:row>0</xdr:row>
      <xdr:rowOff>0</xdr:rowOff>
    </xdr:to>
    <xdr:sp macro="" textlink="">
      <xdr:nvSpPr>
        <xdr:cNvPr id="6529" name="Čára 3457"/>
        <xdr:cNvSpPr>
          <a:spLocks noChangeShapeType="1"/>
        </xdr:cNvSpPr>
      </xdr:nvSpPr>
      <xdr:spPr bwMode="auto">
        <a:xfrm>
          <a:off x="1418367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409575</xdr:colOff>
      <xdr:row>0</xdr:row>
      <xdr:rowOff>0</xdr:rowOff>
    </xdr:from>
    <xdr:to>
      <xdr:col>232</xdr:col>
      <xdr:colOff>600075</xdr:colOff>
      <xdr:row>0</xdr:row>
      <xdr:rowOff>0</xdr:rowOff>
    </xdr:to>
    <xdr:sp macro="" textlink="">
      <xdr:nvSpPr>
        <xdr:cNvPr id="6530" name="Čára 3458"/>
        <xdr:cNvSpPr>
          <a:spLocks noChangeShapeType="1"/>
        </xdr:cNvSpPr>
      </xdr:nvSpPr>
      <xdr:spPr bwMode="auto">
        <a:xfrm>
          <a:off x="141646275" y="0"/>
          <a:ext cx="7905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31" name="Čára 3459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32" name="Čára 3460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33" name="Čára 3461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34" name="Čára 3462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35" name="Čára 3463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36" name="Čára 3464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37" name="Čára 3465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38" name="Čára 3466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39" name="Čára 3467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40" name="Čára 3468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41" name="Čára 3469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42" name="Čára 3470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228600</xdr:colOff>
      <xdr:row>0</xdr:row>
      <xdr:rowOff>0</xdr:rowOff>
    </xdr:from>
    <xdr:to>
      <xdr:col>232</xdr:col>
      <xdr:colOff>190500</xdr:colOff>
      <xdr:row>0</xdr:row>
      <xdr:rowOff>0</xdr:rowOff>
    </xdr:to>
    <xdr:sp macro="" textlink="">
      <xdr:nvSpPr>
        <xdr:cNvPr id="6543" name="Čára 3471"/>
        <xdr:cNvSpPr>
          <a:spLocks noChangeShapeType="1"/>
        </xdr:cNvSpPr>
      </xdr:nvSpPr>
      <xdr:spPr bwMode="auto">
        <a:xfrm>
          <a:off x="1414653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371475</xdr:colOff>
      <xdr:row>0</xdr:row>
      <xdr:rowOff>0</xdr:rowOff>
    </xdr:to>
    <xdr:sp macro="" textlink="">
      <xdr:nvSpPr>
        <xdr:cNvPr id="6544" name="Čára 3472"/>
        <xdr:cNvSpPr>
          <a:spLocks noChangeShapeType="1"/>
        </xdr:cNvSpPr>
      </xdr:nvSpPr>
      <xdr:spPr bwMode="auto">
        <a:xfrm>
          <a:off x="1412367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45" name="Čára 3473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46" name="Čára 3474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47" name="Čára 3475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48" name="Čára 3476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49" name="Čára 3477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50" name="Čára 3478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51" name="Čára 3479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52" name="Čára 3480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53" name="Čára 3481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54" name="Čára 3482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55" name="Čára 3483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56" name="Čára 3484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57" name="Čára 3485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58" name="Čára 3486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59" name="Čára 3487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60" name="Čára 3488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61" name="Čára 3489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62" name="Čára 3490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63" name="Čára 3491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64" name="Čára 3492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65" name="Čára 3493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566" name="Čára 3494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567" name="Čára 3495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568" name="Čára 3496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569" name="Čára 3497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570" name="Čára 3498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571" name="Čára 3499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572" name="Čára 3500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573" name="Čára 3501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574" name="Čára 3502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575" name="Čára 3503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576" name="Čára 3504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577" name="Čára 3505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578" name="Čára 3506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579" name="Čára 3507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80" name="Čára 3508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81" name="Čára 3509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82" name="Čára 3510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83" name="Čára 3511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84" name="Čára 3512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85" name="Čára 3513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86" name="Čára 3514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87" name="Čára 3515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88" name="Čára 3516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89" name="Čára 3517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90" name="Čára 3518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91" name="Čára 3519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92" name="Čára 3520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93" name="Čára 3521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94" name="Čára 3522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95" name="Čára 3523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96" name="Čára 3524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597" name="Čára 3525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390525</xdr:colOff>
      <xdr:row>0</xdr:row>
      <xdr:rowOff>0</xdr:rowOff>
    </xdr:from>
    <xdr:to>
      <xdr:col>237</xdr:col>
      <xdr:colOff>76200</xdr:colOff>
      <xdr:row>0</xdr:row>
      <xdr:rowOff>0</xdr:rowOff>
    </xdr:to>
    <xdr:sp macro="" textlink="">
      <xdr:nvSpPr>
        <xdr:cNvPr id="6598" name="Čára 3526"/>
        <xdr:cNvSpPr>
          <a:spLocks noChangeShapeType="1"/>
        </xdr:cNvSpPr>
      </xdr:nvSpPr>
      <xdr:spPr bwMode="auto">
        <a:xfrm>
          <a:off x="14462760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237</xdr:col>
      <xdr:colOff>9525</xdr:colOff>
      <xdr:row>0</xdr:row>
      <xdr:rowOff>0</xdr:rowOff>
    </xdr:from>
    <xdr:to>
      <xdr:col>237</xdr:col>
      <xdr:colOff>180975</xdr:colOff>
      <xdr:row>0</xdr:row>
      <xdr:rowOff>0</xdr:rowOff>
    </xdr:to>
    <xdr:sp macro="" textlink="">
      <xdr:nvSpPr>
        <xdr:cNvPr id="6599" name="Čára 3527"/>
        <xdr:cNvSpPr>
          <a:spLocks noChangeShapeType="1"/>
        </xdr:cNvSpPr>
      </xdr:nvSpPr>
      <xdr:spPr bwMode="auto">
        <a:xfrm>
          <a:off x="144846675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419100</xdr:colOff>
      <xdr:row>0</xdr:row>
      <xdr:rowOff>0</xdr:rowOff>
    </xdr:from>
    <xdr:to>
      <xdr:col>237</xdr:col>
      <xdr:colOff>600075</xdr:colOff>
      <xdr:row>0</xdr:row>
      <xdr:rowOff>0</xdr:rowOff>
    </xdr:to>
    <xdr:sp macro="" textlink="">
      <xdr:nvSpPr>
        <xdr:cNvPr id="6600" name="Čára 3528"/>
        <xdr:cNvSpPr>
          <a:spLocks noChangeShapeType="1"/>
        </xdr:cNvSpPr>
      </xdr:nvSpPr>
      <xdr:spPr bwMode="auto">
        <a:xfrm>
          <a:off x="144656175" y="0"/>
          <a:ext cx="781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601" name="Čára 3529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602" name="Čára 3530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603" name="Čára 3531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604" name="Čára 3532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605" name="Čára 3533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606" name="Čára 3534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607" name="Čára 3535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608" name="Čára 3536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609" name="Čára 3537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610" name="Čára 3538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611" name="Čára 3539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612" name="Čára 3540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238125</xdr:colOff>
      <xdr:row>0</xdr:row>
      <xdr:rowOff>0</xdr:rowOff>
    </xdr:from>
    <xdr:to>
      <xdr:col>237</xdr:col>
      <xdr:colOff>200025</xdr:colOff>
      <xdr:row>0</xdr:row>
      <xdr:rowOff>0</xdr:rowOff>
    </xdr:to>
    <xdr:sp macro="" textlink="">
      <xdr:nvSpPr>
        <xdr:cNvPr id="6613" name="Čára 3541"/>
        <xdr:cNvSpPr>
          <a:spLocks noChangeShapeType="1"/>
        </xdr:cNvSpPr>
      </xdr:nvSpPr>
      <xdr:spPr bwMode="auto">
        <a:xfrm>
          <a:off x="1444752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236</xdr:col>
      <xdr:colOff>9525</xdr:colOff>
      <xdr:row>0</xdr:row>
      <xdr:rowOff>0</xdr:rowOff>
    </xdr:from>
    <xdr:to>
      <xdr:col>236</xdr:col>
      <xdr:colOff>381000</xdr:colOff>
      <xdr:row>0</xdr:row>
      <xdr:rowOff>0</xdr:rowOff>
    </xdr:to>
    <xdr:sp macro="" textlink="">
      <xdr:nvSpPr>
        <xdr:cNvPr id="6614" name="Čára 3542"/>
        <xdr:cNvSpPr>
          <a:spLocks noChangeShapeType="1"/>
        </xdr:cNvSpPr>
      </xdr:nvSpPr>
      <xdr:spPr bwMode="auto">
        <a:xfrm>
          <a:off x="1442466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15" name="Čára 3543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16" name="Čára 3544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17" name="Čára 3545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18" name="Čára 3546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19" name="Čára 3547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20" name="Čára 3548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21" name="Čára 3549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22" name="Čára 3550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23" name="Čára 3551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24" name="Čára 3552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25" name="Čára 3553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26" name="Čára 3554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27" name="Čára 3555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28" name="Čára 3556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29" name="Čára 3557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30" name="Čára 3558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31" name="Čára 3559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32" name="Čára 3560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33" name="Čára 3561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34" name="Čára 3562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35" name="Čára 3563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36" name="Čára 3564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37" name="Čára 3565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38" name="Čára 3566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39" name="Čára 3567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40" name="Čára 3568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41" name="Čára 3569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42" name="Čára 3570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43" name="Čára 3571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44" name="Čára 3572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45" name="Čára 3573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46" name="Čára 3574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47" name="Čára 3575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48" name="Čára 3576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49" name="Čára 3577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50" name="Čára 3578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51" name="Čára 3579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52" name="Čára 3580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53" name="Čára 3581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54" name="Čára 3582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55" name="Čára 3583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56" name="Čára 3584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57" name="Čára 3585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58" name="Čára 3586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59" name="Čára 3587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60" name="Čára 3588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61" name="Čára 3589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62" name="Čára 3590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63" name="Čára 3591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64" name="Čára 3592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65" name="Čára 3593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66" name="Čára 3594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67" name="Čára 3595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381000</xdr:colOff>
      <xdr:row>0</xdr:row>
      <xdr:rowOff>0</xdr:rowOff>
    </xdr:from>
    <xdr:to>
      <xdr:col>242</xdr:col>
      <xdr:colOff>66675</xdr:colOff>
      <xdr:row>0</xdr:row>
      <xdr:rowOff>0</xdr:rowOff>
    </xdr:to>
    <xdr:sp macro="" textlink="">
      <xdr:nvSpPr>
        <xdr:cNvPr id="6668" name="Čára 3596"/>
        <xdr:cNvSpPr>
          <a:spLocks noChangeShapeType="1"/>
        </xdr:cNvSpPr>
      </xdr:nvSpPr>
      <xdr:spPr bwMode="auto">
        <a:xfrm>
          <a:off x="147618450" y="0"/>
          <a:ext cx="285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242</xdr:col>
      <xdr:colOff>9525</xdr:colOff>
      <xdr:row>0</xdr:row>
      <xdr:rowOff>0</xdr:rowOff>
    </xdr:from>
    <xdr:to>
      <xdr:col>242</xdr:col>
      <xdr:colOff>180975</xdr:colOff>
      <xdr:row>0</xdr:row>
      <xdr:rowOff>0</xdr:rowOff>
    </xdr:to>
    <xdr:sp macro="" textlink="">
      <xdr:nvSpPr>
        <xdr:cNvPr id="6669" name="Čára 3597"/>
        <xdr:cNvSpPr>
          <a:spLocks noChangeShapeType="1"/>
        </xdr:cNvSpPr>
      </xdr:nvSpPr>
      <xdr:spPr bwMode="auto">
        <a:xfrm>
          <a:off x="147847050" y="0"/>
          <a:ext cx="171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428625</xdr:colOff>
      <xdr:row>0</xdr:row>
      <xdr:rowOff>0</xdr:rowOff>
    </xdr:from>
    <xdr:to>
      <xdr:col>243</xdr:col>
      <xdr:colOff>0</xdr:colOff>
      <xdr:row>0</xdr:row>
      <xdr:rowOff>0</xdr:rowOff>
    </xdr:to>
    <xdr:sp macro="" textlink="">
      <xdr:nvSpPr>
        <xdr:cNvPr id="6670" name="Čára 3598"/>
        <xdr:cNvSpPr>
          <a:spLocks noChangeShapeType="1"/>
        </xdr:cNvSpPr>
      </xdr:nvSpPr>
      <xdr:spPr bwMode="auto">
        <a:xfrm>
          <a:off x="147666075" y="0"/>
          <a:ext cx="7715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71" name="Čára 3599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72" name="Čára 3600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73" name="Čára 3601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74" name="Čára 3602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75" name="Čára 3603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76" name="Čára 3604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77" name="Čára 3605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78" name="Čára 3606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79" name="Čára 3607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80" name="Čára 3608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81" name="Čára 3609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82" name="Čára 3610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238125</xdr:colOff>
      <xdr:row>0</xdr:row>
      <xdr:rowOff>0</xdr:rowOff>
    </xdr:from>
    <xdr:to>
      <xdr:col>242</xdr:col>
      <xdr:colOff>190500</xdr:colOff>
      <xdr:row>0</xdr:row>
      <xdr:rowOff>0</xdr:rowOff>
    </xdr:to>
    <xdr:sp macro="" textlink="">
      <xdr:nvSpPr>
        <xdr:cNvPr id="6683" name="Čára 3611"/>
        <xdr:cNvSpPr>
          <a:spLocks noChangeShapeType="1"/>
        </xdr:cNvSpPr>
      </xdr:nvSpPr>
      <xdr:spPr bwMode="auto">
        <a:xfrm>
          <a:off x="147475575" y="0"/>
          <a:ext cx="552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241</xdr:col>
      <xdr:colOff>19050</xdr:colOff>
      <xdr:row>0</xdr:row>
      <xdr:rowOff>0</xdr:rowOff>
    </xdr:from>
    <xdr:to>
      <xdr:col>241</xdr:col>
      <xdr:colOff>390525</xdr:colOff>
      <xdr:row>0</xdr:row>
      <xdr:rowOff>0</xdr:rowOff>
    </xdr:to>
    <xdr:sp macro="" textlink="">
      <xdr:nvSpPr>
        <xdr:cNvPr id="6684" name="Čára 3612"/>
        <xdr:cNvSpPr>
          <a:spLocks noChangeShapeType="1"/>
        </xdr:cNvSpPr>
      </xdr:nvSpPr>
      <xdr:spPr bwMode="auto">
        <a:xfrm>
          <a:off x="147256500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685" name="Čára 3613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686" name="Čára 3614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687" name="Čára 3615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688" name="Čára 3616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689" name="Čára 3617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690" name="Čára 3618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691" name="Čára 3619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692" name="Čára 3620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693" name="Čára 3621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694" name="Čára 3622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695" name="Čára 3623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696" name="Čára 3624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697" name="Čára 3625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698" name="Čára 3626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699" name="Čára 3627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700" name="Čára 3628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01" name="Čára 3629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702" name="Čára 3630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703" name="Čára 3631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04" name="Čára 3632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705" name="Čára 3633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06" name="Čára 3634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07" name="Čára 3635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08" name="Čára 3636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09" name="Čára 3637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10" name="Čára 3638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11" name="Čára 3639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12" name="Čára 3640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13" name="Čára 3641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14" name="Čára 3642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15" name="Čára 3643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16" name="Čára 3644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17" name="Čára 3645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18" name="Čára 3646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19" name="Čára 3647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20" name="Čára 3648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21" name="Čára 3649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22" name="Čára 3650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23" name="Čára 3651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24" name="Čára 3652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25" name="Čára 3653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26" name="Čára 3654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27" name="Čára 3655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28" name="Čára 3656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729" name="Čára 3657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730" name="Čára 3658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31" name="Čára 3659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732" name="Čára 3660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33" name="Čára 3661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734" name="Čára 3662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735" name="Čára 3663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36" name="Čára 3664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737" name="Čára 3665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738" name="Čára 3666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39" name="Čára 3667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740" name="Čára 3668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741" name="Čára 3669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42" name="Čára 3670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743" name="Čára 3671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44" name="Čára 3672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745" name="Čára 3673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247</xdr:col>
      <xdr:colOff>66675</xdr:colOff>
      <xdr:row>0</xdr:row>
      <xdr:rowOff>0</xdr:rowOff>
    </xdr:to>
    <xdr:sp macro="" textlink="">
      <xdr:nvSpPr>
        <xdr:cNvPr id="6746" name="Čára 3674"/>
        <xdr:cNvSpPr>
          <a:spLocks noChangeShapeType="1"/>
        </xdr:cNvSpPr>
      </xdr:nvSpPr>
      <xdr:spPr bwMode="auto">
        <a:xfrm>
          <a:off x="150609300" y="0"/>
          <a:ext cx="295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590550</xdr:colOff>
      <xdr:row>0</xdr:row>
      <xdr:rowOff>0</xdr:rowOff>
    </xdr:from>
    <xdr:to>
      <xdr:col>247</xdr:col>
      <xdr:colOff>152400</xdr:colOff>
      <xdr:row>0</xdr:row>
      <xdr:rowOff>0</xdr:rowOff>
    </xdr:to>
    <xdr:sp macro="" textlink="">
      <xdr:nvSpPr>
        <xdr:cNvPr id="6747" name="Čára 3675"/>
        <xdr:cNvSpPr>
          <a:spLocks noChangeShapeType="1"/>
        </xdr:cNvSpPr>
      </xdr:nvSpPr>
      <xdr:spPr bwMode="auto">
        <a:xfrm>
          <a:off x="150828375" y="0"/>
          <a:ext cx="161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409575</xdr:colOff>
      <xdr:row>0</xdr:row>
      <xdr:rowOff>0</xdr:rowOff>
    </xdr:from>
    <xdr:to>
      <xdr:col>248</xdr:col>
      <xdr:colOff>9525</xdr:colOff>
      <xdr:row>0</xdr:row>
      <xdr:rowOff>0</xdr:rowOff>
    </xdr:to>
    <xdr:sp macro="" textlink="">
      <xdr:nvSpPr>
        <xdr:cNvPr id="6748" name="Čára 3676"/>
        <xdr:cNvSpPr>
          <a:spLocks noChangeShapeType="1"/>
        </xdr:cNvSpPr>
      </xdr:nvSpPr>
      <xdr:spPr bwMode="auto">
        <a:xfrm>
          <a:off x="150647400" y="0"/>
          <a:ext cx="8001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49" name="Čára 3677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50" name="Čára 3678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51" name="Čára 3679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52" name="Čára 3680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53" name="Čára 3681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54" name="Čára 3682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55" name="Čára 3683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56" name="Čára 3684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57" name="Čára 3685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58" name="Čára 3686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59" name="Čára 3687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60" name="Čára 3688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61" name="Čára 3689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62" name="Čára 3690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63" name="Čára 3691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64" name="Čára 3692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65" name="Čára 3693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66" name="Čára 3694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67" name="Čára 3695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371475</xdr:colOff>
      <xdr:row>0</xdr:row>
      <xdr:rowOff>0</xdr:rowOff>
    </xdr:from>
    <xdr:to>
      <xdr:col>246</xdr:col>
      <xdr:colOff>371475</xdr:colOff>
      <xdr:row>0</xdr:row>
      <xdr:rowOff>0</xdr:rowOff>
    </xdr:to>
    <xdr:sp macro="" textlink="">
      <xdr:nvSpPr>
        <xdr:cNvPr id="6768" name="Čára 3696"/>
        <xdr:cNvSpPr>
          <a:spLocks noChangeShapeType="1"/>
        </xdr:cNvSpPr>
      </xdr:nvSpPr>
      <xdr:spPr bwMode="auto">
        <a:xfrm>
          <a:off x="1506093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219075</xdr:colOff>
      <xdr:row>0</xdr:row>
      <xdr:rowOff>0</xdr:rowOff>
    </xdr:from>
    <xdr:to>
      <xdr:col>247</xdr:col>
      <xdr:colOff>180975</xdr:colOff>
      <xdr:row>0</xdr:row>
      <xdr:rowOff>0</xdr:rowOff>
    </xdr:to>
    <xdr:sp macro="" textlink="">
      <xdr:nvSpPr>
        <xdr:cNvPr id="6769" name="Čára 3697"/>
        <xdr:cNvSpPr>
          <a:spLocks noChangeShapeType="1"/>
        </xdr:cNvSpPr>
      </xdr:nvSpPr>
      <xdr:spPr bwMode="auto">
        <a:xfrm>
          <a:off x="150456900" y="0"/>
          <a:ext cx="561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361950</xdr:colOff>
      <xdr:row>0</xdr:row>
      <xdr:rowOff>0</xdr:rowOff>
    </xdr:to>
    <xdr:sp macro="" textlink="">
      <xdr:nvSpPr>
        <xdr:cNvPr id="6770" name="Čára 3698"/>
        <xdr:cNvSpPr>
          <a:spLocks noChangeShapeType="1"/>
        </xdr:cNvSpPr>
      </xdr:nvSpPr>
      <xdr:spPr bwMode="auto">
        <a:xfrm>
          <a:off x="150237825" y="0"/>
          <a:ext cx="3619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771" name="Čára 3699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772" name="Čára 3700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773" name="Čára 3701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774" name="Čára 3702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775" name="Čára 3703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776" name="Čára 3704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777" name="Čára 3705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778" name="Čára 3706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779" name="Čára 3707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780" name="Čára 3708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781" name="Čára 3709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782" name="Čára 3710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783" name="Čára 3711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784" name="Čára 3712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785" name="Čára 3713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786" name="Čára 3714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787" name="Čára 3715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788" name="Čára 3716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789" name="Čára 3717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790" name="Čára 3718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791" name="Čára 3719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792" name="Čára 3720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793" name="Čára 3721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794" name="Čára 3722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795" name="Čára 3723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796" name="Čára 3724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797" name="Čára 3725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798" name="Čára 3726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799" name="Čára 3727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00" name="Čára 3728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01" name="Čára 3729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802" name="Čára 3730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03" name="Čára 3731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804" name="Čára 3732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05" name="Čára 3733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806" name="Čára 3734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807" name="Čára 3735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808" name="Čára 3736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809" name="Čára 3737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810" name="Čára 3738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811" name="Čára 3739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812" name="Čára 3740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813" name="Čára 3741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814" name="Čára 3742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815" name="Čára 3743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816" name="Čára 3744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817" name="Čára 3745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818" name="Čára 3746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819" name="Čára 3747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820" name="Čára 3748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821" name="Čára 3749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822" name="Čára 3750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823" name="Čára 3751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428625</xdr:colOff>
      <xdr:row>0</xdr:row>
      <xdr:rowOff>0</xdr:rowOff>
    </xdr:from>
    <xdr:to>
      <xdr:col>252</xdr:col>
      <xdr:colOff>76200</xdr:colOff>
      <xdr:row>0</xdr:row>
      <xdr:rowOff>0</xdr:rowOff>
    </xdr:to>
    <xdr:sp macro="" textlink="">
      <xdr:nvSpPr>
        <xdr:cNvPr id="6824" name="Čára 3752"/>
        <xdr:cNvSpPr>
          <a:spLocks noChangeShapeType="1"/>
        </xdr:cNvSpPr>
      </xdr:nvSpPr>
      <xdr:spPr bwMode="auto">
        <a:xfrm>
          <a:off x="153666825" y="0"/>
          <a:ext cx="2476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252</xdr:col>
      <xdr:colOff>57150</xdr:colOff>
      <xdr:row>0</xdr:row>
      <xdr:rowOff>0</xdr:rowOff>
    </xdr:from>
    <xdr:to>
      <xdr:col>252</xdr:col>
      <xdr:colOff>180975</xdr:colOff>
      <xdr:row>0</xdr:row>
      <xdr:rowOff>0</xdr:rowOff>
    </xdr:to>
    <xdr:sp macro="" textlink="">
      <xdr:nvSpPr>
        <xdr:cNvPr id="6825" name="Čára 3753"/>
        <xdr:cNvSpPr>
          <a:spLocks noChangeShapeType="1"/>
        </xdr:cNvSpPr>
      </xdr:nvSpPr>
      <xdr:spPr bwMode="auto">
        <a:xfrm>
          <a:off x="153895425" y="0"/>
          <a:ext cx="123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457200</xdr:colOff>
      <xdr:row>0</xdr:row>
      <xdr:rowOff>0</xdr:rowOff>
    </xdr:from>
    <xdr:to>
      <xdr:col>253</xdr:col>
      <xdr:colOff>9525</xdr:colOff>
      <xdr:row>0</xdr:row>
      <xdr:rowOff>0</xdr:rowOff>
    </xdr:to>
    <xdr:sp macro="" textlink="">
      <xdr:nvSpPr>
        <xdr:cNvPr id="6826" name="Čára 3754"/>
        <xdr:cNvSpPr>
          <a:spLocks noChangeShapeType="1"/>
        </xdr:cNvSpPr>
      </xdr:nvSpPr>
      <xdr:spPr bwMode="auto">
        <a:xfrm>
          <a:off x="153695400" y="0"/>
          <a:ext cx="752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827" name="Čára 3755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28" name="Čára 3756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29" name="Čára 3757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830" name="Čára 3758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31" name="Čára 3759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832" name="Čára 3760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33" name="Čára 3761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834" name="Čára 3762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35" name="Čára 3763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36" name="Čára 3764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837" name="Čára 3765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38" name="Čára 3766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276225</xdr:colOff>
      <xdr:row>0</xdr:row>
      <xdr:rowOff>0</xdr:rowOff>
    </xdr:from>
    <xdr:to>
      <xdr:col>252</xdr:col>
      <xdr:colOff>190500</xdr:colOff>
      <xdr:row>0</xdr:row>
      <xdr:rowOff>0</xdr:rowOff>
    </xdr:to>
    <xdr:sp macro="" textlink="">
      <xdr:nvSpPr>
        <xdr:cNvPr id="6839" name="Čára 3767"/>
        <xdr:cNvSpPr>
          <a:spLocks noChangeShapeType="1"/>
        </xdr:cNvSpPr>
      </xdr:nvSpPr>
      <xdr:spPr bwMode="auto">
        <a:xfrm>
          <a:off x="153514425" y="0"/>
          <a:ext cx="5143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251</xdr:col>
      <xdr:colOff>47625</xdr:colOff>
      <xdr:row>0</xdr:row>
      <xdr:rowOff>0</xdr:rowOff>
    </xdr:from>
    <xdr:to>
      <xdr:col>251</xdr:col>
      <xdr:colOff>419100</xdr:colOff>
      <xdr:row>0</xdr:row>
      <xdr:rowOff>0</xdr:rowOff>
    </xdr:to>
    <xdr:sp macro="" textlink="">
      <xdr:nvSpPr>
        <xdr:cNvPr id="6840" name="Čára 3768"/>
        <xdr:cNvSpPr>
          <a:spLocks noChangeShapeType="1"/>
        </xdr:cNvSpPr>
      </xdr:nvSpPr>
      <xdr:spPr bwMode="auto">
        <a:xfrm>
          <a:off x="153285825" y="0"/>
          <a:ext cx="3714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41" name="Čára 3801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42" name="Čára 3802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43" name="Čára 3803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44" name="Čára 3804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45" name="Čára 3805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46" name="Čára 3806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47" name="Čára 3807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48" name="Čára 3808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49" name="Čára 3809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50" name="Čára 3810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51" name="Čára 3811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52" name="Čára 3812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53" name="Čára 3813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54" name="Čára 3814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55" name="Čára 3815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56" name="Čára 3816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57" name="Čára 3817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58" name="Čára 3818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59" name="Čára 3819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60" name="Čára 3820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61" name="Čára 3821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862" name="Čára 3822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63" name="Čára 3823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64" name="Čára 3824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865" name="Čára 3825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66" name="Čára 3826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867" name="Čára 3827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68" name="Čára 3828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869" name="Čára 3829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70" name="Čára 3830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71" name="Čára 3831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872" name="Čára 3832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73" name="Čára 3833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874" name="Čára 3834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75" name="Čára 3835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76" name="Čára 3836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77" name="Čára 3837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78" name="Čára 3838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79" name="Čára 3839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80" name="Čára 3840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81" name="Čára 3841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82" name="Čára 3842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83" name="Čára 3843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84" name="Čára 3844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85" name="Čára 3845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86" name="Čára 3846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87" name="Čára 3847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88" name="Čára 3848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89" name="Čára 3849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90" name="Čára 3850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91" name="Čára 3851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92" name="Čára 3852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93" name="Čára 3853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723900</xdr:colOff>
      <xdr:row>0</xdr:row>
      <xdr:rowOff>0</xdr:rowOff>
    </xdr:to>
    <xdr:sp macro="" textlink="">
      <xdr:nvSpPr>
        <xdr:cNvPr id="6894" name="Čára 3854"/>
        <xdr:cNvSpPr>
          <a:spLocks noChangeShapeType="1"/>
        </xdr:cNvSpPr>
      </xdr:nvSpPr>
      <xdr:spPr bwMode="auto">
        <a:xfrm>
          <a:off x="619125" y="0"/>
          <a:ext cx="809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428625</xdr:colOff>
      <xdr:row>0</xdr:row>
      <xdr:rowOff>0</xdr:rowOff>
    </xdr:from>
    <xdr:to>
      <xdr:col>1</xdr:col>
      <xdr:colOff>904875</xdr:colOff>
      <xdr:row>0</xdr:row>
      <xdr:rowOff>0</xdr:rowOff>
    </xdr:to>
    <xdr:sp macro="" textlink="">
      <xdr:nvSpPr>
        <xdr:cNvPr id="6895" name="Čára 3855"/>
        <xdr:cNvSpPr>
          <a:spLocks noChangeShapeType="1"/>
        </xdr:cNvSpPr>
      </xdr:nvSpPr>
      <xdr:spPr bwMode="auto">
        <a:xfrm>
          <a:off x="1133475" y="0"/>
          <a:ext cx="4762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1876425</xdr:colOff>
      <xdr:row>0</xdr:row>
      <xdr:rowOff>0</xdr:rowOff>
    </xdr:to>
    <xdr:sp macro="" textlink="">
      <xdr:nvSpPr>
        <xdr:cNvPr id="6896" name="Čára 3856"/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897" name="Čára 3857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98" name="Čára 3858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899" name="Čára 3859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900" name="Čára 3860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01" name="Čára 3861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902" name="Čára 3862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03" name="Čára 3863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904" name="Čára 3864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05" name="Čára 3865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06" name="Čára 3866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907" name="Čára 3867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08" name="Čára 3868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1019175</xdr:colOff>
      <xdr:row>0</xdr:row>
      <xdr:rowOff>0</xdr:rowOff>
    </xdr:to>
    <xdr:sp macro="" textlink="">
      <xdr:nvSpPr>
        <xdr:cNvPr id="6909" name="Čára 3869"/>
        <xdr:cNvSpPr>
          <a:spLocks noChangeShapeType="1"/>
        </xdr:cNvSpPr>
      </xdr:nvSpPr>
      <xdr:spPr bwMode="auto">
        <a:xfrm>
          <a:off x="409575" y="0"/>
          <a:ext cx="13144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10" name="Čára 3870"/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zoomScaleNormal="100" workbookViewId="0">
      <selection activeCell="C25" sqref="C25"/>
    </sheetView>
  </sheetViews>
  <sheetFormatPr defaultColWidth="10.6640625" defaultRowHeight="12.75"/>
  <cols>
    <col min="1" max="1" width="9.83203125" style="284" customWidth="1"/>
    <col min="2" max="2" width="82.5" style="283" customWidth="1"/>
    <col min="3" max="3" width="30" style="283" customWidth="1"/>
    <col min="4" max="16384" width="10.6640625" style="283"/>
  </cols>
  <sheetData>
    <row r="1" spans="1:7">
      <c r="A1" s="282"/>
    </row>
    <row r="2" spans="1:7" ht="19.5">
      <c r="B2" s="285" t="s">
        <v>426</v>
      </c>
    </row>
    <row r="3" spans="1:7" ht="19.5">
      <c r="B3" s="285"/>
    </row>
    <row r="4" spans="1:7" ht="17.25">
      <c r="B4" s="286" t="s">
        <v>427</v>
      </c>
    </row>
    <row r="5" spans="1:7" ht="17.25">
      <c r="B5" s="286" t="s">
        <v>428</v>
      </c>
    </row>
    <row r="6" spans="1:7" ht="17.25">
      <c r="B6" s="286"/>
    </row>
    <row r="7" spans="1:7" ht="17.25">
      <c r="B7" s="286"/>
    </row>
    <row r="8" spans="1:7" ht="17.25">
      <c r="B8" s="286"/>
    </row>
    <row r="9" spans="1:7" ht="17.25">
      <c r="B9" s="286"/>
    </row>
    <row r="10" spans="1:7" ht="18" thickBot="1">
      <c r="B10" s="286"/>
    </row>
    <row r="11" spans="1:7" ht="20.25">
      <c r="A11" s="287" t="s">
        <v>429</v>
      </c>
      <c r="B11" s="288"/>
      <c r="C11" s="289"/>
      <c r="G11" s="286"/>
    </row>
    <row r="12" spans="1:7" ht="9.9499999999999993" customHeight="1" thickBot="1">
      <c r="A12" s="290"/>
      <c r="B12" s="291"/>
      <c r="C12" s="292"/>
    </row>
    <row r="13" spans="1:7" ht="35.1" customHeight="1" thickBot="1">
      <c r="A13" s="293"/>
      <c r="B13" s="294" t="s">
        <v>430</v>
      </c>
      <c r="C13" s="295" t="s">
        <v>447</v>
      </c>
    </row>
    <row r="14" spans="1:7" s="299" customFormat="1" ht="15" customHeight="1">
      <c r="A14" s="296"/>
      <c r="B14" s="297"/>
      <c r="C14" s="298"/>
    </row>
    <row r="15" spans="1:7" s="299" customFormat="1" ht="24.95" customHeight="1">
      <c r="A15" s="300" t="s">
        <v>431</v>
      </c>
      <c r="B15" s="301" t="s">
        <v>432</v>
      </c>
      <c r="C15" s="302">
        <f>SUM(C17:C18)</f>
        <v>0</v>
      </c>
    </row>
    <row r="16" spans="1:7" s="299" customFormat="1" ht="9.9499999999999993" customHeight="1">
      <c r="A16" s="300"/>
      <c r="B16" s="301"/>
      <c r="C16" s="303"/>
    </row>
    <row r="17" spans="1:3" ht="20.100000000000001" customHeight="1">
      <c r="A17" s="304"/>
      <c r="B17" s="305" t="s">
        <v>433</v>
      </c>
      <c r="C17" s="306">
        <f ca="1">'A1 Stav část - VV'!J97+'A1 Stav část - VV'!J103</f>
        <v>0</v>
      </c>
    </row>
    <row r="18" spans="1:3" ht="20.100000000000001" customHeight="1">
      <c r="A18" s="304"/>
      <c r="B18" s="305" t="s">
        <v>434</v>
      </c>
      <c r="C18" s="306">
        <f ca="1">'A1 Stav část - VV'!J112</f>
        <v>0</v>
      </c>
    </row>
    <row r="19" spans="1:3" ht="9.9499999999999993" customHeight="1">
      <c r="A19" s="307"/>
      <c r="B19" s="308"/>
      <c r="C19" s="309"/>
    </row>
    <row r="20" spans="1:3" s="299" customFormat="1" ht="24.95" customHeight="1">
      <c r="A20" s="300" t="s">
        <v>435</v>
      </c>
      <c r="B20" s="301" t="s">
        <v>436</v>
      </c>
      <c r="C20" s="302">
        <f>SUM(C22:C27)</f>
        <v>0</v>
      </c>
    </row>
    <row r="21" spans="1:3" s="299" customFormat="1" ht="9.9499999999999993" customHeight="1">
      <c r="A21" s="300"/>
      <c r="B21" s="301"/>
      <c r="C21" s="303"/>
    </row>
    <row r="22" spans="1:3" ht="20.100000000000001" customHeight="1">
      <c r="A22" s="310" t="s">
        <v>437</v>
      </c>
      <c r="B22" s="308" t="s">
        <v>438</v>
      </c>
      <c r="C22" s="309">
        <f ca="1">'A3.2 VZD rekap. VV'!E17</f>
        <v>0</v>
      </c>
    </row>
    <row r="23" spans="1:3" ht="20.100000000000001" customHeight="1">
      <c r="A23" s="310" t="s">
        <v>439</v>
      </c>
      <c r="B23" s="308" t="s">
        <v>440</v>
      </c>
      <c r="C23" s="309">
        <f ca="1">'A 3.4MaR VV'!G69</f>
        <v>0</v>
      </c>
    </row>
    <row r="24" spans="1:3" ht="20.100000000000001" customHeight="1">
      <c r="A24" s="310" t="s">
        <v>441</v>
      </c>
      <c r="B24" s="308" t="s">
        <v>442</v>
      </c>
      <c r="C24" s="309">
        <v>0</v>
      </c>
    </row>
    <row r="25" spans="1:3" ht="20.100000000000001" customHeight="1">
      <c r="A25" s="310" t="s">
        <v>443</v>
      </c>
      <c r="B25" s="308" t="s">
        <v>444</v>
      </c>
      <c r="C25" s="309">
        <f ca="1">'A3.7 EL VV'!H26</f>
        <v>0</v>
      </c>
    </row>
    <row r="26" spans="1:3" ht="20.100000000000001" customHeight="1">
      <c r="A26" s="310"/>
      <c r="B26" s="308"/>
      <c r="C26" s="309"/>
    </row>
    <row r="27" spans="1:3" ht="20.100000000000001" customHeight="1">
      <c r="A27" s="310"/>
      <c r="B27" s="308"/>
      <c r="C27" s="309"/>
    </row>
    <row r="28" spans="1:3" s="299" customFormat="1" ht="15" customHeight="1">
      <c r="A28" s="300"/>
      <c r="B28" s="301"/>
      <c r="C28" s="303"/>
    </row>
    <row r="29" spans="1:3" s="299" customFormat="1" ht="30" customHeight="1">
      <c r="A29" s="310"/>
      <c r="B29" s="301" t="s">
        <v>445</v>
      </c>
      <c r="C29" s="302">
        <f>C15+C20</f>
        <v>0</v>
      </c>
    </row>
    <row r="30" spans="1:3" ht="15" customHeight="1" thickBot="1">
      <c r="A30" s="310"/>
      <c r="B30" s="308"/>
      <c r="C30" s="309"/>
    </row>
    <row r="31" spans="1:3" ht="30" customHeight="1" thickBot="1">
      <c r="A31" s="311"/>
      <c r="B31" s="312" t="s">
        <v>446</v>
      </c>
      <c r="C31" s="313">
        <f>C29*1.21</f>
        <v>0</v>
      </c>
    </row>
    <row r="32" spans="1:3" ht="15" customHeight="1">
      <c r="A32" s="314"/>
      <c r="B32" s="301"/>
      <c r="C32" s="315"/>
    </row>
    <row r="33" spans="1:3" ht="14.25" customHeight="1">
      <c r="A33" s="316"/>
      <c r="B33" s="317"/>
      <c r="C33" s="318"/>
    </row>
    <row r="34" spans="1:3" s="299" customFormat="1" ht="30" customHeight="1">
      <c r="A34" s="314"/>
      <c r="B34" s="301"/>
      <c r="C34" s="315"/>
    </row>
    <row r="35" spans="1:3">
      <c r="A35" s="283"/>
    </row>
    <row r="36" spans="1:3">
      <c r="A36" s="283"/>
    </row>
    <row r="37" spans="1:3">
      <c r="A37" s="316"/>
      <c r="B37" s="319"/>
      <c r="C37" s="318"/>
    </row>
    <row r="38" spans="1:3">
      <c r="A38" s="283"/>
    </row>
    <row r="39" spans="1:3">
      <c r="A39" s="283"/>
    </row>
    <row r="40" spans="1:3">
      <c r="A40" s="283"/>
    </row>
    <row r="41" spans="1:3">
      <c r="A41" s="283"/>
    </row>
    <row r="42" spans="1:3">
      <c r="A42" s="283"/>
    </row>
    <row r="43" spans="1:3">
      <c r="A43" s="283"/>
    </row>
    <row r="44" spans="1:3">
      <c r="A44" s="283"/>
    </row>
    <row r="45" spans="1:3">
      <c r="A45" s="283"/>
    </row>
    <row r="46" spans="1:3">
      <c r="A46" s="283"/>
    </row>
    <row r="47" spans="1:3">
      <c r="A47" s="283"/>
    </row>
    <row r="48" spans="1:3">
      <c r="A48" s="283"/>
    </row>
    <row r="49" spans="1:3">
      <c r="A49" s="283"/>
    </row>
    <row r="50" spans="1:3">
      <c r="A50" s="283"/>
    </row>
    <row r="51" spans="1:3">
      <c r="A51" s="283"/>
    </row>
    <row r="52" spans="1:3">
      <c r="A52" s="283"/>
    </row>
    <row r="53" spans="1:3">
      <c r="A53" s="283"/>
    </row>
    <row r="54" spans="1:3">
      <c r="A54" s="283"/>
    </row>
    <row r="55" spans="1:3">
      <c r="A55" s="283"/>
    </row>
    <row r="56" spans="1:3">
      <c r="A56" s="283"/>
    </row>
    <row r="57" spans="1:3">
      <c r="A57" s="283"/>
    </row>
    <row r="58" spans="1:3">
      <c r="A58" s="283"/>
    </row>
    <row r="59" spans="1:3">
      <c r="A59" s="283"/>
    </row>
    <row r="60" spans="1:3">
      <c r="A60" s="283"/>
    </row>
    <row r="61" spans="1:3">
      <c r="A61" s="283"/>
    </row>
    <row r="62" spans="1:3">
      <c r="A62" s="283"/>
    </row>
    <row r="63" spans="1:3">
      <c r="A63" s="283"/>
    </row>
    <row r="64" spans="1:3">
      <c r="B64" s="320"/>
      <c r="C64" s="321"/>
    </row>
    <row r="65" spans="2:3">
      <c r="B65" s="320"/>
      <c r="C65" s="321"/>
    </row>
    <row r="66" spans="2:3">
      <c r="B66" s="320"/>
      <c r="C66" s="321"/>
    </row>
    <row r="67" spans="2:3">
      <c r="B67" s="320"/>
      <c r="C67" s="321"/>
    </row>
    <row r="68" spans="2:3">
      <c r="B68" s="320"/>
      <c r="C68" s="321"/>
    </row>
    <row r="69" spans="2:3">
      <c r="B69" s="320"/>
      <c r="C69" s="318"/>
    </row>
    <row r="70" spans="2:3">
      <c r="B70" s="320"/>
      <c r="C70" s="321"/>
    </row>
    <row r="71" spans="2:3">
      <c r="B71" s="320"/>
      <c r="C71" s="321"/>
    </row>
    <row r="72" spans="2:3">
      <c r="B72" s="322"/>
      <c r="C72" s="318"/>
    </row>
  </sheetData>
  <phoneticPr fontId="48" type="noConversion"/>
  <pageMargins left="0.78740157499999996" right="0.78740157499999996" top="0.984251969" bottom="0.984251969" header="0.4921259845" footer="0.4921259845"/>
  <pageSetup paperSize="9" scale="81" orientation="portrait" horizontalDpi="4294967293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0"/>
  <sheetViews>
    <sheetView showGridLines="0" topLeftCell="A104" workbookViewId="0">
      <selection activeCell="W228" sqref="W22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45" customWidth="1"/>
    <col min="10" max="11" width="20.16406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343" t="s">
        <v>2</v>
      </c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9" t="s">
        <v>48</v>
      </c>
    </row>
    <row r="3" spans="1:46" ht="6.95" customHeight="1">
      <c r="B3" s="10"/>
      <c r="C3" s="11"/>
      <c r="D3" s="11"/>
      <c r="E3" s="11"/>
      <c r="F3" s="11"/>
      <c r="G3" s="11"/>
      <c r="H3" s="11"/>
      <c r="I3" s="46"/>
      <c r="J3" s="11"/>
      <c r="K3" s="11"/>
      <c r="L3" s="12"/>
      <c r="AT3" s="9" t="s">
        <v>49</v>
      </c>
    </row>
    <row r="4" spans="1:46" ht="24.95" customHeight="1">
      <c r="B4" s="12"/>
      <c r="D4" s="13" t="s">
        <v>50</v>
      </c>
      <c r="L4" s="12"/>
      <c r="M4" s="47" t="s">
        <v>5</v>
      </c>
      <c r="AT4" s="9" t="s">
        <v>1</v>
      </c>
    </row>
    <row r="5" spans="1:46" ht="6.95" customHeight="1">
      <c r="B5" s="12"/>
      <c r="L5" s="12"/>
    </row>
    <row r="6" spans="1:46" ht="12" customHeight="1">
      <c r="B6" s="12"/>
      <c r="D6" s="15" t="s">
        <v>7</v>
      </c>
      <c r="L6" s="12"/>
    </row>
    <row r="7" spans="1:46" ht="16.5" customHeight="1">
      <c r="B7" s="12"/>
      <c r="E7" s="341" t="e">
        <f>#REF!</f>
        <v>#REF!</v>
      </c>
      <c r="F7" s="342"/>
      <c r="G7" s="342"/>
      <c r="H7" s="342"/>
      <c r="L7" s="12"/>
    </row>
    <row r="8" spans="1:46" s="1" customFormat="1" ht="12" customHeight="1">
      <c r="A8" s="18"/>
      <c r="B8" s="19"/>
      <c r="C8" s="18"/>
      <c r="D8" s="15" t="s">
        <v>51</v>
      </c>
      <c r="E8" s="18"/>
      <c r="F8" s="18"/>
      <c r="G8" s="18"/>
      <c r="H8" s="18"/>
      <c r="I8" s="48"/>
      <c r="J8" s="18"/>
      <c r="K8" s="18"/>
      <c r="L8" s="2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" customFormat="1" ht="16.5" customHeight="1">
      <c r="A9" s="18"/>
      <c r="B9" s="19"/>
      <c r="C9" s="18"/>
      <c r="D9" s="18"/>
      <c r="E9" s="339" t="s">
        <v>52</v>
      </c>
      <c r="F9" s="340"/>
      <c r="G9" s="340"/>
      <c r="H9" s="340"/>
      <c r="I9" s="48"/>
      <c r="J9" s="18"/>
      <c r="K9" s="18"/>
      <c r="L9" s="2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" customFormat="1">
      <c r="A10" s="18"/>
      <c r="B10" s="19"/>
      <c r="C10" s="18"/>
      <c r="D10" s="18"/>
      <c r="E10" s="18"/>
      <c r="F10" s="18"/>
      <c r="G10" s="18"/>
      <c r="H10" s="18"/>
      <c r="I10" s="48"/>
      <c r="J10" s="18"/>
      <c r="K10" s="18"/>
      <c r="L10" s="2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" customFormat="1" ht="12" customHeight="1">
      <c r="A11" s="18"/>
      <c r="B11" s="19"/>
      <c r="C11" s="18"/>
      <c r="D11" s="15" t="s">
        <v>8</v>
      </c>
      <c r="E11" s="18"/>
      <c r="F11" s="14" t="s">
        <v>0</v>
      </c>
      <c r="G11" s="18"/>
      <c r="H11" s="18"/>
      <c r="I11" s="49" t="s">
        <v>9</v>
      </c>
      <c r="J11" s="14" t="s">
        <v>0</v>
      </c>
      <c r="K11" s="18"/>
      <c r="L11" s="2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" customFormat="1" ht="12" customHeight="1">
      <c r="A12" s="18"/>
      <c r="B12" s="19"/>
      <c r="C12" s="18"/>
      <c r="D12" s="15" t="s">
        <v>10</v>
      </c>
      <c r="E12" s="18"/>
      <c r="F12" s="14" t="s">
        <v>6</v>
      </c>
      <c r="G12" s="18"/>
      <c r="H12" s="18"/>
      <c r="I12" s="49" t="s">
        <v>11</v>
      </c>
      <c r="J12" s="35" t="e">
        <f>#REF!</f>
        <v>#REF!</v>
      </c>
      <c r="K12" s="18"/>
      <c r="L12" s="2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" customFormat="1" ht="10.9" customHeight="1">
      <c r="A13" s="18"/>
      <c r="B13" s="19"/>
      <c r="C13" s="18"/>
      <c r="D13" s="18"/>
      <c r="E13" s="18"/>
      <c r="F13" s="18"/>
      <c r="G13" s="18"/>
      <c r="H13" s="18"/>
      <c r="I13" s="48"/>
      <c r="J13" s="18"/>
      <c r="K13" s="18"/>
      <c r="L13" s="2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" customFormat="1" ht="12" customHeight="1">
      <c r="A14" s="18"/>
      <c r="B14" s="19"/>
      <c r="C14" s="18"/>
      <c r="D14" s="15" t="s">
        <v>12</v>
      </c>
      <c r="E14" s="18"/>
      <c r="F14" s="18"/>
      <c r="G14" s="18"/>
      <c r="H14" s="18"/>
      <c r="I14" s="49" t="s">
        <v>13</v>
      </c>
      <c r="J14" s="14" t="s">
        <v>0</v>
      </c>
      <c r="K14" s="18"/>
      <c r="L14" s="2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" customFormat="1" ht="18" customHeight="1">
      <c r="A15" s="18"/>
      <c r="B15" s="19"/>
      <c r="C15" s="18"/>
      <c r="D15" s="18"/>
      <c r="E15" s="14" t="s">
        <v>14</v>
      </c>
      <c r="F15" s="18"/>
      <c r="G15" s="18"/>
      <c r="H15" s="18"/>
      <c r="I15" s="49" t="s">
        <v>15</v>
      </c>
      <c r="J15" s="14" t="s">
        <v>0</v>
      </c>
      <c r="K15" s="18"/>
      <c r="L15" s="2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" customFormat="1" ht="6.95" customHeight="1">
      <c r="A16" s="18"/>
      <c r="B16" s="19"/>
      <c r="C16" s="18"/>
      <c r="D16" s="18"/>
      <c r="E16" s="18"/>
      <c r="F16" s="18"/>
      <c r="G16" s="18"/>
      <c r="H16" s="18"/>
      <c r="I16" s="48"/>
      <c r="J16" s="18"/>
      <c r="K16" s="18"/>
      <c r="L16" s="2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" customFormat="1" ht="12" customHeight="1">
      <c r="A17" s="18"/>
      <c r="B17" s="19"/>
      <c r="C17" s="18"/>
      <c r="D17" s="15" t="s">
        <v>16</v>
      </c>
      <c r="E17" s="18"/>
      <c r="F17" s="18"/>
      <c r="G17" s="18"/>
      <c r="H17" s="18"/>
      <c r="I17" s="49" t="s">
        <v>13</v>
      </c>
      <c r="J17" s="16" t="e">
        <f>#REF!</f>
        <v>#REF!</v>
      </c>
      <c r="K17" s="18"/>
      <c r="L17" s="2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" customFormat="1" ht="18" customHeight="1">
      <c r="A18" s="18"/>
      <c r="B18" s="19"/>
      <c r="C18" s="18"/>
      <c r="D18" s="18"/>
      <c r="E18" s="345" t="e">
        <f>#REF!</f>
        <v>#REF!</v>
      </c>
      <c r="F18" s="346"/>
      <c r="G18" s="346"/>
      <c r="H18" s="346"/>
      <c r="I18" s="49" t="s">
        <v>15</v>
      </c>
      <c r="J18" s="16" t="e">
        <f>#REF!</f>
        <v>#REF!</v>
      </c>
      <c r="K18" s="18"/>
      <c r="L18" s="2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" customFormat="1" ht="6.95" customHeight="1">
      <c r="A19" s="18"/>
      <c r="B19" s="19"/>
      <c r="C19" s="18"/>
      <c r="D19" s="18"/>
      <c r="E19" s="18"/>
      <c r="F19" s="18"/>
      <c r="G19" s="18"/>
      <c r="H19" s="18"/>
      <c r="I19" s="48"/>
      <c r="J19" s="18"/>
      <c r="K19" s="18"/>
      <c r="L19" s="2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" customFormat="1" ht="12" customHeight="1">
      <c r="A20" s="18"/>
      <c r="B20" s="19"/>
      <c r="C20" s="18"/>
      <c r="D20" s="15" t="s">
        <v>17</v>
      </c>
      <c r="E20" s="18"/>
      <c r="F20" s="18"/>
      <c r="G20" s="18"/>
      <c r="H20" s="18"/>
      <c r="I20" s="49" t="s">
        <v>13</v>
      </c>
      <c r="J20" s="14" t="s">
        <v>0</v>
      </c>
      <c r="K20" s="18"/>
      <c r="L20" s="2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" customFormat="1" ht="18" customHeight="1">
      <c r="A21" s="18"/>
      <c r="B21" s="19"/>
      <c r="C21" s="18"/>
      <c r="D21" s="18"/>
      <c r="E21" s="14" t="s">
        <v>18</v>
      </c>
      <c r="F21" s="18"/>
      <c r="G21" s="18"/>
      <c r="H21" s="18"/>
      <c r="I21" s="49" t="s">
        <v>15</v>
      </c>
      <c r="J21" s="14" t="s">
        <v>0</v>
      </c>
      <c r="K21" s="18"/>
      <c r="L21" s="2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" customFormat="1" ht="6.95" customHeight="1">
      <c r="A22" s="18"/>
      <c r="B22" s="19"/>
      <c r="C22" s="18"/>
      <c r="D22" s="18"/>
      <c r="E22" s="18"/>
      <c r="F22" s="18"/>
      <c r="G22" s="18"/>
      <c r="H22" s="18"/>
      <c r="I22" s="48"/>
      <c r="J22" s="18"/>
      <c r="K22" s="18"/>
      <c r="L22" s="2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" customFormat="1" ht="12" customHeight="1">
      <c r="A23" s="18"/>
      <c r="B23" s="19"/>
      <c r="C23" s="18"/>
      <c r="D23" s="15" t="s">
        <v>20</v>
      </c>
      <c r="E23" s="18"/>
      <c r="F23" s="18"/>
      <c r="G23" s="18"/>
      <c r="H23" s="18"/>
      <c r="I23" s="49" t="s">
        <v>13</v>
      </c>
      <c r="J23" s="14" t="s">
        <v>0</v>
      </c>
      <c r="K23" s="18"/>
      <c r="L23" s="2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" customFormat="1" ht="18" customHeight="1">
      <c r="A24" s="18"/>
      <c r="B24" s="19"/>
      <c r="C24" s="18"/>
      <c r="D24" s="18"/>
      <c r="E24" s="14" t="s">
        <v>21</v>
      </c>
      <c r="F24" s="18"/>
      <c r="G24" s="18"/>
      <c r="H24" s="18"/>
      <c r="I24" s="49" t="s">
        <v>15</v>
      </c>
      <c r="J24" s="14" t="s">
        <v>0</v>
      </c>
      <c r="K24" s="18"/>
      <c r="L24" s="2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" customFormat="1" ht="6.95" customHeight="1">
      <c r="A25" s="18"/>
      <c r="B25" s="19"/>
      <c r="C25" s="18"/>
      <c r="D25" s="18"/>
      <c r="E25" s="18"/>
      <c r="F25" s="18"/>
      <c r="G25" s="18"/>
      <c r="H25" s="18"/>
      <c r="I25" s="48"/>
      <c r="J25" s="18"/>
      <c r="K25" s="18"/>
      <c r="L25" s="2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" customFormat="1" ht="12" customHeight="1">
      <c r="A26" s="18"/>
      <c r="B26" s="19"/>
      <c r="C26" s="18"/>
      <c r="D26" s="15" t="s">
        <v>22</v>
      </c>
      <c r="E26" s="18"/>
      <c r="F26" s="18"/>
      <c r="G26" s="18"/>
      <c r="H26" s="18"/>
      <c r="I26" s="48"/>
      <c r="J26" s="18"/>
      <c r="K26" s="18"/>
      <c r="L26" s="2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" customFormat="1" ht="16.5" customHeight="1">
      <c r="A27" s="50"/>
      <c r="B27" s="51"/>
      <c r="C27" s="50"/>
      <c r="D27" s="50"/>
      <c r="E27" s="347" t="s">
        <v>0</v>
      </c>
      <c r="F27" s="347"/>
      <c r="G27" s="347"/>
      <c r="H27" s="347"/>
      <c r="I27" s="52"/>
      <c r="J27" s="50"/>
      <c r="K27" s="50"/>
      <c r="L27" s="53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s="1" customFormat="1" ht="6.95" customHeight="1">
      <c r="A28" s="18"/>
      <c r="B28" s="19"/>
      <c r="C28" s="18"/>
      <c r="D28" s="18"/>
      <c r="E28" s="18"/>
      <c r="F28" s="18"/>
      <c r="G28" s="18"/>
      <c r="H28" s="18"/>
      <c r="I28" s="48"/>
      <c r="J28" s="18"/>
      <c r="K28" s="18"/>
      <c r="L28" s="2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" customFormat="1" ht="6.95" customHeight="1">
      <c r="A29" s="18"/>
      <c r="B29" s="19"/>
      <c r="C29" s="18"/>
      <c r="D29" s="42"/>
      <c r="E29" s="42"/>
      <c r="F29" s="42"/>
      <c r="G29" s="42"/>
      <c r="H29" s="42"/>
      <c r="I29" s="54"/>
      <c r="J29" s="42"/>
      <c r="K29" s="42"/>
      <c r="L29" s="2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" customFormat="1" ht="25.35" customHeight="1">
      <c r="A30" s="18"/>
      <c r="B30" s="19"/>
      <c r="C30" s="18"/>
      <c r="D30" s="55" t="s">
        <v>23</v>
      </c>
      <c r="E30" s="18"/>
      <c r="F30" s="18"/>
      <c r="G30" s="18"/>
      <c r="H30" s="18"/>
      <c r="I30" s="48"/>
      <c r="J30" s="44">
        <f>ROUND(J134, 2)</f>
        <v>0</v>
      </c>
      <c r="K30" s="18"/>
      <c r="L30" s="2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" customFormat="1" ht="6.95" customHeight="1">
      <c r="A31" s="18"/>
      <c r="B31" s="19"/>
      <c r="C31" s="18"/>
      <c r="D31" s="42"/>
      <c r="E31" s="42"/>
      <c r="F31" s="42"/>
      <c r="G31" s="42"/>
      <c r="H31" s="42"/>
      <c r="I31" s="54"/>
      <c r="J31" s="42"/>
      <c r="K31" s="42"/>
      <c r="L31" s="2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" customFormat="1" ht="14.45" customHeight="1">
      <c r="A32" s="18"/>
      <c r="B32" s="19"/>
      <c r="C32" s="18"/>
      <c r="D32" s="18"/>
      <c r="E32" s="18"/>
      <c r="F32" s="21" t="s">
        <v>25</v>
      </c>
      <c r="G32" s="18"/>
      <c r="H32" s="18"/>
      <c r="I32" s="56" t="s">
        <v>24</v>
      </c>
      <c r="J32" s="21" t="s">
        <v>26</v>
      </c>
      <c r="K32" s="18"/>
      <c r="L32" s="2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" customFormat="1" ht="14.45" customHeight="1">
      <c r="A33" s="18"/>
      <c r="B33" s="19"/>
      <c r="C33" s="18"/>
      <c r="D33" s="57" t="s">
        <v>27</v>
      </c>
      <c r="E33" s="15" t="s">
        <v>28</v>
      </c>
      <c r="F33" s="58">
        <f>ROUND((SUM(BE134:BE229)),  2)</f>
        <v>0</v>
      </c>
      <c r="G33" s="18"/>
      <c r="H33" s="18"/>
      <c r="I33" s="59">
        <v>0.21</v>
      </c>
      <c r="J33" s="58">
        <f>ROUND(((SUM(BE134:BE229))*I33),  2)</f>
        <v>0</v>
      </c>
      <c r="K33" s="18"/>
      <c r="L33" s="2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" customFormat="1" ht="14.45" customHeight="1">
      <c r="A34" s="18"/>
      <c r="B34" s="19"/>
      <c r="C34" s="18"/>
      <c r="D34" s="18"/>
      <c r="E34" s="15" t="s">
        <v>29</v>
      </c>
      <c r="F34" s="58">
        <f>ROUND((SUM(BF134:BF229)),  2)</f>
        <v>0</v>
      </c>
      <c r="G34" s="18"/>
      <c r="H34" s="18"/>
      <c r="I34" s="59">
        <v>0.15</v>
      </c>
      <c r="J34" s="58">
        <f>ROUND(((SUM(BF134:BF229))*I34),  2)</f>
        <v>0</v>
      </c>
      <c r="K34" s="18"/>
      <c r="L34" s="2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" customFormat="1" ht="14.45" hidden="1" customHeight="1">
      <c r="A35" s="18"/>
      <c r="B35" s="19"/>
      <c r="C35" s="18"/>
      <c r="D35" s="18"/>
      <c r="E35" s="15" t="s">
        <v>30</v>
      </c>
      <c r="F35" s="58">
        <f>ROUND((SUM(BG134:BG229)),  2)</f>
        <v>0</v>
      </c>
      <c r="G35" s="18"/>
      <c r="H35" s="18"/>
      <c r="I35" s="59">
        <v>0.21</v>
      </c>
      <c r="J35" s="58">
        <f>0</f>
        <v>0</v>
      </c>
      <c r="K35" s="18"/>
      <c r="L35" s="2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" customFormat="1" ht="14.45" hidden="1" customHeight="1">
      <c r="A36" s="18"/>
      <c r="B36" s="19"/>
      <c r="C36" s="18"/>
      <c r="D36" s="18"/>
      <c r="E36" s="15" t="s">
        <v>31</v>
      </c>
      <c r="F36" s="58">
        <f>ROUND((SUM(BH134:BH229)),  2)</f>
        <v>0</v>
      </c>
      <c r="G36" s="18"/>
      <c r="H36" s="18"/>
      <c r="I36" s="59">
        <v>0.15</v>
      </c>
      <c r="J36" s="58">
        <f>0</f>
        <v>0</v>
      </c>
      <c r="K36" s="18"/>
      <c r="L36" s="2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" customFormat="1" ht="14.45" hidden="1" customHeight="1">
      <c r="A37" s="18"/>
      <c r="B37" s="19"/>
      <c r="C37" s="18"/>
      <c r="D37" s="18"/>
      <c r="E37" s="15" t="s">
        <v>32</v>
      </c>
      <c r="F37" s="58">
        <f>ROUND((SUM(BI134:BI229)),  2)</f>
        <v>0</v>
      </c>
      <c r="G37" s="18"/>
      <c r="H37" s="18"/>
      <c r="I37" s="59">
        <v>0</v>
      </c>
      <c r="J37" s="58">
        <f>0</f>
        <v>0</v>
      </c>
      <c r="K37" s="18"/>
      <c r="L37" s="2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" customFormat="1" ht="6.95" customHeight="1">
      <c r="A38" s="18"/>
      <c r="B38" s="19"/>
      <c r="C38" s="18"/>
      <c r="D38" s="18"/>
      <c r="E38" s="18"/>
      <c r="F38" s="18"/>
      <c r="G38" s="18"/>
      <c r="H38" s="18"/>
      <c r="I38" s="48"/>
      <c r="J38" s="18"/>
      <c r="K38" s="18"/>
      <c r="L38" s="2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" customFormat="1" ht="25.35" customHeight="1">
      <c r="A39" s="18"/>
      <c r="B39" s="19"/>
      <c r="C39" s="22"/>
      <c r="D39" s="23" t="s">
        <v>33</v>
      </c>
      <c r="E39" s="24"/>
      <c r="F39" s="24"/>
      <c r="G39" s="60" t="s">
        <v>34</v>
      </c>
      <c r="H39" s="25" t="s">
        <v>35</v>
      </c>
      <c r="I39" s="61"/>
      <c r="J39" s="62">
        <f>SUM(J30:J37)</f>
        <v>0</v>
      </c>
      <c r="K39" s="63"/>
      <c r="L39" s="2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" customFormat="1" ht="14.45" customHeight="1">
      <c r="A40" s="18"/>
      <c r="B40" s="19"/>
      <c r="C40" s="18"/>
      <c r="D40" s="18"/>
      <c r="E40" s="18"/>
      <c r="F40" s="18"/>
      <c r="G40" s="18"/>
      <c r="H40" s="18"/>
      <c r="I40" s="48"/>
      <c r="J40" s="18"/>
      <c r="K40" s="18"/>
      <c r="L40" s="2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12"/>
      <c r="L41" s="12"/>
    </row>
    <row r="42" spans="1:31" ht="14.45" customHeight="1">
      <c r="B42" s="12"/>
      <c r="L42" s="12"/>
    </row>
    <row r="43" spans="1:31" ht="14.45" customHeight="1">
      <c r="B43" s="12"/>
      <c r="L43" s="12"/>
    </row>
    <row r="44" spans="1:31" ht="14.45" customHeight="1">
      <c r="B44" s="12"/>
      <c r="L44" s="12"/>
    </row>
    <row r="45" spans="1:31" ht="14.45" customHeight="1">
      <c r="B45" s="12"/>
      <c r="L45" s="12"/>
    </row>
    <row r="46" spans="1:31" ht="14.45" customHeight="1">
      <c r="B46" s="12"/>
      <c r="L46" s="12"/>
    </row>
    <row r="47" spans="1:31" ht="14.45" customHeight="1">
      <c r="B47" s="12"/>
      <c r="L47" s="12"/>
    </row>
    <row r="48" spans="1:31" ht="14.45" customHeight="1">
      <c r="B48" s="12"/>
      <c r="L48" s="12"/>
    </row>
    <row r="49" spans="1:31" ht="14.45" customHeight="1">
      <c r="B49" s="12"/>
      <c r="L49" s="12"/>
    </row>
    <row r="50" spans="1:31" s="1" customFormat="1" ht="14.45" customHeight="1">
      <c r="B50" s="26"/>
      <c r="D50" s="27" t="s">
        <v>36</v>
      </c>
      <c r="E50" s="28"/>
      <c r="F50" s="28"/>
      <c r="G50" s="27" t="s">
        <v>37</v>
      </c>
      <c r="H50" s="28"/>
      <c r="I50" s="64"/>
      <c r="J50" s="28"/>
      <c r="K50" s="28"/>
      <c r="L50" s="26"/>
    </row>
    <row r="51" spans="1:31">
      <c r="B51" s="12"/>
      <c r="L51" s="12"/>
    </row>
    <row r="52" spans="1:31">
      <c r="B52" s="12"/>
      <c r="L52" s="12"/>
    </row>
    <row r="53" spans="1:31">
      <c r="B53" s="12"/>
      <c r="L53" s="12"/>
    </row>
    <row r="54" spans="1:31">
      <c r="B54" s="12"/>
      <c r="L54" s="12"/>
    </row>
    <row r="55" spans="1:31">
      <c r="B55" s="12"/>
      <c r="L55" s="12"/>
    </row>
    <row r="56" spans="1:31">
      <c r="B56" s="12"/>
      <c r="L56" s="12"/>
    </row>
    <row r="57" spans="1:31">
      <c r="B57" s="12"/>
      <c r="L57" s="12"/>
    </row>
    <row r="58" spans="1:31">
      <c r="B58" s="12"/>
      <c r="L58" s="12"/>
    </row>
    <row r="59" spans="1:31">
      <c r="B59" s="12"/>
      <c r="L59" s="12"/>
    </row>
    <row r="60" spans="1:31">
      <c r="B60" s="12"/>
      <c r="L60" s="12"/>
    </row>
    <row r="61" spans="1:31" s="1" customFormat="1" ht="12.75">
      <c r="A61" s="18"/>
      <c r="B61" s="19"/>
      <c r="C61" s="18"/>
      <c r="D61" s="29" t="s">
        <v>38</v>
      </c>
      <c r="E61" s="20"/>
      <c r="F61" s="65" t="s">
        <v>39</v>
      </c>
      <c r="G61" s="29" t="s">
        <v>38</v>
      </c>
      <c r="H61" s="20"/>
      <c r="I61" s="66"/>
      <c r="J61" s="67" t="s">
        <v>39</v>
      </c>
      <c r="K61" s="20"/>
      <c r="L61" s="2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12"/>
      <c r="L62" s="12"/>
    </row>
    <row r="63" spans="1:31">
      <c r="B63" s="12"/>
      <c r="L63" s="12"/>
    </row>
    <row r="64" spans="1:31">
      <c r="B64" s="12"/>
      <c r="L64" s="12"/>
    </row>
    <row r="65" spans="1:31" s="1" customFormat="1" ht="12.75">
      <c r="A65" s="18"/>
      <c r="B65" s="19"/>
      <c r="C65" s="18"/>
      <c r="D65" s="27" t="s">
        <v>40</v>
      </c>
      <c r="E65" s="30"/>
      <c r="F65" s="30"/>
      <c r="G65" s="27" t="s">
        <v>41</v>
      </c>
      <c r="H65" s="30"/>
      <c r="I65" s="68"/>
      <c r="J65" s="30"/>
      <c r="K65" s="30"/>
      <c r="L65" s="2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12"/>
      <c r="L66" s="12"/>
    </row>
    <row r="67" spans="1:31">
      <c r="B67" s="12"/>
      <c r="L67" s="12"/>
    </row>
    <row r="68" spans="1:31">
      <c r="B68" s="12"/>
      <c r="L68" s="12"/>
    </row>
    <row r="69" spans="1:31">
      <c r="B69" s="12"/>
      <c r="L69" s="12"/>
    </row>
    <row r="70" spans="1:31">
      <c r="B70" s="12"/>
      <c r="L70" s="12"/>
    </row>
    <row r="71" spans="1:31">
      <c r="B71" s="12"/>
      <c r="L71" s="12"/>
    </row>
    <row r="72" spans="1:31">
      <c r="B72" s="12"/>
      <c r="L72" s="12"/>
    </row>
    <row r="73" spans="1:31">
      <c r="B73" s="12"/>
      <c r="L73" s="12"/>
    </row>
    <row r="74" spans="1:31">
      <c r="B74" s="12"/>
      <c r="L74" s="12"/>
    </row>
    <row r="75" spans="1:31">
      <c r="B75" s="12"/>
      <c r="L75" s="12"/>
    </row>
    <row r="76" spans="1:31" s="1" customFormat="1" ht="12.75">
      <c r="A76" s="18"/>
      <c r="B76" s="19"/>
      <c r="C76" s="18"/>
      <c r="D76" s="29" t="s">
        <v>38</v>
      </c>
      <c r="E76" s="20"/>
      <c r="F76" s="65" t="s">
        <v>39</v>
      </c>
      <c r="G76" s="29" t="s">
        <v>38</v>
      </c>
      <c r="H76" s="20"/>
      <c r="I76" s="66"/>
      <c r="J76" s="67" t="s">
        <v>39</v>
      </c>
      <c r="K76" s="20"/>
      <c r="L76" s="2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" customFormat="1" ht="14.45" customHeight="1">
      <c r="A77" s="18"/>
      <c r="B77" s="31"/>
      <c r="C77" s="32"/>
      <c r="D77" s="32"/>
      <c r="E77" s="32"/>
      <c r="F77" s="32"/>
      <c r="G77" s="32"/>
      <c r="H77" s="32"/>
      <c r="I77" s="69"/>
      <c r="J77" s="32"/>
      <c r="K77" s="32"/>
      <c r="L77" s="2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" customFormat="1" ht="6.95" customHeight="1">
      <c r="A81" s="18"/>
      <c r="B81" s="33"/>
      <c r="C81" s="34"/>
      <c r="D81" s="34"/>
      <c r="E81" s="34"/>
      <c r="F81" s="34"/>
      <c r="G81" s="34"/>
      <c r="H81" s="34"/>
      <c r="I81" s="70"/>
      <c r="J81" s="34"/>
      <c r="K81" s="34"/>
      <c r="L81" s="2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" customFormat="1" ht="24.95" customHeight="1">
      <c r="A82" s="18"/>
      <c r="B82" s="19"/>
      <c r="C82" s="13" t="s">
        <v>53</v>
      </c>
      <c r="D82" s="18"/>
      <c r="E82" s="18"/>
      <c r="F82" s="18"/>
      <c r="G82" s="18"/>
      <c r="H82" s="18"/>
      <c r="I82" s="48"/>
      <c r="J82" s="18"/>
      <c r="K82" s="18"/>
      <c r="L82" s="2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" customFormat="1" ht="6.95" customHeight="1">
      <c r="A83" s="18"/>
      <c r="B83" s="19"/>
      <c r="C83" s="18"/>
      <c r="D83" s="18"/>
      <c r="E83" s="18"/>
      <c r="F83" s="18"/>
      <c r="G83" s="18"/>
      <c r="H83" s="18"/>
      <c r="I83" s="48"/>
      <c r="J83" s="18"/>
      <c r="K83" s="18"/>
      <c r="L83" s="2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" customFormat="1" ht="12" customHeight="1">
      <c r="A84" s="18"/>
      <c r="B84" s="19"/>
      <c r="C84" s="15" t="s">
        <v>7</v>
      </c>
      <c r="D84" s="18"/>
      <c r="E84" s="18"/>
      <c r="F84" s="18"/>
      <c r="G84" s="18"/>
      <c r="H84" s="18"/>
      <c r="I84" s="48"/>
      <c r="J84" s="18"/>
      <c r="K84" s="18"/>
      <c r="L84" s="2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" customFormat="1" ht="16.5" customHeight="1">
      <c r="A85" s="18"/>
      <c r="B85" s="19"/>
      <c r="C85" s="18"/>
      <c r="D85" s="18"/>
      <c r="E85" s="341" t="e">
        <f>E7</f>
        <v>#REF!</v>
      </c>
      <c r="F85" s="342"/>
      <c r="G85" s="342"/>
      <c r="H85" s="342"/>
      <c r="I85" s="48"/>
      <c r="J85" s="18"/>
      <c r="K85" s="18"/>
      <c r="L85" s="2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" customFormat="1" ht="12" customHeight="1">
      <c r="A86" s="18"/>
      <c r="B86" s="19"/>
      <c r="C86" s="15" t="s">
        <v>51</v>
      </c>
      <c r="D86" s="18"/>
      <c r="E86" s="18"/>
      <c r="F86" s="18"/>
      <c r="G86" s="18"/>
      <c r="H86" s="18"/>
      <c r="I86" s="48"/>
      <c r="J86" s="18"/>
      <c r="K86" s="18"/>
      <c r="L86" s="2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" customFormat="1" ht="16.5" customHeight="1">
      <c r="A87" s="18"/>
      <c r="B87" s="19"/>
      <c r="C87" s="18"/>
      <c r="D87" s="18"/>
      <c r="E87" s="339" t="str">
        <f>E9</f>
        <v>CHLUM 1 - SO-01-Vlastní objekt</v>
      </c>
      <c r="F87" s="340"/>
      <c r="G87" s="340"/>
      <c r="H87" s="340"/>
      <c r="I87" s="48"/>
      <c r="J87" s="18"/>
      <c r="K87" s="18"/>
      <c r="L87" s="2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" customFormat="1" ht="6.95" customHeight="1">
      <c r="A88" s="18"/>
      <c r="B88" s="19"/>
      <c r="C88" s="18"/>
      <c r="D88" s="18"/>
      <c r="E88" s="18"/>
      <c r="F88" s="18"/>
      <c r="G88" s="18"/>
      <c r="H88" s="18"/>
      <c r="I88" s="48"/>
      <c r="J88" s="18"/>
      <c r="K88" s="18"/>
      <c r="L88" s="2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" customFormat="1" ht="12" customHeight="1">
      <c r="A89" s="18"/>
      <c r="B89" s="19"/>
      <c r="C89" s="15" t="s">
        <v>10</v>
      </c>
      <c r="D89" s="18"/>
      <c r="E89" s="18"/>
      <c r="F89" s="14" t="str">
        <f>F12</f>
        <v>CHLUM</v>
      </c>
      <c r="G89" s="18"/>
      <c r="H89" s="18"/>
      <c r="I89" s="49" t="s">
        <v>11</v>
      </c>
      <c r="J89" s="35" t="e">
        <f>IF(J12="","",J12)</f>
        <v>#REF!</v>
      </c>
      <c r="K89" s="18"/>
      <c r="L89" s="2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" customFormat="1" ht="6.95" customHeight="1">
      <c r="A90" s="18"/>
      <c r="B90" s="19"/>
      <c r="C90" s="18"/>
      <c r="D90" s="18"/>
      <c r="E90" s="18"/>
      <c r="F90" s="18"/>
      <c r="G90" s="18"/>
      <c r="H90" s="18"/>
      <c r="I90" s="48"/>
      <c r="J90" s="18"/>
      <c r="K90" s="18"/>
      <c r="L90" s="2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" customFormat="1" ht="15.2" customHeight="1">
      <c r="A91" s="18"/>
      <c r="B91" s="19"/>
      <c r="C91" s="15" t="s">
        <v>12</v>
      </c>
      <c r="D91" s="18"/>
      <c r="E91" s="18"/>
      <c r="F91" s="14" t="str">
        <f>E15</f>
        <v xml:space="preserve">Královehracký kraj </v>
      </c>
      <c r="G91" s="18"/>
      <c r="H91" s="18"/>
      <c r="I91" s="49" t="s">
        <v>17</v>
      </c>
      <c r="J91" s="17" t="str">
        <f>E21</f>
        <v>Planning ART HK</v>
      </c>
      <c r="K91" s="18"/>
      <c r="L91" s="2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" customFormat="1" ht="15.2" customHeight="1">
      <c r="A92" s="18"/>
      <c r="B92" s="19"/>
      <c r="C92" s="15" t="s">
        <v>16</v>
      </c>
      <c r="D92" s="18"/>
      <c r="E92" s="18"/>
      <c r="F92" s="14" t="e">
        <f>IF(E18="","",E18)</f>
        <v>#REF!</v>
      </c>
      <c r="G92" s="18"/>
      <c r="H92" s="18"/>
      <c r="I92" s="49" t="s">
        <v>20</v>
      </c>
      <c r="J92" s="17" t="str">
        <f>E24</f>
        <v>Ing.Pavel Michálek</v>
      </c>
      <c r="K92" s="18"/>
      <c r="L92" s="2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" customFormat="1" ht="10.35" customHeight="1">
      <c r="A93" s="18"/>
      <c r="B93" s="19"/>
      <c r="C93" s="18"/>
      <c r="D93" s="18"/>
      <c r="E93" s="18"/>
      <c r="F93" s="18"/>
      <c r="G93" s="18"/>
      <c r="H93" s="18"/>
      <c r="I93" s="48"/>
      <c r="J93" s="18"/>
      <c r="K93" s="18"/>
      <c r="L93" s="2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" customFormat="1" ht="29.25" customHeight="1">
      <c r="A94" s="18"/>
      <c r="B94" s="19"/>
      <c r="C94" s="71" t="s">
        <v>54</v>
      </c>
      <c r="D94" s="22"/>
      <c r="E94" s="22"/>
      <c r="F94" s="22"/>
      <c r="G94" s="22"/>
      <c r="H94" s="22"/>
      <c r="I94" s="72"/>
      <c r="J94" s="73" t="s">
        <v>55</v>
      </c>
      <c r="K94" s="22"/>
      <c r="L94" s="2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" customFormat="1" ht="10.35" customHeight="1">
      <c r="A95" s="18"/>
      <c r="B95" s="19"/>
      <c r="C95" s="18"/>
      <c r="D95" s="18"/>
      <c r="E95" s="18"/>
      <c r="F95" s="18"/>
      <c r="G95" s="18"/>
      <c r="H95" s="18"/>
      <c r="I95" s="48"/>
      <c r="J95" s="18"/>
      <c r="K95" s="18"/>
      <c r="L95" s="2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" customFormat="1" ht="22.9" customHeight="1">
      <c r="A96" s="18"/>
      <c r="B96" s="19"/>
      <c r="C96" s="74" t="s">
        <v>56</v>
      </c>
      <c r="D96" s="18"/>
      <c r="E96" s="18"/>
      <c r="F96" s="18"/>
      <c r="G96" s="18"/>
      <c r="H96" s="18"/>
      <c r="I96" s="48"/>
      <c r="J96" s="44">
        <f>J134</f>
        <v>0</v>
      </c>
      <c r="K96" s="18"/>
      <c r="L96" s="2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9" t="s">
        <v>57</v>
      </c>
    </row>
    <row r="97" spans="2:12" s="3" customFormat="1" ht="24.95" customHeight="1">
      <c r="B97" s="75"/>
      <c r="D97" s="76" t="s">
        <v>58</v>
      </c>
      <c r="E97" s="77"/>
      <c r="F97" s="77"/>
      <c r="G97" s="77"/>
      <c r="H97" s="77"/>
      <c r="I97" s="78"/>
      <c r="J97" s="79">
        <f>J135</f>
        <v>0</v>
      </c>
      <c r="L97" s="75"/>
    </row>
    <row r="98" spans="2:12" s="4" customFormat="1" ht="19.899999999999999" customHeight="1">
      <c r="B98" s="80"/>
      <c r="D98" s="81" t="s">
        <v>59</v>
      </c>
      <c r="E98" s="82"/>
      <c r="F98" s="82"/>
      <c r="G98" s="82"/>
      <c r="H98" s="82"/>
      <c r="I98" s="83"/>
      <c r="J98" s="84">
        <f>J136</f>
        <v>0</v>
      </c>
      <c r="L98" s="80"/>
    </row>
    <row r="99" spans="2:12" s="4" customFormat="1" ht="19.899999999999999" customHeight="1">
      <c r="B99" s="80"/>
      <c r="D99" s="81" t="s">
        <v>60</v>
      </c>
      <c r="E99" s="82"/>
      <c r="F99" s="82"/>
      <c r="G99" s="82"/>
      <c r="H99" s="82"/>
      <c r="I99" s="83"/>
      <c r="J99" s="84">
        <f>J146</f>
        <v>0</v>
      </c>
      <c r="L99" s="80"/>
    </row>
    <row r="100" spans="2:12" s="4" customFormat="1" ht="19.899999999999999" customHeight="1">
      <c r="B100" s="80"/>
      <c r="D100" s="81" t="s">
        <v>61</v>
      </c>
      <c r="E100" s="82"/>
      <c r="F100" s="82"/>
      <c r="G100" s="82"/>
      <c r="H100" s="82"/>
      <c r="I100" s="83"/>
      <c r="J100" s="84">
        <f>J152</f>
        <v>0</v>
      </c>
      <c r="L100" s="80"/>
    </row>
    <row r="101" spans="2:12" s="4" customFormat="1" ht="19.899999999999999" customHeight="1">
      <c r="B101" s="80"/>
      <c r="D101" s="81" t="s">
        <v>62</v>
      </c>
      <c r="E101" s="82"/>
      <c r="F101" s="82"/>
      <c r="G101" s="82"/>
      <c r="H101" s="82"/>
      <c r="I101" s="83"/>
      <c r="J101" s="84">
        <f>J189</f>
        <v>0</v>
      </c>
      <c r="L101" s="80"/>
    </row>
    <row r="102" spans="2:12" s="4" customFormat="1" ht="19.899999999999999" customHeight="1">
      <c r="B102" s="80"/>
      <c r="D102" s="81" t="s">
        <v>63</v>
      </c>
      <c r="E102" s="82"/>
      <c r="F102" s="82"/>
      <c r="G102" s="82"/>
      <c r="H102" s="82"/>
      <c r="I102" s="83"/>
      <c r="J102" s="84">
        <f>J195</f>
        <v>0</v>
      </c>
      <c r="L102" s="80"/>
    </row>
    <row r="103" spans="2:12" s="3" customFormat="1" ht="24.95" customHeight="1">
      <c r="B103" s="75"/>
      <c r="D103" s="76" t="s">
        <v>64</v>
      </c>
      <c r="E103" s="77"/>
      <c r="F103" s="77"/>
      <c r="G103" s="77"/>
      <c r="H103" s="77"/>
      <c r="I103" s="78"/>
      <c r="J103" s="79">
        <f>J197</f>
        <v>0</v>
      </c>
      <c r="L103" s="75"/>
    </row>
    <row r="104" spans="2:12" s="4" customFormat="1" ht="19.899999999999999" customHeight="1">
      <c r="B104" s="80"/>
      <c r="D104" s="81" t="s">
        <v>65</v>
      </c>
      <c r="E104" s="82"/>
      <c r="F104" s="82"/>
      <c r="G104" s="82"/>
      <c r="H104" s="82"/>
      <c r="I104" s="83"/>
      <c r="J104" s="84">
        <f>J198</f>
        <v>0</v>
      </c>
      <c r="L104" s="80"/>
    </row>
    <row r="105" spans="2:12" s="4" customFormat="1" ht="19.899999999999999" customHeight="1">
      <c r="B105" s="80"/>
      <c r="D105" s="81" t="s">
        <v>66</v>
      </c>
      <c r="E105" s="82"/>
      <c r="F105" s="82"/>
      <c r="G105" s="82"/>
      <c r="H105" s="82"/>
      <c r="I105" s="83"/>
      <c r="J105" s="84">
        <f>J199</f>
        <v>0</v>
      </c>
      <c r="L105" s="80"/>
    </row>
    <row r="106" spans="2:12" s="4" customFormat="1" ht="19.899999999999999" customHeight="1">
      <c r="B106" s="80"/>
      <c r="D106" s="81" t="s">
        <v>67</v>
      </c>
      <c r="E106" s="82"/>
      <c r="F106" s="82"/>
      <c r="G106" s="82"/>
      <c r="H106" s="82"/>
      <c r="I106" s="83"/>
      <c r="J106" s="84">
        <f>J200</f>
        <v>0</v>
      </c>
      <c r="L106" s="80"/>
    </row>
    <row r="107" spans="2:12" s="4" customFormat="1" ht="19.899999999999999" customHeight="1">
      <c r="B107" s="80"/>
      <c r="D107" s="81" t="s">
        <v>68</v>
      </c>
      <c r="E107" s="82"/>
      <c r="F107" s="82"/>
      <c r="G107" s="82"/>
      <c r="H107" s="82"/>
      <c r="I107" s="83"/>
      <c r="J107" s="84">
        <f>J205</f>
        <v>0</v>
      </c>
      <c r="L107" s="80"/>
    </row>
    <row r="108" spans="2:12" s="4" customFormat="1" ht="19.899999999999999" customHeight="1">
      <c r="B108" s="80"/>
      <c r="D108" s="81" t="s">
        <v>69</v>
      </c>
      <c r="E108" s="82"/>
      <c r="F108" s="82"/>
      <c r="G108" s="82"/>
      <c r="H108" s="82"/>
      <c r="I108" s="83"/>
      <c r="J108" s="84">
        <f>J217</f>
        <v>0</v>
      </c>
      <c r="L108" s="80"/>
    </row>
    <row r="109" spans="2:12" s="4" customFormat="1" ht="19.899999999999999" customHeight="1">
      <c r="B109" s="80"/>
      <c r="D109" s="81" t="s">
        <v>70</v>
      </c>
      <c r="E109" s="82"/>
      <c r="F109" s="82"/>
      <c r="G109" s="82"/>
      <c r="H109" s="82"/>
      <c r="I109" s="83"/>
      <c r="J109" s="84">
        <f>J220</f>
        <v>0</v>
      </c>
      <c r="L109" s="80"/>
    </row>
    <row r="110" spans="2:12" s="3" customFormat="1" ht="24.95" customHeight="1">
      <c r="B110" s="75"/>
      <c r="D110" s="76" t="s">
        <v>71</v>
      </c>
      <c r="E110" s="77"/>
      <c r="F110" s="77"/>
      <c r="G110" s="77"/>
      <c r="H110" s="77"/>
      <c r="I110" s="78"/>
      <c r="J110" s="79">
        <f>J223</f>
        <v>0</v>
      </c>
      <c r="L110" s="75"/>
    </row>
    <row r="111" spans="2:12" s="4" customFormat="1" ht="19.899999999999999" customHeight="1">
      <c r="B111" s="80"/>
      <c r="D111" s="81" t="s">
        <v>72</v>
      </c>
      <c r="E111" s="82"/>
      <c r="F111" s="82"/>
      <c r="G111" s="82"/>
      <c r="H111" s="82"/>
      <c r="I111" s="83"/>
      <c r="J111" s="84">
        <f>J224</f>
        <v>0</v>
      </c>
      <c r="L111" s="80"/>
    </row>
    <row r="112" spans="2:12" s="3" customFormat="1" ht="24.95" customHeight="1">
      <c r="B112" s="75"/>
      <c r="D112" s="76" t="s">
        <v>73</v>
      </c>
      <c r="E112" s="77"/>
      <c r="F112" s="77"/>
      <c r="G112" s="77"/>
      <c r="H112" s="77"/>
      <c r="I112" s="78"/>
      <c r="J112" s="79">
        <f>J225</f>
        <v>0</v>
      </c>
      <c r="L112" s="75"/>
    </row>
    <row r="113" spans="1:31" s="4" customFormat="1" ht="19.899999999999999" customHeight="1">
      <c r="B113" s="80"/>
      <c r="D113" s="81" t="s">
        <v>74</v>
      </c>
      <c r="E113" s="82"/>
      <c r="F113" s="82"/>
      <c r="G113" s="82"/>
      <c r="H113" s="82"/>
      <c r="I113" s="83"/>
      <c r="J113" s="84">
        <f>J226</f>
        <v>0</v>
      </c>
      <c r="L113" s="80"/>
    </row>
    <row r="114" spans="1:31" s="4" customFormat="1" ht="19.899999999999999" customHeight="1">
      <c r="B114" s="80"/>
      <c r="D114" s="81" t="s">
        <v>75</v>
      </c>
      <c r="E114" s="82"/>
      <c r="F114" s="82"/>
      <c r="G114" s="82"/>
      <c r="H114" s="82"/>
      <c r="I114" s="83"/>
      <c r="J114" s="84">
        <f>J228</f>
        <v>0</v>
      </c>
      <c r="L114" s="80"/>
    </row>
    <row r="115" spans="1:31" s="1" customFormat="1" ht="21.75" customHeight="1">
      <c r="A115" s="18"/>
      <c r="B115" s="19"/>
      <c r="C115" s="18"/>
      <c r="D115" s="18"/>
      <c r="E115" s="18"/>
      <c r="F115" s="18"/>
      <c r="G115" s="18"/>
      <c r="H115" s="18"/>
      <c r="I115" s="48"/>
      <c r="J115" s="18"/>
      <c r="K115" s="18"/>
      <c r="L115" s="2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31" s="1" customFormat="1" ht="6.95" customHeight="1">
      <c r="A116" s="18"/>
      <c r="B116" s="31"/>
      <c r="C116" s="32"/>
      <c r="D116" s="32"/>
      <c r="E116" s="32"/>
      <c r="F116" s="32"/>
      <c r="G116" s="32"/>
      <c r="H116" s="32"/>
      <c r="I116" s="69"/>
      <c r="J116" s="32"/>
      <c r="K116" s="32"/>
      <c r="L116" s="2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20" spans="1:31" s="1" customFormat="1" ht="6.95" customHeight="1">
      <c r="A120" s="18"/>
      <c r="B120" s="33"/>
      <c r="C120" s="34"/>
      <c r="D120" s="34"/>
      <c r="E120" s="34"/>
      <c r="F120" s="34"/>
      <c r="G120" s="34"/>
      <c r="H120" s="34"/>
      <c r="I120" s="70"/>
      <c r="J120" s="34"/>
      <c r="K120" s="34"/>
      <c r="L120" s="2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s="1" customFormat="1" ht="24.95" customHeight="1">
      <c r="A121" s="18"/>
      <c r="B121" s="19"/>
      <c r="C121" s="13" t="s">
        <v>76</v>
      </c>
      <c r="D121" s="18"/>
      <c r="E121" s="18"/>
      <c r="F121" s="18"/>
      <c r="G121" s="18"/>
      <c r="H121" s="18"/>
      <c r="I121" s="48"/>
      <c r="J121" s="18"/>
      <c r="K121" s="18"/>
      <c r="L121" s="26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s="1" customFormat="1" ht="6.95" customHeight="1">
      <c r="A122" s="18"/>
      <c r="B122" s="19"/>
      <c r="C122" s="18"/>
      <c r="D122" s="18"/>
      <c r="E122" s="18"/>
      <c r="F122" s="18"/>
      <c r="G122" s="18"/>
      <c r="H122" s="18"/>
      <c r="I122" s="48"/>
      <c r="J122" s="18"/>
      <c r="K122" s="18"/>
      <c r="L122" s="26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s="1" customFormat="1" ht="12" customHeight="1">
      <c r="A123" s="18"/>
      <c r="B123" s="19"/>
      <c r="C123" s="15" t="s">
        <v>7</v>
      </c>
      <c r="D123" s="18"/>
      <c r="E123" s="18"/>
      <c r="F123" s="18"/>
      <c r="G123" s="18"/>
      <c r="H123" s="18"/>
      <c r="I123" s="48"/>
      <c r="J123" s="18"/>
      <c r="K123" s="18"/>
      <c r="L123" s="26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s="1" customFormat="1" ht="16.5" customHeight="1">
      <c r="A124" s="18"/>
      <c r="B124" s="19"/>
      <c r="C124" s="18"/>
      <c r="D124" s="18"/>
      <c r="E124" s="341" t="e">
        <f>E7</f>
        <v>#REF!</v>
      </c>
      <c r="F124" s="342"/>
      <c r="G124" s="342"/>
      <c r="H124" s="342"/>
      <c r="I124" s="48"/>
      <c r="J124" s="18"/>
      <c r="K124" s="18"/>
      <c r="L124" s="26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s="1" customFormat="1" ht="12" customHeight="1">
      <c r="A125" s="18"/>
      <c r="B125" s="19"/>
      <c r="C125" s="15" t="s">
        <v>51</v>
      </c>
      <c r="D125" s="18"/>
      <c r="E125" s="18"/>
      <c r="F125" s="18"/>
      <c r="G125" s="18"/>
      <c r="H125" s="18"/>
      <c r="I125" s="48"/>
      <c r="J125" s="18"/>
      <c r="K125" s="18"/>
      <c r="L125" s="26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31" s="1" customFormat="1" ht="16.5" customHeight="1">
      <c r="A126" s="18"/>
      <c r="B126" s="19"/>
      <c r="C126" s="18"/>
      <c r="D126" s="18"/>
      <c r="E126" s="339" t="str">
        <f>E9</f>
        <v>CHLUM 1 - SO-01-Vlastní objekt</v>
      </c>
      <c r="F126" s="340"/>
      <c r="G126" s="340"/>
      <c r="H126" s="340"/>
      <c r="I126" s="48"/>
      <c r="J126" s="18"/>
      <c r="K126" s="18"/>
      <c r="L126" s="26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1" s="1" customFormat="1" ht="6.95" customHeight="1">
      <c r="A127" s="18"/>
      <c r="B127" s="19"/>
      <c r="C127" s="18"/>
      <c r="D127" s="18"/>
      <c r="E127" s="18"/>
      <c r="F127" s="18"/>
      <c r="G127" s="18"/>
      <c r="H127" s="18"/>
      <c r="I127" s="48"/>
      <c r="J127" s="18"/>
      <c r="K127" s="18"/>
      <c r="L127" s="26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</row>
    <row r="128" spans="1:31" s="1" customFormat="1" ht="12" customHeight="1">
      <c r="A128" s="18"/>
      <c r="B128" s="19"/>
      <c r="C128" s="15" t="s">
        <v>10</v>
      </c>
      <c r="D128" s="18"/>
      <c r="E128" s="18"/>
      <c r="F128" s="14" t="str">
        <f>F12</f>
        <v>CHLUM</v>
      </c>
      <c r="G128" s="18"/>
      <c r="H128" s="18"/>
      <c r="I128" s="49" t="s">
        <v>11</v>
      </c>
      <c r="J128" s="35" t="e">
        <f>IF(J12="","",J12)</f>
        <v>#REF!</v>
      </c>
      <c r="K128" s="18"/>
      <c r="L128" s="26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65" s="1" customFormat="1" ht="6.95" customHeight="1">
      <c r="A129" s="18"/>
      <c r="B129" s="19"/>
      <c r="C129" s="18"/>
      <c r="D129" s="18"/>
      <c r="E129" s="18"/>
      <c r="F129" s="18"/>
      <c r="G129" s="18"/>
      <c r="H129" s="18"/>
      <c r="I129" s="48"/>
      <c r="J129" s="18"/>
      <c r="K129" s="18"/>
      <c r="L129" s="26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65" s="1" customFormat="1" ht="15.2" customHeight="1">
      <c r="A130" s="18"/>
      <c r="B130" s="19"/>
      <c r="C130" s="15" t="s">
        <v>12</v>
      </c>
      <c r="D130" s="18"/>
      <c r="E130" s="18"/>
      <c r="F130" s="14" t="str">
        <f>E15</f>
        <v xml:space="preserve">Královehracký kraj </v>
      </c>
      <c r="G130" s="18"/>
      <c r="H130" s="18"/>
      <c r="I130" s="49" t="s">
        <v>17</v>
      </c>
      <c r="J130" s="17" t="str">
        <f>E21</f>
        <v>Planning ART HK</v>
      </c>
      <c r="K130" s="18"/>
      <c r="L130" s="26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65" s="1" customFormat="1" ht="15.2" customHeight="1">
      <c r="A131" s="18"/>
      <c r="B131" s="19"/>
      <c r="C131" s="15" t="s">
        <v>16</v>
      </c>
      <c r="D131" s="18"/>
      <c r="E131" s="18"/>
      <c r="F131" s="14" t="e">
        <f>IF(E18="","",E18)</f>
        <v>#REF!</v>
      </c>
      <c r="G131" s="18"/>
      <c r="H131" s="18"/>
      <c r="I131" s="49" t="s">
        <v>20</v>
      </c>
      <c r="J131" s="17" t="str">
        <f>E24</f>
        <v>Ing.Pavel Michálek</v>
      </c>
      <c r="K131" s="18"/>
      <c r="L131" s="26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</row>
    <row r="132" spans="1:65" s="1" customFormat="1" ht="10.35" customHeight="1">
      <c r="A132" s="18"/>
      <c r="B132" s="19"/>
      <c r="C132" s="18"/>
      <c r="D132" s="18"/>
      <c r="E132" s="18"/>
      <c r="F132" s="18"/>
      <c r="G132" s="18"/>
      <c r="H132" s="18"/>
      <c r="I132" s="48"/>
      <c r="J132" s="18"/>
      <c r="K132" s="18"/>
      <c r="L132" s="26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65" s="5" customFormat="1" ht="29.25" customHeight="1">
      <c r="A133" s="85"/>
      <c r="B133" s="86"/>
      <c r="C133" s="87" t="s">
        <v>77</v>
      </c>
      <c r="D133" s="88" t="s">
        <v>44</v>
      </c>
      <c r="E133" s="88" t="s">
        <v>42</v>
      </c>
      <c r="F133" s="88" t="s">
        <v>43</v>
      </c>
      <c r="G133" s="88" t="s">
        <v>78</v>
      </c>
      <c r="H133" s="88" t="s">
        <v>79</v>
      </c>
      <c r="I133" s="89" t="s">
        <v>80</v>
      </c>
      <c r="J133" s="88" t="s">
        <v>55</v>
      </c>
      <c r="K133" s="90" t="s">
        <v>81</v>
      </c>
      <c r="L133" s="91"/>
      <c r="M133" s="38" t="s">
        <v>0</v>
      </c>
      <c r="N133" s="39" t="s">
        <v>27</v>
      </c>
      <c r="O133" s="39" t="s">
        <v>82</v>
      </c>
      <c r="P133" s="39" t="s">
        <v>83</v>
      </c>
      <c r="Q133" s="39" t="s">
        <v>84</v>
      </c>
      <c r="R133" s="39" t="s">
        <v>85</v>
      </c>
      <c r="S133" s="39" t="s">
        <v>86</v>
      </c>
      <c r="T133" s="40" t="s">
        <v>87</v>
      </c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</row>
    <row r="134" spans="1:65" s="1" customFormat="1" ht="22.9" customHeight="1">
      <c r="A134" s="18"/>
      <c r="B134" s="19"/>
      <c r="C134" s="43" t="s">
        <v>88</v>
      </c>
      <c r="D134" s="18"/>
      <c r="E134" s="18"/>
      <c r="F134" s="18"/>
      <c r="G134" s="18"/>
      <c r="H134" s="18"/>
      <c r="I134" s="48"/>
      <c r="J134" s="92">
        <f>BK134</f>
        <v>0</v>
      </c>
      <c r="K134" s="18"/>
      <c r="L134" s="19"/>
      <c r="M134" s="41"/>
      <c r="N134" s="36"/>
      <c r="O134" s="42"/>
      <c r="P134" s="93">
        <f>P135+P197+P223+P225</f>
        <v>0</v>
      </c>
      <c r="Q134" s="42"/>
      <c r="R134" s="93">
        <f>R135+R197+R223+R225</f>
        <v>0.27879387999999999</v>
      </c>
      <c r="S134" s="42"/>
      <c r="T134" s="94">
        <f>T135+T197+T223+T225</f>
        <v>3.1042552000000003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T134" s="9" t="s">
        <v>45</v>
      </c>
      <c r="AU134" s="9" t="s">
        <v>57</v>
      </c>
      <c r="BK134" s="95">
        <f>BK135+BK197+BK223+BK225</f>
        <v>0</v>
      </c>
    </row>
    <row r="135" spans="1:65" s="6" customFormat="1" ht="25.9" customHeight="1">
      <c r="B135" s="96"/>
      <c r="D135" s="97" t="s">
        <v>45</v>
      </c>
      <c r="E135" s="98" t="s">
        <v>89</v>
      </c>
      <c r="F135" s="98" t="s">
        <v>90</v>
      </c>
      <c r="I135" s="99"/>
      <c r="J135" s="100">
        <f>BK135</f>
        <v>0</v>
      </c>
      <c r="L135" s="96"/>
      <c r="M135" s="101"/>
      <c r="N135" s="102"/>
      <c r="O135" s="102"/>
      <c r="P135" s="103">
        <f>P136+P146+P152+P189+P195</f>
        <v>0</v>
      </c>
      <c r="Q135" s="102"/>
      <c r="R135" s="103">
        <f>R136+R146+R152+R189+R195</f>
        <v>0.19790388</v>
      </c>
      <c r="S135" s="102"/>
      <c r="T135" s="104">
        <f>T136+T146+T152+T189+T195</f>
        <v>2.9942152000000002</v>
      </c>
      <c r="AR135" s="97" t="s">
        <v>47</v>
      </c>
      <c r="AT135" s="105" t="s">
        <v>45</v>
      </c>
      <c r="AU135" s="105" t="s">
        <v>46</v>
      </c>
      <c r="AY135" s="97" t="s">
        <v>91</v>
      </c>
      <c r="BK135" s="106">
        <f>BK136+BK146+BK152+BK189+BK195</f>
        <v>0</v>
      </c>
    </row>
    <row r="136" spans="1:65" s="6" customFormat="1" ht="22.9" customHeight="1">
      <c r="B136" s="96"/>
      <c r="D136" s="97" t="s">
        <v>45</v>
      </c>
      <c r="E136" s="107" t="s">
        <v>92</v>
      </c>
      <c r="F136" s="107" t="s">
        <v>93</v>
      </c>
      <c r="I136" s="99"/>
      <c r="J136" s="108">
        <f>BK136</f>
        <v>0</v>
      </c>
      <c r="L136" s="96"/>
      <c r="M136" s="101"/>
      <c r="N136" s="102"/>
      <c r="O136" s="102"/>
      <c r="P136" s="103">
        <f>SUM(P137:P145)</f>
        <v>0</v>
      </c>
      <c r="Q136" s="102"/>
      <c r="R136" s="103">
        <f>SUM(R137:R145)</f>
        <v>5.9849000000000006E-2</v>
      </c>
      <c r="S136" s="102"/>
      <c r="T136" s="104">
        <f>SUM(T137:T145)</f>
        <v>0</v>
      </c>
      <c r="AR136" s="97" t="s">
        <v>47</v>
      </c>
      <c r="AT136" s="105" t="s">
        <v>45</v>
      </c>
      <c r="AU136" s="105" t="s">
        <v>47</v>
      </c>
      <c r="AY136" s="97" t="s">
        <v>91</v>
      </c>
      <c r="BK136" s="106">
        <f>SUM(BK137:BK145)</f>
        <v>0</v>
      </c>
    </row>
    <row r="137" spans="1:65" s="1" customFormat="1" ht="24" customHeight="1">
      <c r="A137" s="18"/>
      <c r="B137" s="109"/>
      <c r="C137" s="110" t="s">
        <v>47</v>
      </c>
      <c r="D137" s="110" t="s">
        <v>94</v>
      </c>
      <c r="E137" s="111" t="s">
        <v>95</v>
      </c>
      <c r="F137" s="112" t="s">
        <v>96</v>
      </c>
      <c r="G137" s="113" t="s">
        <v>97</v>
      </c>
      <c r="H137" s="114">
        <v>4.9000000000000002E-2</v>
      </c>
      <c r="I137" s="115"/>
      <c r="J137" s="116">
        <f>ROUND(I137*H137,2)</f>
        <v>0</v>
      </c>
      <c r="K137" s="112" t="s">
        <v>98</v>
      </c>
      <c r="L137" s="19"/>
      <c r="M137" s="117" t="s">
        <v>0</v>
      </c>
      <c r="N137" s="118" t="s">
        <v>28</v>
      </c>
      <c r="O137" s="37"/>
      <c r="P137" s="119">
        <f>O137*H137</f>
        <v>0</v>
      </c>
      <c r="Q137" s="119">
        <v>1.0900000000000001</v>
      </c>
      <c r="R137" s="119">
        <f>Q137*H137</f>
        <v>5.3410000000000006E-2</v>
      </c>
      <c r="S137" s="119">
        <v>0</v>
      </c>
      <c r="T137" s="120">
        <f>S137*H137</f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21" t="s">
        <v>99</v>
      </c>
      <c r="AT137" s="121" t="s">
        <v>94</v>
      </c>
      <c r="AU137" s="121" t="s">
        <v>49</v>
      </c>
      <c r="AY137" s="9" t="s">
        <v>91</v>
      </c>
      <c r="BE137" s="122">
        <f>IF(N137="základní",J137,0)</f>
        <v>0</v>
      </c>
      <c r="BF137" s="122">
        <f>IF(N137="snížená",J137,0)</f>
        <v>0</v>
      </c>
      <c r="BG137" s="122">
        <f>IF(N137="zákl. přenesená",J137,0)</f>
        <v>0</v>
      </c>
      <c r="BH137" s="122">
        <f>IF(N137="sníž. přenesená",J137,0)</f>
        <v>0</v>
      </c>
      <c r="BI137" s="122">
        <f>IF(N137="nulová",J137,0)</f>
        <v>0</v>
      </c>
      <c r="BJ137" s="9" t="s">
        <v>47</v>
      </c>
      <c r="BK137" s="122">
        <f>ROUND(I137*H137,2)</f>
        <v>0</v>
      </c>
      <c r="BL137" s="9" t="s">
        <v>99</v>
      </c>
      <c r="BM137" s="121" t="s">
        <v>100</v>
      </c>
    </row>
    <row r="138" spans="1:65" s="7" customFormat="1">
      <c r="B138" s="123"/>
      <c r="D138" s="124" t="s">
        <v>101</v>
      </c>
      <c r="E138" s="125" t="s">
        <v>0</v>
      </c>
      <c r="F138" s="126" t="s">
        <v>102</v>
      </c>
      <c r="H138" s="127">
        <v>2.4E-2</v>
      </c>
      <c r="I138" s="128"/>
      <c r="L138" s="123"/>
      <c r="M138" s="129"/>
      <c r="N138" s="130"/>
      <c r="O138" s="130"/>
      <c r="P138" s="130"/>
      <c r="Q138" s="130"/>
      <c r="R138" s="130"/>
      <c r="S138" s="130"/>
      <c r="T138" s="131"/>
      <c r="AT138" s="125" t="s">
        <v>101</v>
      </c>
      <c r="AU138" s="125" t="s">
        <v>49</v>
      </c>
      <c r="AV138" s="7" t="s">
        <v>49</v>
      </c>
      <c r="AW138" s="7" t="s">
        <v>19</v>
      </c>
      <c r="AX138" s="7" t="s">
        <v>46</v>
      </c>
      <c r="AY138" s="125" t="s">
        <v>91</v>
      </c>
    </row>
    <row r="139" spans="1:65" s="7" customFormat="1">
      <c r="B139" s="123"/>
      <c r="D139" s="124" t="s">
        <v>101</v>
      </c>
      <c r="E139" s="125" t="s">
        <v>0</v>
      </c>
      <c r="F139" s="126" t="s">
        <v>103</v>
      </c>
      <c r="H139" s="127">
        <v>1.2999999999999999E-2</v>
      </c>
      <c r="I139" s="128"/>
      <c r="L139" s="123"/>
      <c r="M139" s="129"/>
      <c r="N139" s="130"/>
      <c r="O139" s="130"/>
      <c r="P139" s="130"/>
      <c r="Q139" s="130"/>
      <c r="R139" s="130"/>
      <c r="S139" s="130"/>
      <c r="T139" s="131"/>
      <c r="AT139" s="125" t="s">
        <v>101</v>
      </c>
      <c r="AU139" s="125" t="s">
        <v>49</v>
      </c>
      <c r="AV139" s="7" t="s">
        <v>49</v>
      </c>
      <c r="AW139" s="7" t="s">
        <v>19</v>
      </c>
      <c r="AX139" s="7" t="s">
        <v>46</v>
      </c>
      <c r="AY139" s="125" t="s">
        <v>91</v>
      </c>
    </row>
    <row r="140" spans="1:65" s="7" customFormat="1">
      <c r="B140" s="123"/>
      <c r="D140" s="124" t="s">
        <v>101</v>
      </c>
      <c r="E140" s="125" t="s">
        <v>0</v>
      </c>
      <c r="F140" s="126" t="s">
        <v>104</v>
      </c>
      <c r="H140" s="127">
        <v>1.2E-2</v>
      </c>
      <c r="I140" s="128"/>
      <c r="L140" s="123"/>
      <c r="M140" s="129"/>
      <c r="N140" s="130"/>
      <c r="O140" s="130"/>
      <c r="P140" s="130"/>
      <c r="Q140" s="130"/>
      <c r="R140" s="130"/>
      <c r="S140" s="130"/>
      <c r="T140" s="131"/>
      <c r="AT140" s="125" t="s">
        <v>101</v>
      </c>
      <c r="AU140" s="125" t="s">
        <v>49</v>
      </c>
      <c r="AV140" s="7" t="s">
        <v>49</v>
      </c>
      <c r="AW140" s="7" t="s">
        <v>19</v>
      </c>
      <c r="AX140" s="7" t="s">
        <v>46</v>
      </c>
      <c r="AY140" s="125" t="s">
        <v>91</v>
      </c>
    </row>
    <row r="141" spans="1:65" s="8" customFormat="1">
      <c r="B141" s="132"/>
      <c r="D141" s="124" t="s">
        <v>101</v>
      </c>
      <c r="E141" s="133" t="s">
        <v>0</v>
      </c>
      <c r="F141" s="134" t="s">
        <v>105</v>
      </c>
      <c r="H141" s="135">
        <v>4.9000000000000002E-2</v>
      </c>
      <c r="I141" s="136"/>
      <c r="L141" s="132"/>
      <c r="M141" s="137"/>
      <c r="N141" s="138"/>
      <c r="O141" s="138"/>
      <c r="P141" s="138"/>
      <c r="Q141" s="138"/>
      <c r="R141" s="138"/>
      <c r="S141" s="138"/>
      <c r="T141" s="139"/>
      <c r="AT141" s="133" t="s">
        <v>101</v>
      </c>
      <c r="AU141" s="133" t="s">
        <v>49</v>
      </c>
      <c r="AV141" s="8" t="s">
        <v>99</v>
      </c>
      <c r="AW141" s="8" t="s">
        <v>19</v>
      </c>
      <c r="AX141" s="8" t="s">
        <v>47</v>
      </c>
      <c r="AY141" s="133" t="s">
        <v>91</v>
      </c>
    </row>
    <row r="142" spans="1:65" s="1" customFormat="1" ht="24" customHeight="1">
      <c r="A142" s="18"/>
      <c r="B142" s="109"/>
      <c r="C142" s="110" t="s">
        <v>49</v>
      </c>
      <c r="D142" s="110" t="s">
        <v>94</v>
      </c>
      <c r="E142" s="111" t="s">
        <v>106</v>
      </c>
      <c r="F142" s="112" t="s">
        <v>107</v>
      </c>
      <c r="G142" s="113" t="s">
        <v>108</v>
      </c>
      <c r="H142" s="114">
        <v>0.68500000000000005</v>
      </c>
      <c r="I142" s="115"/>
      <c r="J142" s="116">
        <f>ROUND(I142*H142,2)</f>
        <v>0</v>
      </c>
      <c r="K142" s="112" t="s">
        <v>98</v>
      </c>
      <c r="L142" s="19"/>
      <c r="M142" s="117" t="s">
        <v>0</v>
      </c>
      <c r="N142" s="118" t="s">
        <v>28</v>
      </c>
      <c r="O142" s="37"/>
      <c r="P142" s="119">
        <f>O142*H142</f>
        <v>0</v>
      </c>
      <c r="Q142" s="119">
        <v>9.4000000000000004E-3</v>
      </c>
      <c r="R142" s="119">
        <f>Q142*H142</f>
        <v>6.4390000000000011E-3</v>
      </c>
      <c r="S142" s="119">
        <v>0</v>
      </c>
      <c r="T142" s="120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21" t="s">
        <v>99</v>
      </c>
      <c r="AT142" s="121" t="s">
        <v>94</v>
      </c>
      <c r="AU142" s="121" t="s">
        <v>49</v>
      </c>
      <c r="AY142" s="9" t="s">
        <v>91</v>
      </c>
      <c r="BE142" s="122">
        <f>IF(N142="základní",J142,0)</f>
        <v>0</v>
      </c>
      <c r="BF142" s="122">
        <f>IF(N142="snížená",J142,0)</f>
        <v>0</v>
      </c>
      <c r="BG142" s="122">
        <f>IF(N142="zákl. přenesená",J142,0)</f>
        <v>0</v>
      </c>
      <c r="BH142" s="122">
        <f>IF(N142="sníž. přenesená",J142,0)</f>
        <v>0</v>
      </c>
      <c r="BI142" s="122">
        <f>IF(N142="nulová",J142,0)</f>
        <v>0</v>
      </c>
      <c r="BJ142" s="9" t="s">
        <v>47</v>
      </c>
      <c r="BK142" s="122">
        <f>ROUND(I142*H142,2)</f>
        <v>0</v>
      </c>
      <c r="BL142" s="9" t="s">
        <v>99</v>
      </c>
      <c r="BM142" s="121" t="s">
        <v>109</v>
      </c>
    </row>
    <row r="143" spans="1:65" s="7" customFormat="1">
      <c r="B143" s="123"/>
      <c r="D143" s="124" t="s">
        <v>101</v>
      </c>
      <c r="E143" s="125" t="s">
        <v>0</v>
      </c>
      <c r="F143" s="126" t="s">
        <v>110</v>
      </c>
      <c r="H143" s="127">
        <v>0.48199999999999998</v>
      </c>
      <c r="I143" s="128"/>
      <c r="L143" s="123"/>
      <c r="M143" s="129"/>
      <c r="N143" s="130"/>
      <c r="O143" s="130"/>
      <c r="P143" s="130"/>
      <c r="Q143" s="130"/>
      <c r="R143" s="130"/>
      <c r="S143" s="130"/>
      <c r="T143" s="131"/>
      <c r="AT143" s="125" t="s">
        <v>101</v>
      </c>
      <c r="AU143" s="125" t="s">
        <v>49</v>
      </c>
      <c r="AV143" s="7" t="s">
        <v>49</v>
      </c>
      <c r="AW143" s="7" t="s">
        <v>19</v>
      </c>
      <c r="AX143" s="7" t="s">
        <v>46</v>
      </c>
      <c r="AY143" s="125" t="s">
        <v>91</v>
      </c>
    </row>
    <row r="144" spans="1:65" s="7" customFormat="1">
      <c r="B144" s="123"/>
      <c r="D144" s="124" t="s">
        <v>101</v>
      </c>
      <c r="E144" s="125" t="s">
        <v>0</v>
      </c>
      <c r="F144" s="126" t="s">
        <v>111</v>
      </c>
      <c r="H144" s="127">
        <v>0.20300000000000001</v>
      </c>
      <c r="I144" s="128"/>
      <c r="L144" s="123"/>
      <c r="M144" s="129"/>
      <c r="N144" s="130"/>
      <c r="O144" s="130"/>
      <c r="P144" s="130"/>
      <c r="Q144" s="130"/>
      <c r="R144" s="130"/>
      <c r="S144" s="130"/>
      <c r="T144" s="131"/>
      <c r="AT144" s="125" t="s">
        <v>101</v>
      </c>
      <c r="AU144" s="125" t="s">
        <v>49</v>
      </c>
      <c r="AV144" s="7" t="s">
        <v>49</v>
      </c>
      <c r="AW144" s="7" t="s">
        <v>19</v>
      </c>
      <c r="AX144" s="7" t="s">
        <v>46</v>
      </c>
      <c r="AY144" s="125" t="s">
        <v>91</v>
      </c>
    </row>
    <row r="145" spans="1:65" s="8" customFormat="1">
      <c r="B145" s="132"/>
      <c r="D145" s="124" t="s">
        <v>101</v>
      </c>
      <c r="E145" s="133" t="s">
        <v>0</v>
      </c>
      <c r="F145" s="134" t="s">
        <v>105</v>
      </c>
      <c r="H145" s="135">
        <v>0.68500000000000005</v>
      </c>
      <c r="I145" s="136"/>
      <c r="L145" s="132"/>
      <c r="M145" s="137"/>
      <c r="N145" s="138"/>
      <c r="O145" s="138"/>
      <c r="P145" s="138"/>
      <c r="Q145" s="138"/>
      <c r="R145" s="138"/>
      <c r="S145" s="138"/>
      <c r="T145" s="139"/>
      <c r="AT145" s="133" t="s">
        <v>101</v>
      </c>
      <c r="AU145" s="133" t="s">
        <v>49</v>
      </c>
      <c r="AV145" s="8" t="s">
        <v>99</v>
      </c>
      <c r="AW145" s="8" t="s">
        <v>19</v>
      </c>
      <c r="AX145" s="8" t="s">
        <v>47</v>
      </c>
      <c r="AY145" s="133" t="s">
        <v>91</v>
      </c>
    </row>
    <row r="146" spans="1:65" s="6" customFormat="1" ht="22.9" customHeight="1">
      <c r="B146" s="96"/>
      <c r="D146" s="97" t="s">
        <v>45</v>
      </c>
      <c r="E146" s="107" t="s">
        <v>112</v>
      </c>
      <c r="F146" s="107" t="s">
        <v>113</v>
      </c>
      <c r="I146" s="99"/>
      <c r="J146" s="108">
        <f>BK146</f>
        <v>0</v>
      </c>
      <c r="L146" s="96"/>
      <c r="M146" s="101"/>
      <c r="N146" s="102"/>
      <c r="O146" s="102"/>
      <c r="P146" s="103">
        <f>SUM(P147:P151)</f>
        <v>0</v>
      </c>
      <c r="Q146" s="102"/>
      <c r="R146" s="103">
        <f>SUM(R147:R151)</f>
        <v>0.13620047999999998</v>
      </c>
      <c r="S146" s="102"/>
      <c r="T146" s="104">
        <f>SUM(T147:T151)</f>
        <v>0</v>
      </c>
      <c r="AR146" s="97" t="s">
        <v>47</v>
      </c>
      <c r="AT146" s="105" t="s">
        <v>45</v>
      </c>
      <c r="AU146" s="105" t="s">
        <v>47</v>
      </c>
      <c r="AY146" s="97" t="s">
        <v>91</v>
      </c>
      <c r="BK146" s="106">
        <f>SUM(BK147:BK151)</f>
        <v>0</v>
      </c>
    </row>
    <row r="147" spans="1:65" s="1" customFormat="1" ht="24" customHeight="1">
      <c r="A147" s="18"/>
      <c r="B147" s="109"/>
      <c r="C147" s="110" t="s">
        <v>92</v>
      </c>
      <c r="D147" s="110" t="s">
        <v>94</v>
      </c>
      <c r="E147" s="111" t="s">
        <v>114</v>
      </c>
      <c r="F147" s="112" t="s">
        <v>115</v>
      </c>
      <c r="G147" s="113" t="s">
        <v>108</v>
      </c>
      <c r="H147" s="114">
        <v>4.056</v>
      </c>
      <c r="I147" s="115"/>
      <c r="J147" s="116">
        <f>ROUND(I147*H147,2)</f>
        <v>0</v>
      </c>
      <c r="K147" s="112" t="s">
        <v>98</v>
      </c>
      <c r="L147" s="19"/>
      <c r="M147" s="117" t="s">
        <v>0</v>
      </c>
      <c r="N147" s="118" t="s">
        <v>28</v>
      </c>
      <c r="O147" s="37"/>
      <c r="P147" s="119">
        <f>O147*H147</f>
        <v>0</v>
      </c>
      <c r="Q147" s="119">
        <v>3.3579999999999999E-2</v>
      </c>
      <c r="R147" s="119">
        <f>Q147*H147</f>
        <v>0.13620047999999998</v>
      </c>
      <c r="S147" s="119">
        <v>0</v>
      </c>
      <c r="T147" s="120">
        <f>S147*H147</f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21" t="s">
        <v>99</v>
      </c>
      <c r="AT147" s="121" t="s">
        <v>94</v>
      </c>
      <c r="AU147" s="121" t="s">
        <v>49</v>
      </c>
      <c r="AY147" s="9" t="s">
        <v>91</v>
      </c>
      <c r="BE147" s="122">
        <f>IF(N147="základní",J147,0)</f>
        <v>0</v>
      </c>
      <c r="BF147" s="122">
        <f>IF(N147="snížená",J147,0)</f>
        <v>0</v>
      </c>
      <c r="BG147" s="122">
        <f>IF(N147="zákl. přenesená",J147,0)</f>
        <v>0</v>
      </c>
      <c r="BH147" s="122">
        <f>IF(N147="sníž. přenesená",J147,0)</f>
        <v>0</v>
      </c>
      <c r="BI147" s="122">
        <f>IF(N147="nulová",J147,0)</f>
        <v>0</v>
      </c>
      <c r="BJ147" s="9" t="s">
        <v>47</v>
      </c>
      <c r="BK147" s="122">
        <f>ROUND(I147*H147,2)</f>
        <v>0</v>
      </c>
      <c r="BL147" s="9" t="s">
        <v>99</v>
      </c>
      <c r="BM147" s="121" t="s">
        <v>116</v>
      </c>
    </row>
    <row r="148" spans="1:65" s="1" customFormat="1" ht="16.5" customHeight="1">
      <c r="A148" s="18"/>
      <c r="B148" s="109"/>
      <c r="C148" s="110" t="s">
        <v>99</v>
      </c>
      <c r="D148" s="110" t="s">
        <v>94</v>
      </c>
      <c r="E148" s="111" t="s">
        <v>117</v>
      </c>
      <c r="F148" s="112" t="s">
        <v>118</v>
      </c>
      <c r="G148" s="113" t="s">
        <v>119</v>
      </c>
      <c r="H148" s="114">
        <v>2</v>
      </c>
      <c r="I148" s="115"/>
      <c r="J148" s="116">
        <f>ROUND(I148*H148,2)</f>
        <v>0</v>
      </c>
      <c r="K148" s="112" t="s">
        <v>0</v>
      </c>
      <c r="L148" s="19"/>
      <c r="M148" s="117" t="s">
        <v>0</v>
      </c>
      <c r="N148" s="118" t="s">
        <v>28</v>
      </c>
      <c r="O148" s="37"/>
      <c r="P148" s="119">
        <f>O148*H148</f>
        <v>0</v>
      </c>
      <c r="Q148" s="119">
        <v>0</v>
      </c>
      <c r="R148" s="119">
        <f>Q148*H148</f>
        <v>0</v>
      </c>
      <c r="S148" s="119">
        <v>0</v>
      </c>
      <c r="T148" s="120">
        <f>S148*H148</f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21" t="s">
        <v>99</v>
      </c>
      <c r="AT148" s="121" t="s">
        <v>94</v>
      </c>
      <c r="AU148" s="121" t="s">
        <v>49</v>
      </c>
      <c r="AY148" s="9" t="s">
        <v>91</v>
      </c>
      <c r="BE148" s="122">
        <f>IF(N148="základní",J148,0)</f>
        <v>0</v>
      </c>
      <c r="BF148" s="122">
        <f>IF(N148="snížená",J148,0)</f>
        <v>0</v>
      </c>
      <c r="BG148" s="122">
        <f>IF(N148="zákl. přenesená",J148,0)</f>
        <v>0</v>
      </c>
      <c r="BH148" s="122">
        <f>IF(N148="sníž. přenesená",J148,0)</f>
        <v>0</v>
      </c>
      <c r="BI148" s="122">
        <f>IF(N148="nulová",J148,0)</f>
        <v>0</v>
      </c>
      <c r="BJ148" s="9" t="s">
        <v>47</v>
      </c>
      <c r="BK148" s="122">
        <f>ROUND(I148*H148,2)</f>
        <v>0</v>
      </c>
      <c r="BL148" s="9" t="s">
        <v>99</v>
      </c>
      <c r="BM148" s="121" t="s">
        <v>120</v>
      </c>
    </row>
    <row r="149" spans="1:65" s="7" customFormat="1">
      <c r="B149" s="123"/>
      <c r="D149" s="124" t="s">
        <v>101</v>
      </c>
      <c r="E149" s="125" t="s">
        <v>0</v>
      </c>
      <c r="F149" s="126" t="s">
        <v>121</v>
      </c>
      <c r="H149" s="127">
        <v>1</v>
      </c>
      <c r="I149" s="128"/>
      <c r="L149" s="123"/>
      <c r="M149" s="129"/>
      <c r="N149" s="130"/>
      <c r="O149" s="130"/>
      <c r="P149" s="130"/>
      <c r="Q149" s="130"/>
      <c r="R149" s="130"/>
      <c r="S149" s="130"/>
      <c r="T149" s="131"/>
      <c r="AT149" s="125" t="s">
        <v>101</v>
      </c>
      <c r="AU149" s="125" t="s">
        <v>49</v>
      </c>
      <c r="AV149" s="7" t="s">
        <v>49</v>
      </c>
      <c r="AW149" s="7" t="s">
        <v>19</v>
      </c>
      <c r="AX149" s="7" t="s">
        <v>46</v>
      </c>
      <c r="AY149" s="125" t="s">
        <v>91</v>
      </c>
    </row>
    <row r="150" spans="1:65" s="7" customFormat="1">
      <c r="B150" s="123"/>
      <c r="D150" s="124" t="s">
        <v>101</v>
      </c>
      <c r="E150" s="125" t="s">
        <v>0</v>
      </c>
      <c r="F150" s="126" t="s">
        <v>122</v>
      </c>
      <c r="H150" s="127">
        <v>1</v>
      </c>
      <c r="I150" s="128"/>
      <c r="L150" s="123"/>
      <c r="M150" s="129"/>
      <c r="N150" s="130"/>
      <c r="O150" s="130"/>
      <c r="P150" s="130"/>
      <c r="Q150" s="130"/>
      <c r="R150" s="130"/>
      <c r="S150" s="130"/>
      <c r="T150" s="131"/>
      <c r="AT150" s="125" t="s">
        <v>101</v>
      </c>
      <c r="AU150" s="125" t="s">
        <v>49</v>
      </c>
      <c r="AV150" s="7" t="s">
        <v>49</v>
      </c>
      <c r="AW150" s="7" t="s">
        <v>19</v>
      </c>
      <c r="AX150" s="7" t="s">
        <v>46</v>
      </c>
      <c r="AY150" s="125" t="s">
        <v>91</v>
      </c>
    </row>
    <row r="151" spans="1:65" s="8" customFormat="1">
      <c r="B151" s="132"/>
      <c r="D151" s="124" t="s">
        <v>101</v>
      </c>
      <c r="E151" s="133" t="s">
        <v>0</v>
      </c>
      <c r="F151" s="134" t="s">
        <v>105</v>
      </c>
      <c r="H151" s="135">
        <v>2</v>
      </c>
      <c r="I151" s="136"/>
      <c r="L151" s="132"/>
      <c r="M151" s="137"/>
      <c r="N151" s="138"/>
      <c r="O151" s="138"/>
      <c r="P151" s="138"/>
      <c r="Q151" s="138"/>
      <c r="R151" s="138"/>
      <c r="S151" s="138"/>
      <c r="T151" s="139"/>
      <c r="AT151" s="133" t="s">
        <v>101</v>
      </c>
      <c r="AU151" s="133" t="s">
        <v>49</v>
      </c>
      <c r="AV151" s="8" t="s">
        <v>99</v>
      </c>
      <c r="AW151" s="8" t="s">
        <v>19</v>
      </c>
      <c r="AX151" s="8" t="s">
        <v>47</v>
      </c>
      <c r="AY151" s="133" t="s">
        <v>91</v>
      </c>
    </row>
    <row r="152" spans="1:65" s="6" customFormat="1" ht="22.9" customHeight="1">
      <c r="B152" s="96"/>
      <c r="D152" s="97" t="s">
        <v>45</v>
      </c>
      <c r="E152" s="107" t="s">
        <v>123</v>
      </c>
      <c r="F152" s="107" t="s">
        <v>124</v>
      </c>
      <c r="I152" s="99"/>
      <c r="J152" s="108">
        <f>BK152</f>
        <v>0</v>
      </c>
      <c r="L152" s="96"/>
      <c r="M152" s="101"/>
      <c r="N152" s="102"/>
      <c r="O152" s="102"/>
      <c r="P152" s="103">
        <f>SUM(P153:P188)</f>
        <v>0</v>
      </c>
      <c r="Q152" s="102"/>
      <c r="R152" s="103">
        <f>SUM(R153:R188)</f>
        <v>1.8544000000000002E-3</v>
      </c>
      <c r="S152" s="102"/>
      <c r="T152" s="104">
        <f>SUM(T153:T188)</f>
        <v>2.9942152000000002</v>
      </c>
      <c r="AR152" s="97" t="s">
        <v>47</v>
      </c>
      <c r="AT152" s="105" t="s">
        <v>45</v>
      </c>
      <c r="AU152" s="105" t="s">
        <v>47</v>
      </c>
      <c r="AY152" s="97" t="s">
        <v>91</v>
      </c>
      <c r="BK152" s="106">
        <f>SUM(BK153:BK188)</f>
        <v>0</v>
      </c>
    </row>
    <row r="153" spans="1:65" s="1" customFormat="1" ht="24" customHeight="1">
      <c r="A153" s="18"/>
      <c r="B153" s="109"/>
      <c r="C153" s="110" t="s">
        <v>125</v>
      </c>
      <c r="D153" s="110" t="s">
        <v>94</v>
      </c>
      <c r="E153" s="111" t="s">
        <v>126</v>
      </c>
      <c r="F153" s="112" t="s">
        <v>127</v>
      </c>
      <c r="G153" s="113" t="s">
        <v>108</v>
      </c>
      <c r="H153" s="114">
        <v>46.36</v>
      </c>
      <c r="I153" s="115"/>
      <c r="J153" s="116">
        <f>ROUND(I153*H153,2)</f>
        <v>0</v>
      </c>
      <c r="K153" s="112" t="s">
        <v>98</v>
      </c>
      <c r="L153" s="19"/>
      <c r="M153" s="117" t="s">
        <v>0</v>
      </c>
      <c r="N153" s="118" t="s">
        <v>28</v>
      </c>
      <c r="O153" s="37"/>
      <c r="P153" s="119">
        <f>O153*H153</f>
        <v>0</v>
      </c>
      <c r="Q153" s="119">
        <v>4.0000000000000003E-5</v>
      </c>
      <c r="R153" s="119">
        <f>Q153*H153</f>
        <v>1.8544000000000002E-3</v>
      </c>
      <c r="S153" s="119">
        <v>0</v>
      </c>
      <c r="T153" s="120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21" t="s">
        <v>99</v>
      </c>
      <c r="AT153" s="121" t="s">
        <v>94</v>
      </c>
      <c r="AU153" s="121" t="s">
        <v>49</v>
      </c>
      <c r="AY153" s="9" t="s">
        <v>91</v>
      </c>
      <c r="BE153" s="122">
        <f>IF(N153="základní",J153,0)</f>
        <v>0</v>
      </c>
      <c r="BF153" s="122">
        <f>IF(N153="snížená",J153,0)</f>
        <v>0</v>
      </c>
      <c r="BG153" s="122">
        <f>IF(N153="zákl. přenesená",J153,0)</f>
        <v>0</v>
      </c>
      <c r="BH153" s="122">
        <f>IF(N153="sníž. přenesená",J153,0)</f>
        <v>0</v>
      </c>
      <c r="BI153" s="122">
        <f>IF(N153="nulová",J153,0)</f>
        <v>0</v>
      </c>
      <c r="BJ153" s="9" t="s">
        <v>47</v>
      </c>
      <c r="BK153" s="122">
        <f>ROUND(I153*H153,2)</f>
        <v>0</v>
      </c>
      <c r="BL153" s="9" t="s">
        <v>99</v>
      </c>
      <c r="BM153" s="121" t="s">
        <v>128</v>
      </c>
    </row>
    <row r="154" spans="1:65" s="1" customFormat="1" ht="36" customHeight="1">
      <c r="A154" s="18"/>
      <c r="B154" s="109"/>
      <c r="C154" s="110" t="s">
        <v>112</v>
      </c>
      <c r="D154" s="110" t="s">
        <v>94</v>
      </c>
      <c r="E154" s="111" t="s">
        <v>129</v>
      </c>
      <c r="F154" s="112" t="s">
        <v>130</v>
      </c>
      <c r="G154" s="113" t="s">
        <v>108</v>
      </c>
      <c r="H154" s="114">
        <v>3.45</v>
      </c>
      <c r="I154" s="115"/>
      <c r="J154" s="116">
        <f>ROUND(I154*H154,2)</f>
        <v>0</v>
      </c>
      <c r="K154" s="112" t="s">
        <v>0</v>
      </c>
      <c r="L154" s="19"/>
      <c r="M154" s="117" t="s">
        <v>0</v>
      </c>
      <c r="N154" s="118" t="s">
        <v>28</v>
      </c>
      <c r="O154" s="37"/>
      <c r="P154" s="119">
        <f>O154*H154</f>
        <v>0</v>
      </c>
      <c r="Q154" s="119">
        <v>0</v>
      </c>
      <c r="R154" s="119">
        <f>Q154*H154</f>
        <v>0</v>
      </c>
      <c r="S154" s="119">
        <v>0</v>
      </c>
      <c r="T154" s="120">
        <f>S154*H154</f>
        <v>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21" t="s">
        <v>99</v>
      </c>
      <c r="AT154" s="121" t="s">
        <v>94</v>
      </c>
      <c r="AU154" s="121" t="s">
        <v>49</v>
      </c>
      <c r="AY154" s="9" t="s">
        <v>91</v>
      </c>
      <c r="BE154" s="122">
        <f>IF(N154="základní",J154,0)</f>
        <v>0</v>
      </c>
      <c r="BF154" s="122">
        <f>IF(N154="snížená",J154,0)</f>
        <v>0</v>
      </c>
      <c r="BG154" s="122">
        <f>IF(N154="zákl. přenesená",J154,0)</f>
        <v>0</v>
      </c>
      <c r="BH154" s="122">
        <f>IF(N154="sníž. přenesená",J154,0)</f>
        <v>0</v>
      </c>
      <c r="BI154" s="122">
        <f>IF(N154="nulová",J154,0)</f>
        <v>0</v>
      </c>
      <c r="BJ154" s="9" t="s">
        <v>47</v>
      </c>
      <c r="BK154" s="122">
        <f>ROUND(I154*H154,2)</f>
        <v>0</v>
      </c>
      <c r="BL154" s="9" t="s">
        <v>99</v>
      </c>
      <c r="BM154" s="121" t="s">
        <v>131</v>
      </c>
    </row>
    <row r="155" spans="1:65" s="7" customFormat="1">
      <c r="B155" s="123"/>
      <c r="D155" s="124" t="s">
        <v>101</v>
      </c>
      <c r="E155" s="125" t="s">
        <v>0</v>
      </c>
      <c r="F155" s="126" t="s">
        <v>132</v>
      </c>
      <c r="H155" s="127">
        <v>3.45</v>
      </c>
      <c r="I155" s="128"/>
      <c r="L155" s="123"/>
      <c r="M155" s="129"/>
      <c r="N155" s="130"/>
      <c r="O155" s="130"/>
      <c r="P155" s="130"/>
      <c r="Q155" s="130"/>
      <c r="R155" s="130"/>
      <c r="S155" s="130"/>
      <c r="T155" s="131"/>
      <c r="AT155" s="125" t="s">
        <v>101</v>
      </c>
      <c r="AU155" s="125" t="s">
        <v>49</v>
      </c>
      <c r="AV155" s="7" t="s">
        <v>49</v>
      </c>
      <c r="AW155" s="7" t="s">
        <v>19</v>
      </c>
      <c r="AX155" s="7" t="s">
        <v>47</v>
      </c>
      <c r="AY155" s="125" t="s">
        <v>91</v>
      </c>
    </row>
    <row r="156" spans="1:65" s="1" customFormat="1" ht="24" customHeight="1">
      <c r="A156" s="18"/>
      <c r="B156" s="109"/>
      <c r="C156" s="110" t="s">
        <v>133</v>
      </c>
      <c r="D156" s="110" t="s">
        <v>94</v>
      </c>
      <c r="E156" s="111" t="s">
        <v>134</v>
      </c>
      <c r="F156" s="112" t="s">
        <v>135</v>
      </c>
      <c r="G156" s="113" t="s">
        <v>136</v>
      </c>
      <c r="H156" s="114">
        <v>3</v>
      </c>
      <c r="I156" s="115"/>
      <c r="J156" s="116">
        <f>ROUND(I156*H156,2)</f>
        <v>0</v>
      </c>
      <c r="K156" s="112" t="s">
        <v>0</v>
      </c>
      <c r="L156" s="19"/>
      <c r="M156" s="117" t="s">
        <v>0</v>
      </c>
      <c r="N156" s="118" t="s">
        <v>28</v>
      </c>
      <c r="O156" s="37"/>
      <c r="P156" s="119">
        <f>O156*H156</f>
        <v>0</v>
      </c>
      <c r="Q156" s="119">
        <v>0</v>
      </c>
      <c r="R156" s="119">
        <f>Q156*H156</f>
        <v>0</v>
      </c>
      <c r="S156" s="119">
        <v>0</v>
      </c>
      <c r="T156" s="120">
        <f>S156*H156</f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21" t="s">
        <v>99</v>
      </c>
      <c r="AT156" s="121" t="s">
        <v>94</v>
      </c>
      <c r="AU156" s="121" t="s">
        <v>49</v>
      </c>
      <c r="AY156" s="9" t="s">
        <v>91</v>
      </c>
      <c r="BE156" s="122">
        <f>IF(N156="základní",J156,0)</f>
        <v>0</v>
      </c>
      <c r="BF156" s="122">
        <f>IF(N156="snížená",J156,0)</f>
        <v>0</v>
      </c>
      <c r="BG156" s="122">
        <f>IF(N156="zákl. přenesená",J156,0)</f>
        <v>0</v>
      </c>
      <c r="BH156" s="122">
        <f>IF(N156="sníž. přenesená",J156,0)</f>
        <v>0</v>
      </c>
      <c r="BI156" s="122">
        <f>IF(N156="nulová",J156,0)</f>
        <v>0</v>
      </c>
      <c r="BJ156" s="9" t="s">
        <v>47</v>
      </c>
      <c r="BK156" s="122">
        <f>ROUND(I156*H156,2)</f>
        <v>0</v>
      </c>
      <c r="BL156" s="9" t="s">
        <v>99</v>
      </c>
      <c r="BM156" s="121" t="s">
        <v>137</v>
      </c>
    </row>
    <row r="157" spans="1:65" s="7" customFormat="1">
      <c r="B157" s="123"/>
      <c r="D157" s="124" t="s">
        <v>101</v>
      </c>
      <c r="E157" s="125" t="s">
        <v>0</v>
      </c>
      <c r="F157" s="126" t="s">
        <v>138</v>
      </c>
      <c r="H157" s="127">
        <v>3</v>
      </c>
      <c r="I157" s="128"/>
      <c r="L157" s="123"/>
      <c r="M157" s="129"/>
      <c r="N157" s="130"/>
      <c r="O157" s="130"/>
      <c r="P157" s="130"/>
      <c r="Q157" s="130"/>
      <c r="R157" s="130"/>
      <c r="S157" s="130"/>
      <c r="T157" s="131"/>
      <c r="AT157" s="125" t="s">
        <v>101</v>
      </c>
      <c r="AU157" s="125" t="s">
        <v>49</v>
      </c>
      <c r="AV157" s="7" t="s">
        <v>49</v>
      </c>
      <c r="AW157" s="7" t="s">
        <v>19</v>
      </c>
      <c r="AX157" s="7" t="s">
        <v>47</v>
      </c>
      <c r="AY157" s="125" t="s">
        <v>91</v>
      </c>
    </row>
    <row r="158" spans="1:65" s="1" customFormat="1" ht="24" customHeight="1">
      <c r="A158" s="18"/>
      <c r="B158" s="109"/>
      <c r="C158" s="110" t="s">
        <v>139</v>
      </c>
      <c r="D158" s="110" t="s">
        <v>94</v>
      </c>
      <c r="E158" s="111" t="s">
        <v>140</v>
      </c>
      <c r="F158" s="112" t="s">
        <v>141</v>
      </c>
      <c r="G158" s="113" t="s">
        <v>142</v>
      </c>
      <c r="H158" s="114">
        <v>3.6999999999999998E-2</v>
      </c>
      <c r="I158" s="115"/>
      <c r="J158" s="116">
        <f>ROUND(I158*H158,2)</f>
        <v>0</v>
      </c>
      <c r="K158" s="112" t="s">
        <v>98</v>
      </c>
      <c r="L158" s="19"/>
      <c r="M158" s="117" t="s">
        <v>0</v>
      </c>
      <c r="N158" s="118" t="s">
        <v>28</v>
      </c>
      <c r="O158" s="37"/>
      <c r="P158" s="119">
        <f>O158*H158</f>
        <v>0</v>
      </c>
      <c r="Q158" s="119">
        <v>0</v>
      </c>
      <c r="R158" s="119">
        <f>Q158*H158</f>
        <v>0</v>
      </c>
      <c r="S158" s="119">
        <v>2.2000000000000002</v>
      </c>
      <c r="T158" s="120">
        <f>S158*H158</f>
        <v>8.14E-2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21" t="s">
        <v>99</v>
      </c>
      <c r="AT158" s="121" t="s">
        <v>94</v>
      </c>
      <c r="AU158" s="121" t="s">
        <v>49</v>
      </c>
      <c r="AY158" s="9" t="s">
        <v>91</v>
      </c>
      <c r="BE158" s="122">
        <f>IF(N158="základní",J158,0)</f>
        <v>0</v>
      </c>
      <c r="BF158" s="122">
        <f>IF(N158="snížená",J158,0)</f>
        <v>0</v>
      </c>
      <c r="BG158" s="122">
        <f>IF(N158="zákl. přenesená",J158,0)</f>
        <v>0</v>
      </c>
      <c r="BH158" s="122">
        <f>IF(N158="sníž. přenesená",J158,0)</f>
        <v>0</v>
      </c>
      <c r="BI158" s="122">
        <f>IF(N158="nulová",J158,0)</f>
        <v>0</v>
      </c>
      <c r="BJ158" s="9" t="s">
        <v>47</v>
      </c>
      <c r="BK158" s="122">
        <f>ROUND(I158*H158,2)</f>
        <v>0</v>
      </c>
      <c r="BL158" s="9" t="s">
        <v>99</v>
      </c>
      <c r="BM158" s="121" t="s">
        <v>143</v>
      </c>
    </row>
    <row r="159" spans="1:65" s="7" customFormat="1">
      <c r="B159" s="123"/>
      <c r="D159" s="124" t="s">
        <v>101</v>
      </c>
      <c r="E159" s="125" t="s">
        <v>0</v>
      </c>
      <c r="F159" s="126" t="s">
        <v>144</v>
      </c>
      <c r="H159" s="127">
        <v>3.6999999999999998E-2</v>
      </c>
      <c r="I159" s="128"/>
      <c r="L159" s="123"/>
      <c r="M159" s="129"/>
      <c r="N159" s="130"/>
      <c r="O159" s="130"/>
      <c r="P159" s="130"/>
      <c r="Q159" s="130"/>
      <c r="R159" s="130"/>
      <c r="S159" s="130"/>
      <c r="T159" s="131"/>
      <c r="AT159" s="125" t="s">
        <v>101</v>
      </c>
      <c r="AU159" s="125" t="s">
        <v>49</v>
      </c>
      <c r="AV159" s="7" t="s">
        <v>49</v>
      </c>
      <c r="AW159" s="7" t="s">
        <v>19</v>
      </c>
      <c r="AX159" s="7" t="s">
        <v>47</v>
      </c>
      <c r="AY159" s="125" t="s">
        <v>91</v>
      </c>
    </row>
    <row r="160" spans="1:65" s="1" customFormat="1" ht="24" customHeight="1">
      <c r="A160" s="18"/>
      <c r="B160" s="109"/>
      <c r="C160" s="110" t="s">
        <v>123</v>
      </c>
      <c r="D160" s="110" t="s">
        <v>94</v>
      </c>
      <c r="E160" s="111" t="s">
        <v>145</v>
      </c>
      <c r="F160" s="112" t="s">
        <v>146</v>
      </c>
      <c r="G160" s="113" t="s">
        <v>147</v>
      </c>
      <c r="H160" s="114">
        <v>2</v>
      </c>
      <c r="I160" s="115"/>
      <c r="J160" s="116">
        <f>ROUND(I160*H160,2)</f>
        <v>0</v>
      </c>
      <c r="K160" s="112" t="s">
        <v>98</v>
      </c>
      <c r="L160" s="19"/>
      <c r="M160" s="117" t="s">
        <v>0</v>
      </c>
      <c r="N160" s="118" t="s">
        <v>28</v>
      </c>
      <c r="O160" s="37"/>
      <c r="P160" s="119">
        <f>O160*H160</f>
        <v>0</v>
      </c>
      <c r="Q160" s="119">
        <v>0</v>
      </c>
      <c r="R160" s="119">
        <f>Q160*H160</f>
        <v>0</v>
      </c>
      <c r="S160" s="119">
        <v>0</v>
      </c>
      <c r="T160" s="120">
        <f>S160*H160</f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21" t="s">
        <v>99</v>
      </c>
      <c r="AT160" s="121" t="s">
        <v>94</v>
      </c>
      <c r="AU160" s="121" t="s">
        <v>49</v>
      </c>
      <c r="AY160" s="9" t="s">
        <v>91</v>
      </c>
      <c r="BE160" s="122">
        <f>IF(N160="základní",J160,0)</f>
        <v>0</v>
      </c>
      <c r="BF160" s="122">
        <f>IF(N160="snížená",J160,0)</f>
        <v>0</v>
      </c>
      <c r="BG160" s="122">
        <f>IF(N160="zákl. přenesená",J160,0)</f>
        <v>0</v>
      </c>
      <c r="BH160" s="122">
        <f>IF(N160="sníž. přenesená",J160,0)</f>
        <v>0</v>
      </c>
      <c r="BI160" s="122">
        <f>IF(N160="nulová",J160,0)</f>
        <v>0</v>
      </c>
      <c r="BJ160" s="9" t="s">
        <v>47</v>
      </c>
      <c r="BK160" s="122">
        <f>ROUND(I160*H160,2)</f>
        <v>0</v>
      </c>
      <c r="BL160" s="9" t="s">
        <v>99</v>
      </c>
      <c r="BM160" s="121" t="s">
        <v>148</v>
      </c>
    </row>
    <row r="161" spans="1:65" s="7" customFormat="1">
      <c r="B161" s="123"/>
      <c r="D161" s="124" t="s">
        <v>101</v>
      </c>
      <c r="E161" s="125" t="s">
        <v>0</v>
      </c>
      <c r="F161" s="126" t="s">
        <v>149</v>
      </c>
      <c r="H161" s="127">
        <v>2</v>
      </c>
      <c r="I161" s="128"/>
      <c r="L161" s="123"/>
      <c r="M161" s="129"/>
      <c r="N161" s="130"/>
      <c r="O161" s="130"/>
      <c r="P161" s="130"/>
      <c r="Q161" s="130"/>
      <c r="R161" s="130"/>
      <c r="S161" s="130"/>
      <c r="T161" s="131"/>
      <c r="AT161" s="125" t="s">
        <v>101</v>
      </c>
      <c r="AU161" s="125" t="s">
        <v>49</v>
      </c>
      <c r="AV161" s="7" t="s">
        <v>49</v>
      </c>
      <c r="AW161" s="7" t="s">
        <v>19</v>
      </c>
      <c r="AX161" s="7" t="s">
        <v>47</v>
      </c>
      <c r="AY161" s="125" t="s">
        <v>91</v>
      </c>
    </row>
    <row r="162" spans="1:65" s="1" customFormat="1" ht="24" customHeight="1">
      <c r="A162" s="18"/>
      <c r="B162" s="109"/>
      <c r="C162" s="110" t="s">
        <v>150</v>
      </c>
      <c r="D162" s="110" t="s">
        <v>94</v>
      </c>
      <c r="E162" s="111" t="s">
        <v>151</v>
      </c>
      <c r="F162" s="112" t="s">
        <v>152</v>
      </c>
      <c r="G162" s="113" t="s">
        <v>108</v>
      </c>
      <c r="H162" s="114">
        <v>4.056</v>
      </c>
      <c r="I162" s="115"/>
      <c r="J162" s="116">
        <f>ROUND(I162*H162,2)</f>
        <v>0</v>
      </c>
      <c r="K162" s="112" t="s">
        <v>98</v>
      </c>
      <c r="L162" s="19"/>
      <c r="M162" s="117" t="s">
        <v>0</v>
      </c>
      <c r="N162" s="118" t="s">
        <v>28</v>
      </c>
      <c r="O162" s="37"/>
      <c r="P162" s="119">
        <f>O162*H162</f>
        <v>0</v>
      </c>
      <c r="Q162" s="119">
        <v>0</v>
      </c>
      <c r="R162" s="119">
        <f>Q162*H162</f>
        <v>0</v>
      </c>
      <c r="S162" s="119">
        <v>5.5E-2</v>
      </c>
      <c r="T162" s="120">
        <f>S162*H162</f>
        <v>0.22308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21" t="s">
        <v>99</v>
      </c>
      <c r="AT162" s="121" t="s">
        <v>94</v>
      </c>
      <c r="AU162" s="121" t="s">
        <v>49</v>
      </c>
      <c r="AY162" s="9" t="s">
        <v>91</v>
      </c>
      <c r="BE162" s="122">
        <f>IF(N162="základní",J162,0)</f>
        <v>0</v>
      </c>
      <c r="BF162" s="122">
        <f>IF(N162="snížená",J162,0)</f>
        <v>0</v>
      </c>
      <c r="BG162" s="122">
        <f>IF(N162="zákl. přenesená",J162,0)</f>
        <v>0</v>
      </c>
      <c r="BH162" s="122">
        <f>IF(N162="sníž. přenesená",J162,0)</f>
        <v>0</v>
      </c>
      <c r="BI162" s="122">
        <f>IF(N162="nulová",J162,0)</f>
        <v>0</v>
      </c>
      <c r="BJ162" s="9" t="s">
        <v>47</v>
      </c>
      <c r="BK162" s="122">
        <f>ROUND(I162*H162,2)</f>
        <v>0</v>
      </c>
      <c r="BL162" s="9" t="s">
        <v>99</v>
      </c>
      <c r="BM162" s="121" t="s">
        <v>153</v>
      </c>
    </row>
    <row r="163" spans="1:65" s="7" customFormat="1">
      <c r="B163" s="123"/>
      <c r="D163" s="124" t="s">
        <v>101</v>
      </c>
      <c r="E163" s="125" t="s">
        <v>0</v>
      </c>
      <c r="F163" s="126" t="s">
        <v>154</v>
      </c>
      <c r="H163" s="127">
        <v>1.4</v>
      </c>
      <c r="I163" s="128"/>
      <c r="L163" s="123"/>
      <c r="M163" s="129"/>
      <c r="N163" s="130"/>
      <c r="O163" s="130"/>
      <c r="P163" s="130"/>
      <c r="Q163" s="130"/>
      <c r="R163" s="130"/>
      <c r="S163" s="130"/>
      <c r="T163" s="131"/>
      <c r="AT163" s="125" t="s">
        <v>101</v>
      </c>
      <c r="AU163" s="125" t="s">
        <v>49</v>
      </c>
      <c r="AV163" s="7" t="s">
        <v>49</v>
      </c>
      <c r="AW163" s="7" t="s">
        <v>19</v>
      </c>
      <c r="AX163" s="7" t="s">
        <v>46</v>
      </c>
      <c r="AY163" s="125" t="s">
        <v>91</v>
      </c>
    </row>
    <row r="164" spans="1:65" s="7" customFormat="1">
      <c r="B164" s="123"/>
      <c r="D164" s="124" t="s">
        <v>101</v>
      </c>
      <c r="E164" s="125" t="s">
        <v>0</v>
      </c>
      <c r="F164" s="126" t="s">
        <v>155</v>
      </c>
      <c r="H164" s="127">
        <v>1.004</v>
      </c>
      <c r="I164" s="128"/>
      <c r="L164" s="123"/>
      <c r="M164" s="129"/>
      <c r="N164" s="130"/>
      <c r="O164" s="130"/>
      <c r="P164" s="130"/>
      <c r="Q164" s="130"/>
      <c r="R164" s="130"/>
      <c r="S164" s="130"/>
      <c r="T164" s="131"/>
      <c r="AT164" s="125" t="s">
        <v>101</v>
      </c>
      <c r="AU164" s="125" t="s">
        <v>49</v>
      </c>
      <c r="AV164" s="7" t="s">
        <v>49</v>
      </c>
      <c r="AW164" s="7" t="s">
        <v>19</v>
      </c>
      <c r="AX164" s="7" t="s">
        <v>46</v>
      </c>
      <c r="AY164" s="125" t="s">
        <v>91</v>
      </c>
    </row>
    <row r="165" spans="1:65" s="7" customFormat="1">
      <c r="B165" s="123"/>
      <c r="D165" s="124" t="s">
        <v>101</v>
      </c>
      <c r="E165" s="125" t="s">
        <v>0</v>
      </c>
      <c r="F165" s="126" t="s">
        <v>156</v>
      </c>
      <c r="H165" s="127">
        <v>0.57199999999999995</v>
      </c>
      <c r="I165" s="128"/>
      <c r="L165" s="123"/>
      <c r="M165" s="129"/>
      <c r="N165" s="130"/>
      <c r="O165" s="130"/>
      <c r="P165" s="130"/>
      <c r="Q165" s="130"/>
      <c r="R165" s="130"/>
      <c r="S165" s="130"/>
      <c r="T165" s="131"/>
      <c r="AT165" s="125" t="s">
        <v>101</v>
      </c>
      <c r="AU165" s="125" t="s">
        <v>49</v>
      </c>
      <c r="AV165" s="7" t="s">
        <v>49</v>
      </c>
      <c r="AW165" s="7" t="s">
        <v>19</v>
      </c>
      <c r="AX165" s="7" t="s">
        <v>46</v>
      </c>
      <c r="AY165" s="125" t="s">
        <v>91</v>
      </c>
    </row>
    <row r="166" spans="1:65" s="7" customFormat="1">
      <c r="B166" s="123"/>
      <c r="D166" s="124" t="s">
        <v>101</v>
      </c>
      <c r="E166" s="125" t="s">
        <v>0</v>
      </c>
      <c r="F166" s="126" t="s">
        <v>157</v>
      </c>
      <c r="H166" s="127">
        <v>1.08</v>
      </c>
      <c r="I166" s="128"/>
      <c r="L166" s="123"/>
      <c r="M166" s="129"/>
      <c r="N166" s="130"/>
      <c r="O166" s="130"/>
      <c r="P166" s="130"/>
      <c r="Q166" s="130"/>
      <c r="R166" s="130"/>
      <c r="S166" s="130"/>
      <c r="T166" s="131"/>
      <c r="AT166" s="125" t="s">
        <v>101</v>
      </c>
      <c r="AU166" s="125" t="s">
        <v>49</v>
      </c>
      <c r="AV166" s="7" t="s">
        <v>49</v>
      </c>
      <c r="AW166" s="7" t="s">
        <v>19</v>
      </c>
      <c r="AX166" s="7" t="s">
        <v>46</v>
      </c>
      <c r="AY166" s="125" t="s">
        <v>91</v>
      </c>
    </row>
    <row r="167" spans="1:65" s="8" customFormat="1">
      <c r="B167" s="132"/>
      <c r="D167" s="124" t="s">
        <v>101</v>
      </c>
      <c r="E167" s="133" t="s">
        <v>0</v>
      </c>
      <c r="F167" s="134" t="s">
        <v>105</v>
      </c>
      <c r="H167" s="135">
        <v>4.056</v>
      </c>
      <c r="I167" s="136"/>
      <c r="L167" s="132"/>
      <c r="M167" s="137"/>
      <c r="N167" s="138"/>
      <c r="O167" s="138"/>
      <c r="P167" s="138"/>
      <c r="Q167" s="138"/>
      <c r="R167" s="138"/>
      <c r="S167" s="138"/>
      <c r="T167" s="139"/>
      <c r="AT167" s="133" t="s">
        <v>101</v>
      </c>
      <c r="AU167" s="133" t="s">
        <v>49</v>
      </c>
      <c r="AV167" s="8" t="s">
        <v>99</v>
      </c>
      <c r="AW167" s="8" t="s">
        <v>19</v>
      </c>
      <c r="AX167" s="8" t="s">
        <v>47</v>
      </c>
      <c r="AY167" s="133" t="s">
        <v>91</v>
      </c>
    </row>
    <row r="168" spans="1:65" s="1" customFormat="1" ht="16.5" customHeight="1">
      <c r="A168" s="18"/>
      <c r="B168" s="109"/>
      <c r="C168" s="110" t="s">
        <v>158</v>
      </c>
      <c r="D168" s="110" t="s">
        <v>94</v>
      </c>
      <c r="E168" s="111" t="s">
        <v>159</v>
      </c>
      <c r="F168" s="112" t="s">
        <v>160</v>
      </c>
      <c r="G168" s="113" t="s">
        <v>108</v>
      </c>
      <c r="H168" s="114">
        <v>0.6</v>
      </c>
      <c r="I168" s="115"/>
      <c r="J168" s="116">
        <f>ROUND(I168*H168,2)</f>
        <v>0</v>
      </c>
      <c r="K168" s="112" t="s">
        <v>98</v>
      </c>
      <c r="L168" s="19"/>
      <c r="M168" s="117" t="s">
        <v>0</v>
      </c>
      <c r="N168" s="118" t="s">
        <v>28</v>
      </c>
      <c r="O168" s="37"/>
      <c r="P168" s="119">
        <f>O168*H168</f>
        <v>0</v>
      </c>
      <c r="Q168" s="119">
        <v>0</v>
      </c>
      <c r="R168" s="119">
        <f>Q168*H168</f>
        <v>0</v>
      </c>
      <c r="S168" s="119">
        <v>6.6000000000000003E-2</v>
      </c>
      <c r="T168" s="120">
        <f>S168*H168</f>
        <v>3.9600000000000003E-2</v>
      </c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21" t="s">
        <v>99</v>
      </c>
      <c r="AT168" s="121" t="s">
        <v>94</v>
      </c>
      <c r="AU168" s="121" t="s">
        <v>49</v>
      </c>
      <c r="AY168" s="9" t="s">
        <v>91</v>
      </c>
      <c r="BE168" s="122">
        <f>IF(N168="základní",J168,0)</f>
        <v>0</v>
      </c>
      <c r="BF168" s="122">
        <f>IF(N168="snížená",J168,0)</f>
        <v>0</v>
      </c>
      <c r="BG168" s="122">
        <f>IF(N168="zákl. přenesená",J168,0)</f>
        <v>0</v>
      </c>
      <c r="BH168" s="122">
        <f>IF(N168="sníž. přenesená",J168,0)</f>
        <v>0</v>
      </c>
      <c r="BI168" s="122">
        <f>IF(N168="nulová",J168,0)</f>
        <v>0</v>
      </c>
      <c r="BJ168" s="9" t="s">
        <v>47</v>
      </c>
      <c r="BK168" s="122">
        <f>ROUND(I168*H168,2)</f>
        <v>0</v>
      </c>
      <c r="BL168" s="9" t="s">
        <v>99</v>
      </c>
      <c r="BM168" s="121" t="s">
        <v>161</v>
      </c>
    </row>
    <row r="169" spans="1:65" s="7" customFormat="1">
      <c r="B169" s="123"/>
      <c r="D169" s="124" t="s">
        <v>101</v>
      </c>
      <c r="E169" s="125" t="s">
        <v>0</v>
      </c>
      <c r="F169" s="126" t="s">
        <v>162</v>
      </c>
      <c r="H169" s="127">
        <v>0.6</v>
      </c>
      <c r="I169" s="128"/>
      <c r="L169" s="123"/>
      <c r="M169" s="129"/>
      <c r="N169" s="130"/>
      <c r="O169" s="130"/>
      <c r="P169" s="130"/>
      <c r="Q169" s="130"/>
      <c r="R169" s="130"/>
      <c r="S169" s="130"/>
      <c r="T169" s="131"/>
      <c r="AT169" s="125" t="s">
        <v>101</v>
      </c>
      <c r="AU169" s="125" t="s">
        <v>49</v>
      </c>
      <c r="AV169" s="7" t="s">
        <v>49</v>
      </c>
      <c r="AW169" s="7" t="s">
        <v>19</v>
      </c>
      <c r="AX169" s="7" t="s">
        <v>47</v>
      </c>
      <c r="AY169" s="125" t="s">
        <v>91</v>
      </c>
    </row>
    <row r="170" spans="1:65" s="1" customFormat="1" ht="24" customHeight="1">
      <c r="A170" s="18"/>
      <c r="B170" s="109"/>
      <c r="C170" s="110" t="s">
        <v>163</v>
      </c>
      <c r="D170" s="110" t="s">
        <v>94</v>
      </c>
      <c r="E170" s="111" t="s">
        <v>164</v>
      </c>
      <c r="F170" s="112" t="s">
        <v>165</v>
      </c>
      <c r="G170" s="113" t="s">
        <v>147</v>
      </c>
      <c r="H170" s="114">
        <v>2</v>
      </c>
      <c r="I170" s="115"/>
      <c r="J170" s="116">
        <f>ROUND(I170*H170,2)</f>
        <v>0</v>
      </c>
      <c r="K170" s="112" t="s">
        <v>98</v>
      </c>
      <c r="L170" s="19"/>
      <c r="M170" s="117" t="s">
        <v>0</v>
      </c>
      <c r="N170" s="118" t="s">
        <v>28</v>
      </c>
      <c r="O170" s="37"/>
      <c r="P170" s="119">
        <f>O170*H170</f>
        <v>0</v>
      </c>
      <c r="Q170" s="119">
        <v>0</v>
      </c>
      <c r="R170" s="119">
        <f>Q170*H170</f>
        <v>0</v>
      </c>
      <c r="S170" s="119">
        <v>0.20699999999999999</v>
      </c>
      <c r="T170" s="120">
        <f>S170*H170</f>
        <v>0.41399999999999998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21" t="s">
        <v>99</v>
      </c>
      <c r="AT170" s="121" t="s">
        <v>94</v>
      </c>
      <c r="AU170" s="121" t="s">
        <v>49</v>
      </c>
      <c r="AY170" s="9" t="s">
        <v>91</v>
      </c>
      <c r="BE170" s="122">
        <f>IF(N170="základní",J170,0)</f>
        <v>0</v>
      </c>
      <c r="BF170" s="122">
        <f>IF(N170="snížená",J170,0)</f>
        <v>0</v>
      </c>
      <c r="BG170" s="122">
        <f>IF(N170="zákl. přenesená",J170,0)</f>
        <v>0</v>
      </c>
      <c r="BH170" s="122">
        <f>IF(N170="sníž. přenesená",J170,0)</f>
        <v>0</v>
      </c>
      <c r="BI170" s="122">
        <f>IF(N170="nulová",J170,0)</f>
        <v>0</v>
      </c>
      <c r="BJ170" s="9" t="s">
        <v>47</v>
      </c>
      <c r="BK170" s="122">
        <f>ROUND(I170*H170,2)</f>
        <v>0</v>
      </c>
      <c r="BL170" s="9" t="s">
        <v>99</v>
      </c>
      <c r="BM170" s="121" t="s">
        <v>166</v>
      </c>
    </row>
    <row r="171" spans="1:65" s="7" customFormat="1">
      <c r="B171" s="123"/>
      <c r="D171" s="124" t="s">
        <v>101</v>
      </c>
      <c r="E171" s="125" t="s">
        <v>0</v>
      </c>
      <c r="F171" s="126" t="s">
        <v>167</v>
      </c>
      <c r="H171" s="127">
        <v>1</v>
      </c>
      <c r="I171" s="128"/>
      <c r="L171" s="123"/>
      <c r="M171" s="129"/>
      <c r="N171" s="130"/>
      <c r="O171" s="130"/>
      <c r="P171" s="130"/>
      <c r="Q171" s="130"/>
      <c r="R171" s="130"/>
      <c r="S171" s="130"/>
      <c r="T171" s="131"/>
      <c r="AT171" s="125" t="s">
        <v>101</v>
      </c>
      <c r="AU171" s="125" t="s">
        <v>49</v>
      </c>
      <c r="AV171" s="7" t="s">
        <v>49</v>
      </c>
      <c r="AW171" s="7" t="s">
        <v>19</v>
      </c>
      <c r="AX171" s="7" t="s">
        <v>46</v>
      </c>
      <c r="AY171" s="125" t="s">
        <v>91</v>
      </c>
    </row>
    <row r="172" spans="1:65" s="7" customFormat="1">
      <c r="B172" s="123"/>
      <c r="D172" s="124" t="s">
        <v>101</v>
      </c>
      <c r="E172" s="125" t="s">
        <v>0</v>
      </c>
      <c r="F172" s="126" t="s">
        <v>168</v>
      </c>
      <c r="H172" s="127">
        <v>1</v>
      </c>
      <c r="I172" s="128"/>
      <c r="L172" s="123"/>
      <c r="M172" s="129"/>
      <c r="N172" s="130"/>
      <c r="O172" s="130"/>
      <c r="P172" s="130"/>
      <c r="Q172" s="130"/>
      <c r="R172" s="130"/>
      <c r="S172" s="130"/>
      <c r="T172" s="131"/>
      <c r="AT172" s="125" t="s">
        <v>101</v>
      </c>
      <c r="AU172" s="125" t="s">
        <v>49</v>
      </c>
      <c r="AV172" s="7" t="s">
        <v>49</v>
      </c>
      <c r="AW172" s="7" t="s">
        <v>19</v>
      </c>
      <c r="AX172" s="7" t="s">
        <v>46</v>
      </c>
      <c r="AY172" s="125" t="s">
        <v>91</v>
      </c>
    </row>
    <row r="173" spans="1:65" s="8" customFormat="1">
      <c r="B173" s="132"/>
      <c r="D173" s="124" t="s">
        <v>101</v>
      </c>
      <c r="E173" s="133" t="s">
        <v>0</v>
      </c>
      <c r="F173" s="134" t="s">
        <v>105</v>
      </c>
      <c r="H173" s="135">
        <v>2</v>
      </c>
      <c r="I173" s="136"/>
      <c r="L173" s="132"/>
      <c r="M173" s="137"/>
      <c r="N173" s="138"/>
      <c r="O173" s="138"/>
      <c r="P173" s="138"/>
      <c r="Q173" s="138"/>
      <c r="R173" s="138"/>
      <c r="S173" s="138"/>
      <c r="T173" s="139"/>
      <c r="AT173" s="133" t="s">
        <v>101</v>
      </c>
      <c r="AU173" s="133" t="s">
        <v>49</v>
      </c>
      <c r="AV173" s="8" t="s">
        <v>99</v>
      </c>
      <c r="AW173" s="8" t="s">
        <v>19</v>
      </c>
      <c r="AX173" s="8" t="s">
        <v>47</v>
      </c>
      <c r="AY173" s="133" t="s">
        <v>91</v>
      </c>
    </row>
    <row r="174" spans="1:65" s="1" customFormat="1" ht="24" customHeight="1">
      <c r="A174" s="18"/>
      <c r="B174" s="109"/>
      <c r="C174" s="110" t="s">
        <v>169</v>
      </c>
      <c r="D174" s="110" t="s">
        <v>94</v>
      </c>
      <c r="E174" s="111" t="s">
        <v>170</v>
      </c>
      <c r="F174" s="112" t="s">
        <v>171</v>
      </c>
      <c r="G174" s="113" t="s">
        <v>142</v>
      </c>
      <c r="H174" s="114">
        <v>0.52200000000000002</v>
      </c>
      <c r="I174" s="115"/>
      <c r="J174" s="116">
        <f>ROUND(I174*H174,2)</f>
        <v>0</v>
      </c>
      <c r="K174" s="112" t="s">
        <v>98</v>
      </c>
      <c r="L174" s="19"/>
      <c r="M174" s="117" t="s">
        <v>0</v>
      </c>
      <c r="N174" s="118" t="s">
        <v>28</v>
      </c>
      <c r="O174" s="37"/>
      <c r="P174" s="119">
        <f>O174*H174</f>
        <v>0</v>
      </c>
      <c r="Q174" s="119">
        <v>0</v>
      </c>
      <c r="R174" s="119">
        <f>Q174*H174</f>
        <v>0</v>
      </c>
      <c r="S174" s="119">
        <v>1.8</v>
      </c>
      <c r="T174" s="120">
        <f>S174*H174</f>
        <v>0.9396000000000001</v>
      </c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21" t="s">
        <v>99</v>
      </c>
      <c r="AT174" s="121" t="s">
        <v>94</v>
      </c>
      <c r="AU174" s="121" t="s">
        <v>49</v>
      </c>
      <c r="AY174" s="9" t="s">
        <v>91</v>
      </c>
      <c r="BE174" s="122">
        <f>IF(N174="základní",J174,0)</f>
        <v>0</v>
      </c>
      <c r="BF174" s="122">
        <f>IF(N174="snížená",J174,0)</f>
        <v>0</v>
      </c>
      <c r="BG174" s="122">
        <f>IF(N174="zákl. přenesená",J174,0)</f>
        <v>0</v>
      </c>
      <c r="BH174" s="122">
        <f>IF(N174="sníž. přenesená",J174,0)</f>
        <v>0</v>
      </c>
      <c r="BI174" s="122">
        <f>IF(N174="nulová",J174,0)</f>
        <v>0</v>
      </c>
      <c r="BJ174" s="9" t="s">
        <v>47</v>
      </c>
      <c r="BK174" s="122">
        <f>ROUND(I174*H174,2)</f>
        <v>0</v>
      </c>
      <c r="BL174" s="9" t="s">
        <v>99</v>
      </c>
      <c r="BM174" s="121" t="s">
        <v>172</v>
      </c>
    </row>
    <row r="175" spans="1:65" s="7" customFormat="1">
      <c r="B175" s="123"/>
      <c r="D175" s="124" t="s">
        <v>101</v>
      </c>
      <c r="E175" s="125" t="s">
        <v>0</v>
      </c>
      <c r="F175" s="126" t="s">
        <v>173</v>
      </c>
      <c r="H175" s="127">
        <v>0.27900000000000003</v>
      </c>
      <c r="I175" s="128"/>
      <c r="L175" s="123"/>
      <c r="M175" s="129"/>
      <c r="N175" s="130"/>
      <c r="O175" s="130"/>
      <c r="P175" s="130"/>
      <c r="Q175" s="130"/>
      <c r="R175" s="130"/>
      <c r="S175" s="130"/>
      <c r="T175" s="131"/>
      <c r="AT175" s="125" t="s">
        <v>101</v>
      </c>
      <c r="AU175" s="125" t="s">
        <v>49</v>
      </c>
      <c r="AV175" s="7" t="s">
        <v>49</v>
      </c>
      <c r="AW175" s="7" t="s">
        <v>19</v>
      </c>
      <c r="AX175" s="7" t="s">
        <v>46</v>
      </c>
      <c r="AY175" s="125" t="s">
        <v>91</v>
      </c>
    </row>
    <row r="176" spans="1:65" s="7" customFormat="1">
      <c r="B176" s="123"/>
      <c r="D176" s="124" t="s">
        <v>101</v>
      </c>
      <c r="E176" s="125" t="s">
        <v>0</v>
      </c>
      <c r="F176" s="126" t="s">
        <v>174</v>
      </c>
      <c r="H176" s="127">
        <v>0.24299999999999999</v>
      </c>
      <c r="I176" s="128"/>
      <c r="L176" s="123"/>
      <c r="M176" s="129"/>
      <c r="N176" s="130"/>
      <c r="O176" s="130"/>
      <c r="P176" s="130"/>
      <c r="Q176" s="130"/>
      <c r="R176" s="130"/>
      <c r="S176" s="130"/>
      <c r="T176" s="131"/>
      <c r="AT176" s="125" t="s">
        <v>101</v>
      </c>
      <c r="AU176" s="125" t="s">
        <v>49</v>
      </c>
      <c r="AV176" s="7" t="s">
        <v>49</v>
      </c>
      <c r="AW176" s="7" t="s">
        <v>19</v>
      </c>
      <c r="AX176" s="7" t="s">
        <v>46</v>
      </c>
      <c r="AY176" s="125" t="s">
        <v>91</v>
      </c>
    </row>
    <row r="177" spans="1:65" s="8" customFormat="1">
      <c r="B177" s="132"/>
      <c r="D177" s="124" t="s">
        <v>101</v>
      </c>
      <c r="E177" s="133" t="s">
        <v>0</v>
      </c>
      <c r="F177" s="134" t="s">
        <v>105</v>
      </c>
      <c r="H177" s="135">
        <v>0.52200000000000002</v>
      </c>
      <c r="I177" s="136"/>
      <c r="L177" s="132"/>
      <c r="M177" s="137"/>
      <c r="N177" s="138"/>
      <c r="O177" s="138"/>
      <c r="P177" s="138"/>
      <c r="Q177" s="138"/>
      <c r="R177" s="138"/>
      <c r="S177" s="138"/>
      <c r="T177" s="139"/>
      <c r="AT177" s="133" t="s">
        <v>101</v>
      </c>
      <c r="AU177" s="133" t="s">
        <v>49</v>
      </c>
      <c r="AV177" s="8" t="s">
        <v>99</v>
      </c>
      <c r="AW177" s="8" t="s">
        <v>19</v>
      </c>
      <c r="AX177" s="8" t="s">
        <v>47</v>
      </c>
      <c r="AY177" s="133" t="s">
        <v>91</v>
      </c>
    </row>
    <row r="178" spans="1:65" s="1" customFormat="1" ht="24" customHeight="1">
      <c r="A178" s="18"/>
      <c r="B178" s="109"/>
      <c r="C178" s="110" t="s">
        <v>175</v>
      </c>
      <c r="D178" s="110" t="s">
        <v>94</v>
      </c>
      <c r="E178" s="111" t="s">
        <v>176</v>
      </c>
      <c r="F178" s="112" t="s">
        <v>177</v>
      </c>
      <c r="G178" s="113" t="s">
        <v>142</v>
      </c>
      <c r="H178" s="114">
        <v>0.53600000000000003</v>
      </c>
      <c r="I178" s="115"/>
      <c r="J178" s="116">
        <f>ROUND(I178*H178,2)</f>
        <v>0</v>
      </c>
      <c r="K178" s="112" t="s">
        <v>98</v>
      </c>
      <c r="L178" s="19"/>
      <c r="M178" s="117" t="s">
        <v>0</v>
      </c>
      <c r="N178" s="118" t="s">
        <v>28</v>
      </c>
      <c r="O178" s="37"/>
      <c r="P178" s="119">
        <f>O178*H178</f>
        <v>0</v>
      </c>
      <c r="Q178" s="119">
        <v>0</v>
      </c>
      <c r="R178" s="119">
        <f>Q178*H178</f>
        <v>0</v>
      </c>
      <c r="S178" s="119">
        <v>1.8</v>
      </c>
      <c r="T178" s="120">
        <f>S178*H178</f>
        <v>0.9648000000000001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21" t="s">
        <v>99</v>
      </c>
      <c r="AT178" s="121" t="s">
        <v>94</v>
      </c>
      <c r="AU178" s="121" t="s">
        <v>49</v>
      </c>
      <c r="AY178" s="9" t="s">
        <v>91</v>
      </c>
      <c r="BE178" s="122">
        <f>IF(N178="základní",J178,0)</f>
        <v>0</v>
      </c>
      <c r="BF178" s="122">
        <f>IF(N178="snížená",J178,0)</f>
        <v>0</v>
      </c>
      <c r="BG178" s="122">
        <f>IF(N178="zákl. přenesená",J178,0)</f>
        <v>0</v>
      </c>
      <c r="BH178" s="122">
        <f>IF(N178="sníž. přenesená",J178,0)</f>
        <v>0</v>
      </c>
      <c r="BI178" s="122">
        <f>IF(N178="nulová",J178,0)</f>
        <v>0</v>
      </c>
      <c r="BJ178" s="9" t="s">
        <v>47</v>
      </c>
      <c r="BK178" s="122">
        <f>ROUND(I178*H178,2)</f>
        <v>0</v>
      </c>
      <c r="BL178" s="9" t="s">
        <v>99</v>
      </c>
      <c r="BM178" s="121" t="s">
        <v>178</v>
      </c>
    </row>
    <row r="179" spans="1:65" s="7" customFormat="1">
      <c r="B179" s="123"/>
      <c r="D179" s="124" t="s">
        <v>101</v>
      </c>
      <c r="E179" s="125" t="s">
        <v>0</v>
      </c>
      <c r="F179" s="126" t="s">
        <v>179</v>
      </c>
      <c r="H179" s="127">
        <v>0.53600000000000003</v>
      </c>
      <c r="I179" s="128"/>
      <c r="L179" s="123"/>
      <c r="M179" s="129"/>
      <c r="N179" s="130"/>
      <c r="O179" s="130"/>
      <c r="P179" s="130"/>
      <c r="Q179" s="130"/>
      <c r="R179" s="130"/>
      <c r="S179" s="130"/>
      <c r="T179" s="131"/>
      <c r="AT179" s="125" t="s">
        <v>101</v>
      </c>
      <c r="AU179" s="125" t="s">
        <v>49</v>
      </c>
      <c r="AV179" s="7" t="s">
        <v>49</v>
      </c>
      <c r="AW179" s="7" t="s">
        <v>19</v>
      </c>
      <c r="AX179" s="7" t="s">
        <v>47</v>
      </c>
      <c r="AY179" s="125" t="s">
        <v>91</v>
      </c>
    </row>
    <row r="180" spans="1:65" s="1" customFormat="1" ht="24" customHeight="1">
      <c r="A180" s="18"/>
      <c r="B180" s="109"/>
      <c r="C180" s="110" t="s">
        <v>4</v>
      </c>
      <c r="D180" s="110" t="s">
        <v>94</v>
      </c>
      <c r="E180" s="111" t="s">
        <v>180</v>
      </c>
      <c r="F180" s="112" t="s">
        <v>181</v>
      </c>
      <c r="G180" s="113" t="s">
        <v>147</v>
      </c>
      <c r="H180" s="114">
        <v>1</v>
      </c>
      <c r="I180" s="115"/>
      <c r="J180" s="116">
        <f>ROUND(I180*H180,2)</f>
        <v>0</v>
      </c>
      <c r="K180" s="112" t="s">
        <v>98</v>
      </c>
      <c r="L180" s="19"/>
      <c r="M180" s="117" t="s">
        <v>0</v>
      </c>
      <c r="N180" s="118" t="s">
        <v>28</v>
      </c>
      <c r="O180" s="37"/>
      <c r="P180" s="119">
        <f>O180*H180</f>
        <v>0</v>
      </c>
      <c r="Q180" s="119">
        <v>0</v>
      </c>
      <c r="R180" s="119">
        <f>Q180*H180</f>
        <v>0</v>
      </c>
      <c r="S180" s="119">
        <v>0.09</v>
      </c>
      <c r="T180" s="120">
        <f>S180*H180</f>
        <v>0.09</v>
      </c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21" t="s">
        <v>99</v>
      </c>
      <c r="AT180" s="121" t="s">
        <v>94</v>
      </c>
      <c r="AU180" s="121" t="s">
        <v>49</v>
      </c>
      <c r="AY180" s="9" t="s">
        <v>91</v>
      </c>
      <c r="BE180" s="122">
        <f>IF(N180="základní",J180,0)</f>
        <v>0</v>
      </c>
      <c r="BF180" s="122">
        <f>IF(N180="snížená",J180,0)</f>
        <v>0</v>
      </c>
      <c r="BG180" s="122">
        <f>IF(N180="zákl. přenesená",J180,0)</f>
        <v>0</v>
      </c>
      <c r="BH180" s="122">
        <f>IF(N180="sníž. přenesená",J180,0)</f>
        <v>0</v>
      </c>
      <c r="BI180" s="122">
        <f>IF(N180="nulová",J180,0)</f>
        <v>0</v>
      </c>
      <c r="BJ180" s="9" t="s">
        <v>47</v>
      </c>
      <c r="BK180" s="122">
        <f>ROUND(I180*H180,2)</f>
        <v>0</v>
      </c>
      <c r="BL180" s="9" t="s">
        <v>99</v>
      </c>
      <c r="BM180" s="121" t="s">
        <v>182</v>
      </c>
    </row>
    <row r="181" spans="1:65" s="7" customFormat="1">
      <c r="B181" s="123"/>
      <c r="D181" s="124" t="s">
        <v>101</v>
      </c>
      <c r="E181" s="125" t="s">
        <v>0</v>
      </c>
      <c r="F181" s="126" t="s">
        <v>183</v>
      </c>
      <c r="H181" s="127">
        <v>1</v>
      </c>
      <c r="I181" s="128"/>
      <c r="L181" s="123"/>
      <c r="M181" s="129"/>
      <c r="N181" s="130"/>
      <c r="O181" s="130"/>
      <c r="P181" s="130"/>
      <c r="Q181" s="130"/>
      <c r="R181" s="130"/>
      <c r="S181" s="130"/>
      <c r="T181" s="131"/>
      <c r="AT181" s="125" t="s">
        <v>101</v>
      </c>
      <c r="AU181" s="125" t="s">
        <v>49</v>
      </c>
      <c r="AV181" s="7" t="s">
        <v>49</v>
      </c>
      <c r="AW181" s="7" t="s">
        <v>19</v>
      </c>
      <c r="AX181" s="7" t="s">
        <v>47</v>
      </c>
      <c r="AY181" s="125" t="s">
        <v>91</v>
      </c>
    </row>
    <row r="182" spans="1:65" s="1" customFormat="1" ht="24" customHeight="1">
      <c r="A182" s="18"/>
      <c r="B182" s="109"/>
      <c r="C182" s="110" t="s">
        <v>184</v>
      </c>
      <c r="D182" s="110" t="s">
        <v>94</v>
      </c>
      <c r="E182" s="111" t="s">
        <v>185</v>
      </c>
      <c r="F182" s="112" t="s">
        <v>186</v>
      </c>
      <c r="G182" s="113" t="s">
        <v>187</v>
      </c>
      <c r="H182" s="114">
        <v>5.66</v>
      </c>
      <c r="I182" s="115"/>
      <c r="J182" s="116">
        <f>ROUND(I182*H182,2)</f>
        <v>0</v>
      </c>
      <c r="K182" s="112" t="s">
        <v>98</v>
      </c>
      <c r="L182" s="19"/>
      <c r="M182" s="117" t="s">
        <v>0</v>
      </c>
      <c r="N182" s="118" t="s">
        <v>28</v>
      </c>
      <c r="O182" s="37"/>
      <c r="P182" s="119">
        <f>O182*H182</f>
        <v>0</v>
      </c>
      <c r="Q182" s="119">
        <v>0</v>
      </c>
      <c r="R182" s="119">
        <f>Q182*H182</f>
        <v>0</v>
      </c>
      <c r="S182" s="119">
        <v>4.2000000000000003E-2</v>
      </c>
      <c r="T182" s="120">
        <f>S182*H182</f>
        <v>0.23772000000000001</v>
      </c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21" t="s">
        <v>99</v>
      </c>
      <c r="AT182" s="121" t="s">
        <v>94</v>
      </c>
      <c r="AU182" s="121" t="s">
        <v>49</v>
      </c>
      <c r="AY182" s="9" t="s">
        <v>91</v>
      </c>
      <c r="BE182" s="122">
        <f>IF(N182="základní",J182,0)</f>
        <v>0</v>
      </c>
      <c r="BF182" s="122">
        <f>IF(N182="snížená",J182,0)</f>
        <v>0</v>
      </c>
      <c r="BG182" s="122">
        <f>IF(N182="zákl. přenesená",J182,0)</f>
        <v>0</v>
      </c>
      <c r="BH182" s="122">
        <f>IF(N182="sníž. přenesená",J182,0)</f>
        <v>0</v>
      </c>
      <c r="BI182" s="122">
        <f>IF(N182="nulová",J182,0)</f>
        <v>0</v>
      </c>
      <c r="BJ182" s="9" t="s">
        <v>47</v>
      </c>
      <c r="BK182" s="122">
        <f>ROUND(I182*H182,2)</f>
        <v>0</v>
      </c>
      <c r="BL182" s="9" t="s">
        <v>99</v>
      </c>
      <c r="BM182" s="121" t="s">
        <v>188</v>
      </c>
    </row>
    <row r="183" spans="1:65" s="7" customFormat="1">
      <c r="B183" s="123"/>
      <c r="D183" s="124" t="s">
        <v>101</v>
      </c>
      <c r="E183" s="125" t="s">
        <v>0</v>
      </c>
      <c r="F183" s="126" t="s">
        <v>189</v>
      </c>
      <c r="H183" s="127">
        <v>2.6</v>
      </c>
      <c r="I183" s="128"/>
      <c r="L183" s="123"/>
      <c r="M183" s="129"/>
      <c r="N183" s="130"/>
      <c r="O183" s="130"/>
      <c r="P183" s="130"/>
      <c r="Q183" s="130"/>
      <c r="R183" s="130"/>
      <c r="S183" s="130"/>
      <c r="T183" s="131"/>
      <c r="AT183" s="125" t="s">
        <v>101</v>
      </c>
      <c r="AU183" s="125" t="s">
        <v>49</v>
      </c>
      <c r="AV183" s="7" t="s">
        <v>49</v>
      </c>
      <c r="AW183" s="7" t="s">
        <v>19</v>
      </c>
      <c r="AX183" s="7" t="s">
        <v>46</v>
      </c>
      <c r="AY183" s="125" t="s">
        <v>91</v>
      </c>
    </row>
    <row r="184" spans="1:65" s="7" customFormat="1">
      <c r="B184" s="123"/>
      <c r="D184" s="124" t="s">
        <v>101</v>
      </c>
      <c r="E184" s="125" t="s">
        <v>0</v>
      </c>
      <c r="F184" s="126" t="s">
        <v>190</v>
      </c>
      <c r="H184" s="127">
        <v>1.38</v>
      </c>
      <c r="I184" s="128"/>
      <c r="L184" s="123"/>
      <c r="M184" s="129"/>
      <c r="N184" s="130"/>
      <c r="O184" s="130"/>
      <c r="P184" s="130"/>
      <c r="Q184" s="130"/>
      <c r="R184" s="130"/>
      <c r="S184" s="130"/>
      <c r="T184" s="131"/>
      <c r="AT184" s="125" t="s">
        <v>101</v>
      </c>
      <c r="AU184" s="125" t="s">
        <v>49</v>
      </c>
      <c r="AV184" s="7" t="s">
        <v>49</v>
      </c>
      <c r="AW184" s="7" t="s">
        <v>19</v>
      </c>
      <c r="AX184" s="7" t="s">
        <v>46</v>
      </c>
      <c r="AY184" s="125" t="s">
        <v>91</v>
      </c>
    </row>
    <row r="185" spans="1:65" s="7" customFormat="1">
      <c r="B185" s="123"/>
      <c r="D185" s="124" t="s">
        <v>101</v>
      </c>
      <c r="E185" s="125" t="s">
        <v>0</v>
      </c>
      <c r="F185" s="126" t="s">
        <v>191</v>
      </c>
      <c r="H185" s="127">
        <v>1.68</v>
      </c>
      <c r="I185" s="128"/>
      <c r="L185" s="123"/>
      <c r="M185" s="129"/>
      <c r="N185" s="130"/>
      <c r="O185" s="130"/>
      <c r="P185" s="130"/>
      <c r="Q185" s="130"/>
      <c r="R185" s="130"/>
      <c r="S185" s="130"/>
      <c r="T185" s="131"/>
      <c r="AT185" s="125" t="s">
        <v>101</v>
      </c>
      <c r="AU185" s="125" t="s">
        <v>49</v>
      </c>
      <c r="AV185" s="7" t="s">
        <v>49</v>
      </c>
      <c r="AW185" s="7" t="s">
        <v>19</v>
      </c>
      <c r="AX185" s="7" t="s">
        <v>46</v>
      </c>
      <c r="AY185" s="125" t="s">
        <v>91</v>
      </c>
    </row>
    <row r="186" spans="1:65" s="8" customFormat="1">
      <c r="B186" s="132"/>
      <c r="D186" s="124" t="s">
        <v>101</v>
      </c>
      <c r="E186" s="133" t="s">
        <v>0</v>
      </c>
      <c r="F186" s="134" t="s">
        <v>105</v>
      </c>
      <c r="H186" s="135">
        <v>5.66</v>
      </c>
      <c r="I186" s="136"/>
      <c r="L186" s="132"/>
      <c r="M186" s="137"/>
      <c r="N186" s="138"/>
      <c r="O186" s="138"/>
      <c r="P186" s="138"/>
      <c r="Q186" s="138"/>
      <c r="R186" s="138"/>
      <c r="S186" s="138"/>
      <c r="T186" s="139"/>
      <c r="AT186" s="133" t="s">
        <v>101</v>
      </c>
      <c r="AU186" s="133" t="s">
        <v>49</v>
      </c>
      <c r="AV186" s="8" t="s">
        <v>99</v>
      </c>
      <c r="AW186" s="8" t="s">
        <v>19</v>
      </c>
      <c r="AX186" s="8" t="s">
        <v>47</v>
      </c>
      <c r="AY186" s="133" t="s">
        <v>91</v>
      </c>
    </row>
    <row r="187" spans="1:65" s="1" customFormat="1" ht="24" customHeight="1">
      <c r="A187" s="18"/>
      <c r="B187" s="109"/>
      <c r="C187" s="110" t="s">
        <v>192</v>
      </c>
      <c r="D187" s="110" t="s">
        <v>94</v>
      </c>
      <c r="E187" s="111" t="s">
        <v>193</v>
      </c>
      <c r="F187" s="112" t="s">
        <v>194</v>
      </c>
      <c r="G187" s="113" t="s">
        <v>108</v>
      </c>
      <c r="H187" s="114">
        <v>0.84</v>
      </c>
      <c r="I187" s="115"/>
      <c r="J187" s="116">
        <f>ROUND(I187*H187,2)</f>
        <v>0</v>
      </c>
      <c r="K187" s="112" t="s">
        <v>98</v>
      </c>
      <c r="L187" s="19"/>
      <c r="M187" s="117" t="s">
        <v>0</v>
      </c>
      <c r="N187" s="118" t="s">
        <v>28</v>
      </c>
      <c r="O187" s="37"/>
      <c r="P187" s="119">
        <f>O187*H187</f>
        <v>0</v>
      </c>
      <c r="Q187" s="119">
        <v>0</v>
      </c>
      <c r="R187" s="119">
        <f>Q187*H187</f>
        <v>0</v>
      </c>
      <c r="S187" s="119">
        <v>4.7800000000000004E-3</v>
      </c>
      <c r="T187" s="120">
        <f>S187*H187</f>
        <v>4.0152E-3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R187" s="121" t="s">
        <v>99</v>
      </c>
      <c r="AT187" s="121" t="s">
        <v>94</v>
      </c>
      <c r="AU187" s="121" t="s">
        <v>49</v>
      </c>
      <c r="AY187" s="9" t="s">
        <v>91</v>
      </c>
      <c r="BE187" s="122">
        <f>IF(N187="základní",J187,0)</f>
        <v>0</v>
      </c>
      <c r="BF187" s="122">
        <f>IF(N187="snížená",J187,0)</f>
        <v>0</v>
      </c>
      <c r="BG187" s="122">
        <f>IF(N187="zákl. přenesená",J187,0)</f>
        <v>0</v>
      </c>
      <c r="BH187" s="122">
        <f>IF(N187="sníž. přenesená",J187,0)</f>
        <v>0</v>
      </c>
      <c r="BI187" s="122">
        <f>IF(N187="nulová",J187,0)</f>
        <v>0</v>
      </c>
      <c r="BJ187" s="9" t="s">
        <v>47</v>
      </c>
      <c r="BK187" s="122">
        <f>ROUND(I187*H187,2)</f>
        <v>0</v>
      </c>
      <c r="BL187" s="9" t="s">
        <v>99</v>
      </c>
      <c r="BM187" s="121" t="s">
        <v>195</v>
      </c>
    </row>
    <row r="188" spans="1:65" s="7" customFormat="1">
      <c r="B188" s="123"/>
      <c r="D188" s="124" t="s">
        <v>101</v>
      </c>
      <c r="E188" s="125" t="s">
        <v>0</v>
      </c>
      <c r="F188" s="126" t="s">
        <v>196</v>
      </c>
      <c r="H188" s="127">
        <v>0.84</v>
      </c>
      <c r="I188" s="128"/>
      <c r="L188" s="123"/>
      <c r="M188" s="129"/>
      <c r="N188" s="130"/>
      <c r="O188" s="130"/>
      <c r="P188" s="130"/>
      <c r="Q188" s="130"/>
      <c r="R188" s="130"/>
      <c r="S188" s="130"/>
      <c r="T188" s="131"/>
      <c r="AT188" s="125" t="s">
        <v>101</v>
      </c>
      <c r="AU188" s="125" t="s">
        <v>49</v>
      </c>
      <c r="AV188" s="7" t="s">
        <v>49</v>
      </c>
      <c r="AW188" s="7" t="s">
        <v>19</v>
      </c>
      <c r="AX188" s="7" t="s">
        <v>47</v>
      </c>
      <c r="AY188" s="125" t="s">
        <v>91</v>
      </c>
    </row>
    <row r="189" spans="1:65" s="6" customFormat="1" ht="22.9" customHeight="1">
      <c r="B189" s="96"/>
      <c r="D189" s="97" t="s">
        <v>45</v>
      </c>
      <c r="E189" s="107" t="s">
        <v>197</v>
      </c>
      <c r="F189" s="107" t="s">
        <v>198</v>
      </c>
      <c r="I189" s="99"/>
      <c r="J189" s="108">
        <f>BK189</f>
        <v>0</v>
      </c>
      <c r="L189" s="96"/>
      <c r="M189" s="101"/>
      <c r="N189" s="102"/>
      <c r="O189" s="102"/>
      <c r="P189" s="103">
        <f>SUM(P190:P194)</f>
        <v>0</v>
      </c>
      <c r="Q189" s="102"/>
      <c r="R189" s="103">
        <f>SUM(R190:R194)</f>
        <v>0</v>
      </c>
      <c r="S189" s="102"/>
      <c r="T189" s="104">
        <f>SUM(T190:T194)</f>
        <v>0</v>
      </c>
      <c r="AR189" s="97" t="s">
        <v>47</v>
      </c>
      <c r="AT189" s="105" t="s">
        <v>45</v>
      </c>
      <c r="AU189" s="105" t="s">
        <v>47</v>
      </c>
      <c r="AY189" s="97" t="s">
        <v>91</v>
      </c>
      <c r="BK189" s="106">
        <f>SUM(BK190:BK194)</f>
        <v>0</v>
      </c>
    </row>
    <row r="190" spans="1:65" s="1" customFormat="1" ht="24" customHeight="1">
      <c r="A190" s="18"/>
      <c r="B190" s="109"/>
      <c r="C190" s="110" t="s">
        <v>199</v>
      </c>
      <c r="D190" s="110" t="s">
        <v>94</v>
      </c>
      <c r="E190" s="111" t="s">
        <v>200</v>
      </c>
      <c r="F190" s="112" t="s">
        <v>201</v>
      </c>
      <c r="G190" s="113" t="s">
        <v>97</v>
      </c>
      <c r="H190" s="114">
        <v>3.1040000000000001</v>
      </c>
      <c r="I190" s="115"/>
      <c r="J190" s="116">
        <f>ROUND(I190*H190,2)</f>
        <v>0</v>
      </c>
      <c r="K190" s="112" t="s">
        <v>98</v>
      </c>
      <c r="L190" s="19"/>
      <c r="M190" s="117" t="s">
        <v>0</v>
      </c>
      <c r="N190" s="118" t="s">
        <v>28</v>
      </c>
      <c r="O190" s="37"/>
      <c r="P190" s="119">
        <f>O190*H190</f>
        <v>0</v>
      </c>
      <c r="Q190" s="119">
        <v>0</v>
      </c>
      <c r="R190" s="119">
        <f>Q190*H190</f>
        <v>0</v>
      </c>
      <c r="S190" s="119">
        <v>0</v>
      </c>
      <c r="T190" s="120">
        <f>S190*H190</f>
        <v>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21" t="s">
        <v>99</v>
      </c>
      <c r="AT190" s="121" t="s">
        <v>94</v>
      </c>
      <c r="AU190" s="121" t="s">
        <v>49</v>
      </c>
      <c r="AY190" s="9" t="s">
        <v>91</v>
      </c>
      <c r="BE190" s="122">
        <f>IF(N190="základní",J190,0)</f>
        <v>0</v>
      </c>
      <c r="BF190" s="122">
        <f>IF(N190="snížená",J190,0)</f>
        <v>0</v>
      </c>
      <c r="BG190" s="122">
        <f>IF(N190="zákl. přenesená",J190,0)</f>
        <v>0</v>
      </c>
      <c r="BH190" s="122">
        <f>IF(N190="sníž. přenesená",J190,0)</f>
        <v>0</v>
      </c>
      <c r="BI190" s="122">
        <f>IF(N190="nulová",J190,0)</f>
        <v>0</v>
      </c>
      <c r="BJ190" s="9" t="s">
        <v>47</v>
      </c>
      <c r="BK190" s="122">
        <f>ROUND(I190*H190,2)</f>
        <v>0</v>
      </c>
      <c r="BL190" s="9" t="s">
        <v>99</v>
      </c>
      <c r="BM190" s="121" t="s">
        <v>202</v>
      </c>
    </row>
    <row r="191" spans="1:65" s="1" customFormat="1" ht="24" customHeight="1">
      <c r="A191" s="18"/>
      <c r="B191" s="109"/>
      <c r="C191" s="110" t="s">
        <v>203</v>
      </c>
      <c r="D191" s="110" t="s">
        <v>94</v>
      </c>
      <c r="E191" s="111" t="s">
        <v>204</v>
      </c>
      <c r="F191" s="112" t="s">
        <v>205</v>
      </c>
      <c r="G191" s="113" t="s">
        <v>97</v>
      </c>
      <c r="H191" s="114">
        <v>3.1040000000000001</v>
      </c>
      <c r="I191" s="115"/>
      <c r="J191" s="116">
        <f>ROUND(I191*H191,2)</f>
        <v>0</v>
      </c>
      <c r="K191" s="112" t="s">
        <v>98</v>
      </c>
      <c r="L191" s="19"/>
      <c r="M191" s="117" t="s">
        <v>0</v>
      </c>
      <c r="N191" s="118" t="s">
        <v>28</v>
      </c>
      <c r="O191" s="37"/>
      <c r="P191" s="119">
        <f>O191*H191</f>
        <v>0</v>
      </c>
      <c r="Q191" s="119">
        <v>0</v>
      </c>
      <c r="R191" s="119">
        <f>Q191*H191</f>
        <v>0</v>
      </c>
      <c r="S191" s="119">
        <v>0</v>
      </c>
      <c r="T191" s="120">
        <f>S191*H191</f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21" t="s">
        <v>99</v>
      </c>
      <c r="AT191" s="121" t="s">
        <v>94</v>
      </c>
      <c r="AU191" s="121" t="s">
        <v>49</v>
      </c>
      <c r="AY191" s="9" t="s">
        <v>91</v>
      </c>
      <c r="BE191" s="122">
        <f>IF(N191="základní",J191,0)</f>
        <v>0</v>
      </c>
      <c r="BF191" s="122">
        <f>IF(N191="snížená",J191,0)</f>
        <v>0</v>
      </c>
      <c r="BG191" s="122">
        <f>IF(N191="zákl. přenesená",J191,0)</f>
        <v>0</v>
      </c>
      <c r="BH191" s="122">
        <f>IF(N191="sníž. přenesená",J191,0)</f>
        <v>0</v>
      </c>
      <c r="BI191" s="122">
        <f>IF(N191="nulová",J191,0)</f>
        <v>0</v>
      </c>
      <c r="BJ191" s="9" t="s">
        <v>47</v>
      </c>
      <c r="BK191" s="122">
        <f>ROUND(I191*H191,2)</f>
        <v>0</v>
      </c>
      <c r="BL191" s="9" t="s">
        <v>99</v>
      </c>
      <c r="BM191" s="121" t="s">
        <v>206</v>
      </c>
    </row>
    <row r="192" spans="1:65" s="1" customFormat="1" ht="24" customHeight="1">
      <c r="A192" s="18"/>
      <c r="B192" s="109"/>
      <c r="C192" s="110" t="s">
        <v>207</v>
      </c>
      <c r="D192" s="110" t="s">
        <v>94</v>
      </c>
      <c r="E192" s="111" t="s">
        <v>208</v>
      </c>
      <c r="F192" s="112" t="s">
        <v>209</v>
      </c>
      <c r="G192" s="113" t="s">
        <v>97</v>
      </c>
      <c r="H192" s="114">
        <v>27.666</v>
      </c>
      <c r="I192" s="115"/>
      <c r="J192" s="116">
        <f>ROUND(I192*H192,2)</f>
        <v>0</v>
      </c>
      <c r="K192" s="112" t="s">
        <v>98</v>
      </c>
      <c r="L192" s="19"/>
      <c r="M192" s="117" t="s">
        <v>0</v>
      </c>
      <c r="N192" s="118" t="s">
        <v>28</v>
      </c>
      <c r="O192" s="37"/>
      <c r="P192" s="119">
        <f>O192*H192</f>
        <v>0</v>
      </c>
      <c r="Q192" s="119">
        <v>0</v>
      </c>
      <c r="R192" s="119">
        <f>Q192*H192</f>
        <v>0</v>
      </c>
      <c r="S192" s="119">
        <v>0</v>
      </c>
      <c r="T192" s="120">
        <f>S192*H192</f>
        <v>0</v>
      </c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21" t="s">
        <v>99</v>
      </c>
      <c r="AT192" s="121" t="s">
        <v>94</v>
      </c>
      <c r="AU192" s="121" t="s">
        <v>49</v>
      </c>
      <c r="AY192" s="9" t="s">
        <v>91</v>
      </c>
      <c r="BE192" s="122">
        <f>IF(N192="základní",J192,0)</f>
        <v>0</v>
      </c>
      <c r="BF192" s="122">
        <f>IF(N192="snížená",J192,0)</f>
        <v>0</v>
      </c>
      <c r="BG192" s="122">
        <f>IF(N192="zákl. přenesená",J192,0)</f>
        <v>0</v>
      </c>
      <c r="BH192" s="122">
        <f>IF(N192="sníž. přenesená",J192,0)</f>
        <v>0</v>
      </c>
      <c r="BI192" s="122">
        <f>IF(N192="nulová",J192,0)</f>
        <v>0</v>
      </c>
      <c r="BJ192" s="9" t="s">
        <v>47</v>
      </c>
      <c r="BK192" s="122">
        <f>ROUND(I192*H192,2)</f>
        <v>0</v>
      </c>
      <c r="BL192" s="9" t="s">
        <v>99</v>
      </c>
      <c r="BM192" s="121" t="s">
        <v>210</v>
      </c>
    </row>
    <row r="193" spans="1:65" s="7" customFormat="1">
      <c r="B193" s="123"/>
      <c r="D193" s="124" t="s">
        <v>101</v>
      </c>
      <c r="E193" s="125" t="s">
        <v>0</v>
      </c>
      <c r="F193" s="126" t="s">
        <v>211</v>
      </c>
      <c r="H193" s="127">
        <v>27.666</v>
      </c>
      <c r="I193" s="128"/>
      <c r="L193" s="123"/>
      <c r="M193" s="129"/>
      <c r="N193" s="130"/>
      <c r="O193" s="130"/>
      <c r="P193" s="130"/>
      <c r="Q193" s="130"/>
      <c r="R193" s="130"/>
      <c r="S193" s="130"/>
      <c r="T193" s="131"/>
      <c r="AT193" s="125" t="s">
        <v>101</v>
      </c>
      <c r="AU193" s="125" t="s">
        <v>49</v>
      </c>
      <c r="AV193" s="7" t="s">
        <v>49</v>
      </c>
      <c r="AW193" s="7" t="s">
        <v>19</v>
      </c>
      <c r="AX193" s="7" t="s">
        <v>47</v>
      </c>
      <c r="AY193" s="125" t="s">
        <v>91</v>
      </c>
    </row>
    <row r="194" spans="1:65" s="1" customFormat="1" ht="24" customHeight="1">
      <c r="A194" s="18"/>
      <c r="B194" s="109"/>
      <c r="C194" s="110" t="s">
        <v>3</v>
      </c>
      <c r="D194" s="110" t="s">
        <v>94</v>
      </c>
      <c r="E194" s="111" t="s">
        <v>212</v>
      </c>
      <c r="F194" s="112" t="s">
        <v>213</v>
      </c>
      <c r="G194" s="113" t="s">
        <v>97</v>
      </c>
      <c r="H194" s="114">
        <v>3.0739999999999998</v>
      </c>
      <c r="I194" s="115"/>
      <c r="J194" s="116">
        <f>ROUND(I194*H194,2)</f>
        <v>0</v>
      </c>
      <c r="K194" s="112" t="s">
        <v>98</v>
      </c>
      <c r="L194" s="19"/>
      <c r="M194" s="117" t="s">
        <v>0</v>
      </c>
      <c r="N194" s="118" t="s">
        <v>28</v>
      </c>
      <c r="O194" s="37"/>
      <c r="P194" s="119">
        <f>O194*H194</f>
        <v>0</v>
      </c>
      <c r="Q194" s="119">
        <v>0</v>
      </c>
      <c r="R194" s="119">
        <f>Q194*H194</f>
        <v>0</v>
      </c>
      <c r="S194" s="119">
        <v>0</v>
      </c>
      <c r="T194" s="120">
        <f>S194*H194</f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21" t="s">
        <v>99</v>
      </c>
      <c r="AT194" s="121" t="s">
        <v>94</v>
      </c>
      <c r="AU194" s="121" t="s">
        <v>49</v>
      </c>
      <c r="AY194" s="9" t="s">
        <v>91</v>
      </c>
      <c r="BE194" s="122">
        <f>IF(N194="základní",J194,0)</f>
        <v>0</v>
      </c>
      <c r="BF194" s="122">
        <f>IF(N194="snížená",J194,0)</f>
        <v>0</v>
      </c>
      <c r="BG194" s="122">
        <f>IF(N194="zákl. přenesená",J194,0)</f>
        <v>0</v>
      </c>
      <c r="BH194" s="122">
        <f>IF(N194="sníž. přenesená",J194,0)</f>
        <v>0</v>
      </c>
      <c r="BI194" s="122">
        <f>IF(N194="nulová",J194,0)</f>
        <v>0</v>
      </c>
      <c r="BJ194" s="9" t="s">
        <v>47</v>
      </c>
      <c r="BK194" s="122">
        <f>ROUND(I194*H194,2)</f>
        <v>0</v>
      </c>
      <c r="BL194" s="9" t="s">
        <v>99</v>
      </c>
      <c r="BM194" s="121" t="s">
        <v>214</v>
      </c>
    </row>
    <row r="195" spans="1:65" s="6" customFormat="1" ht="22.9" customHeight="1">
      <c r="B195" s="96"/>
      <c r="D195" s="97" t="s">
        <v>45</v>
      </c>
      <c r="E195" s="107" t="s">
        <v>215</v>
      </c>
      <c r="F195" s="107" t="s">
        <v>216</v>
      </c>
      <c r="I195" s="99"/>
      <c r="J195" s="108">
        <f>BK195</f>
        <v>0</v>
      </c>
      <c r="L195" s="96"/>
      <c r="M195" s="101"/>
      <c r="N195" s="102"/>
      <c r="O195" s="102"/>
      <c r="P195" s="103">
        <f>P196</f>
        <v>0</v>
      </c>
      <c r="Q195" s="102"/>
      <c r="R195" s="103">
        <f>R196</f>
        <v>0</v>
      </c>
      <c r="S195" s="102"/>
      <c r="T195" s="104">
        <f>T196</f>
        <v>0</v>
      </c>
      <c r="AR195" s="97" t="s">
        <v>47</v>
      </c>
      <c r="AT195" s="105" t="s">
        <v>45</v>
      </c>
      <c r="AU195" s="105" t="s">
        <v>47</v>
      </c>
      <c r="AY195" s="97" t="s">
        <v>91</v>
      </c>
      <c r="BK195" s="106">
        <f>BK196</f>
        <v>0</v>
      </c>
    </row>
    <row r="196" spans="1:65" s="1" customFormat="1" ht="16.5" customHeight="1">
      <c r="A196" s="18"/>
      <c r="B196" s="109"/>
      <c r="C196" s="110" t="s">
        <v>217</v>
      </c>
      <c r="D196" s="110" t="s">
        <v>94</v>
      </c>
      <c r="E196" s="111" t="s">
        <v>218</v>
      </c>
      <c r="F196" s="112" t="s">
        <v>219</v>
      </c>
      <c r="G196" s="113" t="s">
        <v>97</v>
      </c>
      <c r="H196" s="114">
        <v>0.19800000000000001</v>
      </c>
      <c r="I196" s="115"/>
      <c r="J196" s="116">
        <f>ROUND(I196*H196,2)</f>
        <v>0</v>
      </c>
      <c r="K196" s="112" t="s">
        <v>98</v>
      </c>
      <c r="L196" s="19"/>
      <c r="M196" s="117" t="s">
        <v>0</v>
      </c>
      <c r="N196" s="118" t="s">
        <v>28</v>
      </c>
      <c r="O196" s="37"/>
      <c r="P196" s="119">
        <f>O196*H196</f>
        <v>0</v>
      </c>
      <c r="Q196" s="119">
        <v>0</v>
      </c>
      <c r="R196" s="119">
        <f>Q196*H196</f>
        <v>0</v>
      </c>
      <c r="S196" s="119">
        <v>0</v>
      </c>
      <c r="T196" s="120">
        <f>S196*H196</f>
        <v>0</v>
      </c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21" t="s">
        <v>99</v>
      </c>
      <c r="AT196" s="121" t="s">
        <v>94</v>
      </c>
      <c r="AU196" s="121" t="s">
        <v>49</v>
      </c>
      <c r="AY196" s="9" t="s">
        <v>91</v>
      </c>
      <c r="BE196" s="122">
        <f>IF(N196="základní",J196,0)</f>
        <v>0</v>
      </c>
      <c r="BF196" s="122">
        <f>IF(N196="snížená",J196,0)</f>
        <v>0</v>
      </c>
      <c r="BG196" s="122">
        <f>IF(N196="zákl. přenesená",J196,0)</f>
        <v>0</v>
      </c>
      <c r="BH196" s="122">
        <f>IF(N196="sníž. přenesená",J196,0)</f>
        <v>0</v>
      </c>
      <c r="BI196" s="122">
        <f>IF(N196="nulová",J196,0)</f>
        <v>0</v>
      </c>
      <c r="BJ196" s="9" t="s">
        <v>47</v>
      </c>
      <c r="BK196" s="122">
        <f>ROUND(I196*H196,2)</f>
        <v>0</v>
      </c>
      <c r="BL196" s="9" t="s">
        <v>99</v>
      </c>
      <c r="BM196" s="121" t="s">
        <v>220</v>
      </c>
    </row>
    <row r="197" spans="1:65" s="6" customFormat="1" ht="25.9" customHeight="1">
      <c r="B197" s="96"/>
      <c r="D197" s="97" t="s">
        <v>45</v>
      </c>
      <c r="E197" s="98" t="s">
        <v>221</v>
      </c>
      <c r="F197" s="98" t="s">
        <v>222</v>
      </c>
      <c r="I197" s="99"/>
      <c r="J197" s="100">
        <f>BK197</f>
        <v>0</v>
      </c>
      <c r="L197" s="96"/>
      <c r="M197" s="101"/>
      <c r="N197" s="102"/>
      <c r="O197" s="102"/>
      <c r="P197" s="103">
        <f>P198+P199+P200+P205+P217+P220</f>
        <v>0</v>
      </c>
      <c r="Q197" s="102"/>
      <c r="R197" s="103">
        <f>R198+R199+R200+R205+R217+R220</f>
        <v>8.088999999999999E-2</v>
      </c>
      <c r="S197" s="102"/>
      <c r="T197" s="104">
        <f>T198+T199+T200+T205+T217+T220</f>
        <v>0.11004</v>
      </c>
      <c r="AR197" s="97" t="s">
        <v>49</v>
      </c>
      <c r="AT197" s="105" t="s">
        <v>45</v>
      </c>
      <c r="AU197" s="105" t="s">
        <v>46</v>
      </c>
      <c r="AY197" s="97" t="s">
        <v>91</v>
      </c>
      <c r="BK197" s="106">
        <f>BK198+BK199+BK200+BK205+BK217+BK220</f>
        <v>0</v>
      </c>
    </row>
    <row r="198" spans="1:65" s="6" customFormat="1" ht="22.9" customHeight="1">
      <c r="B198" s="96"/>
      <c r="D198" s="97" t="s">
        <v>45</v>
      </c>
      <c r="E198" s="107" t="s">
        <v>223</v>
      </c>
      <c r="F198" s="107" t="s">
        <v>224</v>
      </c>
      <c r="I198" s="99"/>
      <c r="J198" s="108">
        <f>BK198</f>
        <v>0</v>
      </c>
      <c r="L198" s="96"/>
      <c r="M198" s="101"/>
      <c r="N198" s="102"/>
      <c r="O198" s="102"/>
      <c r="P198" s="103">
        <v>0</v>
      </c>
      <c r="Q198" s="102"/>
      <c r="R198" s="103">
        <v>0</v>
      </c>
      <c r="S198" s="102"/>
      <c r="T198" s="104">
        <v>0</v>
      </c>
      <c r="AR198" s="97" t="s">
        <v>49</v>
      </c>
      <c r="AT198" s="105" t="s">
        <v>45</v>
      </c>
      <c r="AU198" s="105" t="s">
        <v>47</v>
      </c>
      <c r="AY198" s="97" t="s">
        <v>91</v>
      </c>
      <c r="BK198" s="106">
        <v>0</v>
      </c>
    </row>
    <row r="199" spans="1:65" s="6" customFormat="1" ht="22.9" customHeight="1">
      <c r="B199" s="96"/>
      <c r="D199" s="97" t="s">
        <v>45</v>
      </c>
      <c r="E199" s="107" t="s">
        <v>225</v>
      </c>
      <c r="F199" s="107" t="s">
        <v>226</v>
      </c>
      <c r="I199" s="99"/>
      <c r="J199" s="108">
        <f>BK199</f>
        <v>0</v>
      </c>
      <c r="L199" s="96"/>
      <c r="M199" s="101"/>
      <c r="N199" s="102"/>
      <c r="O199" s="102"/>
      <c r="P199" s="103">
        <v>0</v>
      </c>
      <c r="Q199" s="102"/>
      <c r="R199" s="103">
        <v>0</v>
      </c>
      <c r="S199" s="102"/>
      <c r="T199" s="104">
        <v>0</v>
      </c>
      <c r="AR199" s="97" t="s">
        <v>49</v>
      </c>
      <c r="AT199" s="105" t="s">
        <v>45</v>
      </c>
      <c r="AU199" s="105" t="s">
        <v>47</v>
      </c>
      <c r="AY199" s="97" t="s">
        <v>91</v>
      </c>
      <c r="BK199" s="106">
        <v>0</v>
      </c>
    </row>
    <row r="200" spans="1:65" s="6" customFormat="1" ht="22.9" customHeight="1">
      <c r="B200" s="96"/>
      <c r="D200" s="97" t="s">
        <v>45</v>
      </c>
      <c r="E200" s="107" t="s">
        <v>227</v>
      </c>
      <c r="F200" s="107" t="s">
        <v>228</v>
      </c>
      <c r="I200" s="99"/>
      <c r="J200" s="108">
        <f>BK200</f>
        <v>0</v>
      </c>
      <c r="L200" s="96"/>
      <c r="M200" s="101"/>
      <c r="N200" s="102"/>
      <c r="O200" s="102"/>
      <c r="P200" s="103">
        <f>SUM(P201:P204)</f>
        <v>0</v>
      </c>
      <c r="Q200" s="102"/>
      <c r="R200" s="103">
        <f>SUM(R201:R204)</f>
        <v>5.9289999999999995E-2</v>
      </c>
      <c r="S200" s="102"/>
      <c r="T200" s="104">
        <f>SUM(T201:T204)</f>
        <v>8.9540000000000008E-2</v>
      </c>
      <c r="AR200" s="97" t="s">
        <v>49</v>
      </c>
      <c r="AT200" s="105" t="s">
        <v>45</v>
      </c>
      <c r="AU200" s="105" t="s">
        <v>47</v>
      </c>
      <c r="AY200" s="97" t="s">
        <v>91</v>
      </c>
      <c r="BK200" s="106">
        <f>SUM(BK201:BK204)</f>
        <v>0</v>
      </c>
    </row>
    <row r="201" spans="1:65" s="1" customFormat="1" ht="24" customHeight="1">
      <c r="A201" s="18"/>
      <c r="B201" s="109"/>
      <c r="C201" s="110" t="s">
        <v>229</v>
      </c>
      <c r="D201" s="110" t="s">
        <v>94</v>
      </c>
      <c r="E201" s="111" t="s">
        <v>230</v>
      </c>
      <c r="F201" s="112" t="s">
        <v>231</v>
      </c>
      <c r="G201" s="113" t="s">
        <v>147</v>
      </c>
      <c r="H201" s="114">
        <v>1</v>
      </c>
      <c r="I201" s="115"/>
      <c r="J201" s="116">
        <f>ROUND(I201*H201,2)</f>
        <v>0</v>
      </c>
      <c r="K201" s="112" t="s">
        <v>98</v>
      </c>
      <c r="L201" s="19"/>
      <c r="M201" s="117" t="s">
        <v>0</v>
      </c>
      <c r="N201" s="118" t="s">
        <v>28</v>
      </c>
      <c r="O201" s="37"/>
      <c r="P201" s="119">
        <f>O201*H201</f>
        <v>0</v>
      </c>
      <c r="Q201" s="119">
        <v>3.0400000000000002E-3</v>
      </c>
      <c r="R201" s="119">
        <f>Q201*H201</f>
        <v>3.0400000000000002E-3</v>
      </c>
      <c r="S201" s="119">
        <v>4.3999999999999997E-2</v>
      </c>
      <c r="T201" s="120">
        <f>S201*H201</f>
        <v>4.3999999999999997E-2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R201" s="121" t="s">
        <v>184</v>
      </c>
      <c r="AT201" s="121" t="s">
        <v>94</v>
      </c>
      <c r="AU201" s="121" t="s">
        <v>49</v>
      </c>
      <c r="AY201" s="9" t="s">
        <v>91</v>
      </c>
      <c r="BE201" s="122">
        <f>IF(N201="základní",J201,0)</f>
        <v>0</v>
      </c>
      <c r="BF201" s="122">
        <f>IF(N201="snížená",J201,0)</f>
        <v>0</v>
      </c>
      <c r="BG201" s="122">
        <f>IF(N201="zákl. přenesená",J201,0)</f>
        <v>0</v>
      </c>
      <c r="BH201" s="122">
        <f>IF(N201="sníž. přenesená",J201,0)</f>
        <v>0</v>
      </c>
      <c r="BI201" s="122">
        <f>IF(N201="nulová",J201,0)</f>
        <v>0</v>
      </c>
      <c r="BJ201" s="9" t="s">
        <v>47</v>
      </c>
      <c r="BK201" s="122">
        <f>ROUND(I201*H201,2)</f>
        <v>0</v>
      </c>
      <c r="BL201" s="9" t="s">
        <v>184</v>
      </c>
      <c r="BM201" s="121" t="s">
        <v>232</v>
      </c>
    </row>
    <row r="202" spans="1:65" s="7" customFormat="1">
      <c r="B202" s="123"/>
      <c r="D202" s="124" t="s">
        <v>101</v>
      </c>
      <c r="E202" s="125" t="s">
        <v>0</v>
      </c>
      <c r="F202" s="126" t="s">
        <v>233</v>
      </c>
      <c r="H202" s="127">
        <v>1</v>
      </c>
      <c r="I202" s="128"/>
      <c r="L202" s="123"/>
      <c r="M202" s="129"/>
      <c r="N202" s="130"/>
      <c r="O202" s="130"/>
      <c r="P202" s="130"/>
      <c r="Q202" s="130"/>
      <c r="R202" s="130"/>
      <c r="S202" s="130"/>
      <c r="T202" s="131"/>
      <c r="AT202" s="125" t="s">
        <v>101</v>
      </c>
      <c r="AU202" s="125" t="s">
        <v>49</v>
      </c>
      <c r="AV202" s="7" t="s">
        <v>49</v>
      </c>
      <c r="AW202" s="7" t="s">
        <v>19</v>
      </c>
      <c r="AX202" s="7" t="s">
        <v>47</v>
      </c>
      <c r="AY202" s="125" t="s">
        <v>91</v>
      </c>
    </row>
    <row r="203" spans="1:65" s="1" customFormat="1" ht="24" customHeight="1">
      <c r="A203" s="18"/>
      <c r="B203" s="109"/>
      <c r="C203" s="110" t="s">
        <v>234</v>
      </c>
      <c r="D203" s="110" t="s">
        <v>94</v>
      </c>
      <c r="E203" s="111" t="s">
        <v>235</v>
      </c>
      <c r="F203" s="112" t="s">
        <v>236</v>
      </c>
      <c r="G203" s="113" t="s">
        <v>147</v>
      </c>
      <c r="H203" s="114">
        <v>3</v>
      </c>
      <c r="I203" s="115"/>
      <c r="J203" s="116">
        <f>ROUND(I203*H203,2)</f>
        <v>0</v>
      </c>
      <c r="K203" s="112" t="s">
        <v>98</v>
      </c>
      <c r="L203" s="19"/>
      <c r="M203" s="117" t="s">
        <v>0</v>
      </c>
      <c r="N203" s="118" t="s">
        <v>28</v>
      </c>
      <c r="O203" s="37"/>
      <c r="P203" s="119">
        <f>O203*H203</f>
        <v>0</v>
      </c>
      <c r="Q203" s="119">
        <v>1.8749999999999999E-2</v>
      </c>
      <c r="R203" s="119">
        <f>Q203*H203</f>
        <v>5.6249999999999994E-2</v>
      </c>
      <c r="S203" s="119">
        <v>1.5180000000000001E-2</v>
      </c>
      <c r="T203" s="120">
        <f>S203*H203</f>
        <v>4.5540000000000004E-2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21" t="s">
        <v>184</v>
      </c>
      <c r="AT203" s="121" t="s">
        <v>94</v>
      </c>
      <c r="AU203" s="121" t="s">
        <v>49</v>
      </c>
      <c r="AY203" s="9" t="s">
        <v>91</v>
      </c>
      <c r="BE203" s="122">
        <f>IF(N203="základní",J203,0)</f>
        <v>0</v>
      </c>
      <c r="BF203" s="122">
        <f>IF(N203="snížená",J203,0)</f>
        <v>0</v>
      </c>
      <c r="BG203" s="122">
        <f>IF(N203="zákl. přenesená",J203,0)</f>
        <v>0</v>
      </c>
      <c r="BH203" s="122">
        <f>IF(N203="sníž. přenesená",J203,0)</f>
        <v>0</v>
      </c>
      <c r="BI203" s="122">
        <f>IF(N203="nulová",J203,0)</f>
        <v>0</v>
      </c>
      <c r="BJ203" s="9" t="s">
        <v>47</v>
      </c>
      <c r="BK203" s="122">
        <f>ROUND(I203*H203,2)</f>
        <v>0</v>
      </c>
      <c r="BL203" s="9" t="s">
        <v>184</v>
      </c>
      <c r="BM203" s="121" t="s">
        <v>237</v>
      </c>
    </row>
    <row r="204" spans="1:65" s="1" customFormat="1" ht="24" customHeight="1">
      <c r="A204" s="18"/>
      <c r="B204" s="109"/>
      <c r="C204" s="110" t="s">
        <v>238</v>
      </c>
      <c r="D204" s="110" t="s">
        <v>94</v>
      </c>
      <c r="E204" s="111" t="s">
        <v>239</v>
      </c>
      <c r="F204" s="112" t="s">
        <v>240</v>
      </c>
      <c r="G204" s="113" t="s">
        <v>241</v>
      </c>
      <c r="H204" s="140"/>
      <c r="I204" s="115"/>
      <c r="J204" s="116">
        <f>ROUND(I204*H204,2)</f>
        <v>0</v>
      </c>
      <c r="K204" s="112" t="s">
        <v>98</v>
      </c>
      <c r="L204" s="19"/>
      <c r="M204" s="117" t="s">
        <v>0</v>
      </c>
      <c r="N204" s="118" t="s">
        <v>28</v>
      </c>
      <c r="O204" s="37"/>
      <c r="P204" s="119">
        <f>O204*H204</f>
        <v>0</v>
      </c>
      <c r="Q204" s="119">
        <v>0</v>
      </c>
      <c r="R204" s="119">
        <f>Q204*H204</f>
        <v>0</v>
      </c>
      <c r="S204" s="119">
        <v>0</v>
      </c>
      <c r="T204" s="120">
        <f>S204*H204</f>
        <v>0</v>
      </c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21" t="s">
        <v>184</v>
      </c>
      <c r="AT204" s="121" t="s">
        <v>94</v>
      </c>
      <c r="AU204" s="121" t="s">
        <v>49</v>
      </c>
      <c r="AY204" s="9" t="s">
        <v>91</v>
      </c>
      <c r="BE204" s="122">
        <f>IF(N204="základní",J204,0)</f>
        <v>0</v>
      </c>
      <c r="BF204" s="122">
        <f>IF(N204="snížená",J204,0)</f>
        <v>0</v>
      </c>
      <c r="BG204" s="122">
        <f>IF(N204="zákl. přenesená",J204,0)</f>
        <v>0</v>
      </c>
      <c r="BH204" s="122">
        <f>IF(N204="sníž. přenesená",J204,0)</f>
        <v>0</v>
      </c>
      <c r="BI204" s="122">
        <f>IF(N204="nulová",J204,0)</f>
        <v>0</v>
      </c>
      <c r="BJ204" s="9" t="s">
        <v>47</v>
      </c>
      <c r="BK204" s="122">
        <f>ROUND(I204*H204,2)</f>
        <v>0</v>
      </c>
      <c r="BL204" s="9" t="s">
        <v>184</v>
      </c>
      <c r="BM204" s="121" t="s">
        <v>242</v>
      </c>
    </row>
    <row r="205" spans="1:65" s="6" customFormat="1" ht="22.9" customHeight="1">
      <c r="B205" s="96"/>
      <c r="D205" s="97" t="s">
        <v>45</v>
      </c>
      <c r="E205" s="107" t="s">
        <v>243</v>
      </c>
      <c r="F205" s="107" t="s">
        <v>244</v>
      </c>
      <c r="I205" s="99"/>
      <c r="J205" s="108">
        <f>BK205</f>
        <v>0</v>
      </c>
      <c r="L205" s="96"/>
      <c r="M205" s="101"/>
      <c r="N205" s="102"/>
      <c r="O205" s="102"/>
      <c r="P205" s="103">
        <f>SUM(P206:P216)</f>
        <v>0</v>
      </c>
      <c r="Q205" s="102"/>
      <c r="R205" s="103">
        <f>SUM(R206:R216)</f>
        <v>0</v>
      </c>
      <c r="S205" s="102"/>
      <c r="T205" s="104">
        <f>SUM(T206:T216)</f>
        <v>0</v>
      </c>
      <c r="AR205" s="97" t="s">
        <v>49</v>
      </c>
      <c r="AT205" s="105" t="s">
        <v>45</v>
      </c>
      <c r="AU205" s="105" t="s">
        <v>47</v>
      </c>
      <c r="AY205" s="97" t="s">
        <v>91</v>
      </c>
      <c r="BK205" s="106">
        <f>SUM(BK206:BK216)</f>
        <v>0</v>
      </c>
    </row>
    <row r="206" spans="1:65" s="1" customFormat="1" ht="24" customHeight="1">
      <c r="A206" s="18"/>
      <c r="B206" s="109"/>
      <c r="C206" s="110" t="s">
        <v>245</v>
      </c>
      <c r="D206" s="110" t="s">
        <v>94</v>
      </c>
      <c r="E206" s="111" t="s">
        <v>246</v>
      </c>
      <c r="F206" s="112" t="s">
        <v>247</v>
      </c>
      <c r="G206" s="113" t="s">
        <v>248</v>
      </c>
      <c r="H206" s="114">
        <v>26.25</v>
      </c>
      <c r="I206" s="115"/>
      <c r="J206" s="116">
        <f>ROUND(I206*H206,2)</f>
        <v>0</v>
      </c>
      <c r="K206" s="112" t="s">
        <v>0</v>
      </c>
      <c r="L206" s="19"/>
      <c r="M206" s="117" t="s">
        <v>0</v>
      </c>
      <c r="N206" s="118" t="s">
        <v>28</v>
      </c>
      <c r="O206" s="37"/>
      <c r="P206" s="119">
        <f>O206*H206</f>
        <v>0</v>
      </c>
      <c r="Q206" s="119">
        <v>0</v>
      </c>
      <c r="R206" s="119">
        <f>Q206*H206</f>
        <v>0</v>
      </c>
      <c r="S206" s="119">
        <v>0</v>
      </c>
      <c r="T206" s="120">
        <f>S206*H206</f>
        <v>0</v>
      </c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21" t="s">
        <v>184</v>
      </c>
      <c r="AT206" s="121" t="s">
        <v>94</v>
      </c>
      <c r="AU206" s="121" t="s">
        <v>49</v>
      </c>
      <c r="AY206" s="9" t="s">
        <v>91</v>
      </c>
      <c r="BE206" s="122">
        <f>IF(N206="základní",J206,0)</f>
        <v>0</v>
      </c>
      <c r="BF206" s="122">
        <f>IF(N206="snížená",J206,0)</f>
        <v>0</v>
      </c>
      <c r="BG206" s="122">
        <f>IF(N206="zákl. přenesená",J206,0)</f>
        <v>0</v>
      </c>
      <c r="BH206" s="122">
        <f>IF(N206="sníž. přenesená",J206,0)</f>
        <v>0</v>
      </c>
      <c r="BI206" s="122">
        <f>IF(N206="nulová",J206,0)</f>
        <v>0</v>
      </c>
      <c r="BJ206" s="9" t="s">
        <v>47</v>
      </c>
      <c r="BK206" s="122">
        <f>ROUND(I206*H206,2)</f>
        <v>0</v>
      </c>
      <c r="BL206" s="9" t="s">
        <v>184</v>
      </c>
      <c r="BM206" s="121" t="s">
        <v>249</v>
      </c>
    </row>
    <row r="207" spans="1:65" s="7" customFormat="1">
      <c r="B207" s="123"/>
      <c r="D207" s="124" t="s">
        <v>101</v>
      </c>
      <c r="E207" s="125" t="s">
        <v>0</v>
      </c>
      <c r="F207" s="126" t="s">
        <v>250</v>
      </c>
      <c r="H207" s="127">
        <v>26.25</v>
      </c>
      <c r="I207" s="128"/>
      <c r="L207" s="123"/>
      <c r="M207" s="129"/>
      <c r="N207" s="130"/>
      <c r="O207" s="130"/>
      <c r="P207" s="130"/>
      <c r="Q207" s="130"/>
      <c r="R207" s="130"/>
      <c r="S207" s="130"/>
      <c r="T207" s="131"/>
      <c r="AT207" s="125" t="s">
        <v>101</v>
      </c>
      <c r="AU207" s="125" t="s">
        <v>49</v>
      </c>
      <c r="AV207" s="7" t="s">
        <v>49</v>
      </c>
      <c r="AW207" s="7" t="s">
        <v>19</v>
      </c>
      <c r="AX207" s="7" t="s">
        <v>47</v>
      </c>
      <c r="AY207" s="125" t="s">
        <v>91</v>
      </c>
    </row>
    <row r="208" spans="1:65" s="1" customFormat="1" ht="16.5" customHeight="1">
      <c r="A208" s="18"/>
      <c r="B208" s="109"/>
      <c r="C208" s="110" t="s">
        <v>251</v>
      </c>
      <c r="D208" s="110" t="s">
        <v>94</v>
      </c>
      <c r="E208" s="111" t="s">
        <v>252</v>
      </c>
      <c r="F208" s="112" t="s">
        <v>253</v>
      </c>
      <c r="G208" s="113" t="s">
        <v>248</v>
      </c>
      <c r="H208" s="114">
        <v>32.4</v>
      </c>
      <c r="I208" s="115"/>
      <c r="J208" s="116">
        <f>ROUND(I208*H208,2)</f>
        <v>0</v>
      </c>
      <c r="K208" s="112" t="s">
        <v>0</v>
      </c>
      <c r="L208" s="19"/>
      <c r="M208" s="117" t="s">
        <v>0</v>
      </c>
      <c r="N208" s="118" t="s">
        <v>28</v>
      </c>
      <c r="O208" s="37"/>
      <c r="P208" s="119">
        <f>O208*H208</f>
        <v>0</v>
      </c>
      <c r="Q208" s="119">
        <v>0</v>
      </c>
      <c r="R208" s="119">
        <f>Q208*H208</f>
        <v>0</v>
      </c>
      <c r="S208" s="119">
        <v>0</v>
      </c>
      <c r="T208" s="120">
        <f>S208*H208</f>
        <v>0</v>
      </c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21" t="s">
        <v>184</v>
      </c>
      <c r="AT208" s="121" t="s">
        <v>94</v>
      </c>
      <c r="AU208" s="121" t="s">
        <v>49</v>
      </c>
      <c r="AY208" s="9" t="s">
        <v>91</v>
      </c>
      <c r="BE208" s="122">
        <f>IF(N208="základní",J208,0)</f>
        <v>0</v>
      </c>
      <c r="BF208" s="122">
        <f>IF(N208="snížená",J208,0)</f>
        <v>0</v>
      </c>
      <c r="BG208" s="122">
        <f>IF(N208="zákl. přenesená",J208,0)</f>
        <v>0</v>
      </c>
      <c r="BH208" s="122">
        <f>IF(N208="sníž. přenesená",J208,0)</f>
        <v>0</v>
      </c>
      <c r="BI208" s="122">
        <f>IF(N208="nulová",J208,0)</f>
        <v>0</v>
      </c>
      <c r="BJ208" s="9" t="s">
        <v>47</v>
      </c>
      <c r="BK208" s="122">
        <f>ROUND(I208*H208,2)</f>
        <v>0</v>
      </c>
      <c r="BL208" s="9" t="s">
        <v>184</v>
      </c>
      <c r="BM208" s="121" t="s">
        <v>254</v>
      </c>
    </row>
    <row r="209" spans="1:65" s="7" customFormat="1">
      <c r="B209" s="123"/>
      <c r="D209" s="124" t="s">
        <v>101</v>
      </c>
      <c r="E209" s="125" t="s">
        <v>0</v>
      </c>
      <c r="F209" s="126" t="s">
        <v>255</v>
      </c>
      <c r="H209" s="127">
        <v>32.4</v>
      </c>
      <c r="I209" s="128"/>
      <c r="L209" s="123"/>
      <c r="M209" s="129"/>
      <c r="N209" s="130"/>
      <c r="O209" s="130"/>
      <c r="P209" s="130"/>
      <c r="Q209" s="130"/>
      <c r="R209" s="130"/>
      <c r="S209" s="130"/>
      <c r="T209" s="131"/>
      <c r="AT209" s="125" t="s">
        <v>101</v>
      </c>
      <c r="AU209" s="125" t="s">
        <v>49</v>
      </c>
      <c r="AV209" s="7" t="s">
        <v>49</v>
      </c>
      <c r="AW209" s="7" t="s">
        <v>19</v>
      </c>
      <c r="AX209" s="7" t="s">
        <v>47</v>
      </c>
      <c r="AY209" s="125" t="s">
        <v>91</v>
      </c>
    </row>
    <row r="210" spans="1:65" s="1" customFormat="1" ht="16.5" customHeight="1">
      <c r="A210" s="18"/>
      <c r="B210" s="109"/>
      <c r="C210" s="110" t="s">
        <v>256</v>
      </c>
      <c r="D210" s="110" t="s">
        <v>94</v>
      </c>
      <c r="E210" s="111" t="s">
        <v>257</v>
      </c>
      <c r="F210" s="112" t="s">
        <v>258</v>
      </c>
      <c r="G210" s="113" t="s">
        <v>259</v>
      </c>
      <c r="H210" s="114">
        <v>1</v>
      </c>
      <c r="I210" s="115"/>
      <c r="J210" s="116">
        <f>ROUND(I210*H210,2)</f>
        <v>0</v>
      </c>
      <c r="K210" s="112" t="s">
        <v>0</v>
      </c>
      <c r="L210" s="19"/>
      <c r="M210" s="117" t="s">
        <v>0</v>
      </c>
      <c r="N210" s="118" t="s">
        <v>28</v>
      </c>
      <c r="O210" s="37"/>
      <c r="P210" s="119">
        <f>O210*H210</f>
        <v>0</v>
      </c>
      <c r="Q210" s="119">
        <v>0</v>
      </c>
      <c r="R210" s="119">
        <f>Q210*H210</f>
        <v>0</v>
      </c>
      <c r="S210" s="119">
        <v>0</v>
      </c>
      <c r="T210" s="120">
        <f>S210*H210</f>
        <v>0</v>
      </c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21" t="s">
        <v>184</v>
      </c>
      <c r="AT210" s="121" t="s">
        <v>94</v>
      </c>
      <c r="AU210" s="121" t="s">
        <v>49</v>
      </c>
      <c r="AY210" s="9" t="s">
        <v>91</v>
      </c>
      <c r="BE210" s="122">
        <f>IF(N210="základní",J210,0)</f>
        <v>0</v>
      </c>
      <c r="BF210" s="122">
        <f>IF(N210="snížená",J210,0)</f>
        <v>0</v>
      </c>
      <c r="BG210" s="122">
        <f>IF(N210="zákl. přenesená",J210,0)</f>
        <v>0</v>
      </c>
      <c r="BH210" s="122">
        <f>IF(N210="sníž. přenesená",J210,0)</f>
        <v>0</v>
      </c>
      <c r="BI210" s="122">
        <f>IF(N210="nulová",J210,0)</f>
        <v>0</v>
      </c>
      <c r="BJ210" s="9" t="s">
        <v>47</v>
      </c>
      <c r="BK210" s="122">
        <f>ROUND(I210*H210,2)</f>
        <v>0</v>
      </c>
      <c r="BL210" s="9" t="s">
        <v>184</v>
      </c>
      <c r="BM210" s="121" t="s">
        <v>260</v>
      </c>
    </row>
    <row r="211" spans="1:65" s="7" customFormat="1">
      <c r="B211" s="123"/>
      <c r="D211" s="124" t="s">
        <v>101</v>
      </c>
      <c r="E211" s="125" t="s">
        <v>0</v>
      </c>
      <c r="F211" s="126" t="s">
        <v>261</v>
      </c>
      <c r="H211" s="127">
        <v>1</v>
      </c>
      <c r="I211" s="128"/>
      <c r="L211" s="123"/>
      <c r="M211" s="129"/>
      <c r="N211" s="130"/>
      <c r="O211" s="130"/>
      <c r="P211" s="130"/>
      <c r="Q211" s="130"/>
      <c r="R211" s="130"/>
      <c r="S211" s="130"/>
      <c r="T211" s="131"/>
      <c r="AT211" s="125" t="s">
        <v>101</v>
      </c>
      <c r="AU211" s="125" t="s">
        <v>49</v>
      </c>
      <c r="AV211" s="7" t="s">
        <v>49</v>
      </c>
      <c r="AW211" s="7" t="s">
        <v>19</v>
      </c>
      <c r="AX211" s="7" t="s">
        <v>47</v>
      </c>
      <c r="AY211" s="125" t="s">
        <v>91</v>
      </c>
    </row>
    <row r="212" spans="1:65" s="1" customFormat="1" ht="16.5" customHeight="1">
      <c r="A212" s="18"/>
      <c r="B212" s="109"/>
      <c r="C212" s="110" t="s">
        <v>262</v>
      </c>
      <c r="D212" s="110" t="s">
        <v>94</v>
      </c>
      <c r="E212" s="111" t="s">
        <v>263</v>
      </c>
      <c r="F212" s="112" t="s">
        <v>264</v>
      </c>
      <c r="G212" s="113" t="s">
        <v>259</v>
      </c>
      <c r="H212" s="114">
        <v>2</v>
      </c>
      <c r="I212" s="115"/>
      <c r="J212" s="116">
        <f>ROUND(I212*H212,2)</f>
        <v>0</v>
      </c>
      <c r="K212" s="112" t="s">
        <v>0</v>
      </c>
      <c r="L212" s="19"/>
      <c r="M212" s="117" t="s">
        <v>0</v>
      </c>
      <c r="N212" s="118" t="s">
        <v>28</v>
      </c>
      <c r="O212" s="37"/>
      <c r="P212" s="119">
        <f>O212*H212</f>
        <v>0</v>
      </c>
      <c r="Q212" s="119">
        <v>0</v>
      </c>
      <c r="R212" s="119">
        <f>Q212*H212</f>
        <v>0</v>
      </c>
      <c r="S212" s="119">
        <v>0</v>
      </c>
      <c r="T212" s="120">
        <f>S212*H212</f>
        <v>0</v>
      </c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21" t="s">
        <v>184</v>
      </c>
      <c r="AT212" s="121" t="s">
        <v>94</v>
      </c>
      <c r="AU212" s="121" t="s">
        <v>49</v>
      </c>
      <c r="AY212" s="9" t="s">
        <v>91</v>
      </c>
      <c r="BE212" s="122">
        <f>IF(N212="základní",J212,0)</f>
        <v>0</v>
      </c>
      <c r="BF212" s="122">
        <f>IF(N212="snížená",J212,0)</f>
        <v>0</v>
      </c>
      <c r="BG212" s="122">
        <f>IF(N212="zákl. přenesená",J212,0)</f>
        <v>0</v>
      </c>
      <c r="BH212" s="122">
        <f>IF(N212="sníž. přenesená",J212,0)</f>
        <v>0</v>
      </c>
      <c r="BI212" s="122">
        <f>IF(N212="nulová",J212,0)</f>
        <v>0</v>
      </c>
      <c r="BJ212" s="9" t="s">
        <v>47</v>
      </c>
      <c r="BK212" s="122">
        <f>ROUND(I212*H212,2)</f>
        <v>0</v>
      </c>
      <c r="BL212" s="9" t="s">
        <v>184</v>
      </c>
      <c r="BM212" s="121" t="s">
        <v>265</v>
      </c>
    </row>
    <row r="213" spans="1:65" s="7" customFormat="1">
      <c r="B213" s="123"/>
      <c r="D213" s="124" t="s">
        <v>101</v>
      </c>
      <c r="E213" s="125" t="s">
        <v>0</v>
      </c>
      <c r="F213" s="126" t="s">
        <v>266</v>
      </c>
      <c r="H213" s="127">
        <v>2</v>
      </c>
      <c r="I213" s="128"/>
      <c r="L213" s="123"/>
      <c r="M213" s="129"/>
      <c r="N213" s="130"/>
      <c r="O213" s="130"/>
      <c r="P213" s="130"/>
      <c r="Q213" s="130"/>
      <c r="R213" s="130"/>
      <c r="S213" s="130"/>
      <c r="T213" s="131"/>
      <c r="AT213" s="125" t="s">
        <v>101</v>
      </c>
      <c r="AU213" s="125" t="s">
        <v>49</v>
      </c>
      <c r="AV213" s="7" t="s">
        <v>49</v>
      </c>
      <c r="AW213" s="7" t="s">
        <v>19</v>
      </c>
      <c r="AX213" s="7" t="s">
        <v>47</v>
      </c>
      <c r="AY213" s="125" t="s">
        <v>91</v>
      </c>
    </row>
    <row r="214" spans="1:65" s="1" customFormat="1" ht="24" customHeight="1">
      <c r="A214" s="18"/>
      <c r="B214" s="109"/>
      <c r="C214" s="110" t="s">
        <v>267</v>
      </c>
      <c r="D214" s="110" t="s">
        <v>94</v>
      </c>
      <c r="E214" s="111" t="s">
        <v>268</v>
      </c>
      <c r="F214" s="112" t="s">
        <v>269</v>
      </c>
      <c r="G214" s="113" t="s">
        <v>119</v>
      </c>
      <c r="H214" s="114">
        <v>1</v>
      </c>
      <c r="I214" s="115"/>
      <c r="J214" s="116">
        <f>ROUND(I214*H214,2)</f>
        <v>0</v>
      </c>
      <c r="K214" s="112" t="s">
        <v>0</v>
      </c>
      <c r="L214" s="19"/>
      <c r="M214" s="117" t="s">
        <v>0</v>
      </c>
      <c r="N214" s="118" t="s">
        <v>28</v>
      </c>
      <c r="O214" s="37"/>
      <c r="P214" s="119">
        <f>O214*H214</f>
        <v>0</v>
      </c>
      <c r="Q214" s="119">
        <v>0</v>
      </c>
      <c r="R214" s="119">
        <f>Q214*H214</f>
        <v>0</v>
      </c>
      <c r="S214" s="119">
        <v>0</v>
      </c>
      <c r="T214" s="120">
        <f>S214*H214</f>
        <v>0</v>
      </c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R214" s="121" t="s">
        <v>184</v>
      </c>
      <c r="AT214" s="121" t="s">
        <v>94</v>
      </c>
      <c r="AU214" s="121" t="s">
        <v>49</v>
      </c>
      <c r="AY214" s="9" t="s">
        <v>91</v>
      </c>
      <c r="BE214" s="122">
        <f>IF(N214="základní",J214,0)</f>
        <v>0</v>
      </c>
      <c r="BF214" s="122">
        <f>IF(N214="snížená",J214,0)</f>
        <v>0</v>
      </c>
      <c r="BG214" s="122">
        <f>IF(N214="zákl. přenesená",J214,0)</f>
        <v>0</v>
      </c>
      <c r="BH214" s="122">
        <f>IF(N214="sníž. přenesená",J214,0)</f>
        <v>0</v>
      </c>
      <c r="BI214" s="122">
        <f>IF(N214="nulová",J214,0)</f>
        <v>0</v>
      </c>
      <c r="BJ214" s="9" t="s">
        <v>47</v>
      </c>
      <c r="BK214" s="122">
        <f>ROUND(I214*H214,2)</f>
        <v>0</v>
      </c>
      <c r="BL214" s="9" t="s">
        <v>184</v>
      </c>
      <c r="BM214" s="121" t="s">
        <v>270</v>
      </c>
    </row>
    <row r="215" spans="1:65" s="7" customFormat="1">
      <c r="B215" s="123"/>
      <c r="D215" s="124" t="s">
        <v>101</v>
      </c>
      <c r="E215" s="125" t="s">
        <v>0</v>
      </c>
      <c r="F215" s="126" t="s">
        <v>271</v>
      </c>
      <c r="H215" s="127">
        <v>1</v>
      </c>
      <c r="I215" s="128"/>
      <c r="L215" s="123"/>
      <c r="M215" s="129"/>
      <c r="N215" s="130"/>
      <c r="O215" s="130"/>
      <c r="P215" s="130"/>
      <c r="Q215" s="130"/>
      <c r="R215" s="130"/>
      <c r="S215" s="130"/>
      <c r="T215" s="131"/>
      <c r="AT215" s="125" t="s">
        <v>101</v>
      </c>
      <c r="AU215" s="125" t="s">
        <v>49</v>
      </c>
      <c r="AV215" s="7" t="s">
        <v>49</v>
      </c>
      <c r="AW215" s="7" t="s">
        <v>19</v>
      </c>
      <c r="AX215" s="7" t="s">
        <v>47</v>
      </c>
      <c r="AY215" s="125" t="s">
        <v>91</v>
      </c>
    </row>
    <row r="216" spans="1:65" s="1" customFormat="1" ht="24" customHeight="1">
      <c r="A216" s="18"/>
      <c r="B216" s="109"/>
      <c r="C216" s="110" t="s">
        <v>272</v>
      </c>
      <c r="D216" s="110" t="s">
        <v>94</v>
      </c>
      <c r="E216" s="111" t="s">
        <v>273</v>
      </c>
      <c r="F216" s="112" t="s">
        <v>274</v>
      </c>
      <c r="G216" s="113" t="s">
        <v>241</v>
      </c>
      <c r="H216" s="140"/>
      <c r="I216" s="115"/>
      <c r="J216" s="116">
        <f>ROUND(I216*H216,2)</f>
        <v>0</v>
      </c>
      <c r="K216" s="112" t="s">
        <v>98</v>
      </c>
      <c r="L216" s="19"/>
      <c r="M216" s="117" t="s">
        <v>0</v>
      </c>
      <c r="N216" s="118" t="s">
        <v>28</v>
      </c>
      <c r="O216" s="37"/>
      <c r="P216" s="119">
        <f>O216*H216</f>
        <v>0</v>
      </c>
      <c r="Q216" s="119">
        <v>0</v>
      </c>
      <c r="R216" s="119">
        <f>Q216*H216</f>
        <v>0</v>
      </c>
      <c r="S216" s="119">
        <v>0</v>
      </c>
      <c r="T216" s="120">
        <f>S216*H216</f>
        <v>0</v>
      </c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R216" s="121" t="s">
        <v>184</v>
      </c>
      <c r="AT216" s="121" t="s">
        <v>94</v>
      </c>
      <c r="AU216" s="121" t="s">
        <v>49</v>
      </c>
      <c r="AY216" s="9" t="s">
        <v>91</v>
      </c>
      <c r="BE216" s="122">
        <f>IF(N216="základní",J216,0)</f>
        <v>0</v>
      </c>
      <c r="BF216" s="122">
        <f>IF(N216="snížená",J216,0)</f>
        <v>0</v>
      </c>
      <c r="BG216" s="122">
        <f>IF(N216="zákl. přenesená",J216,0)</f>
        <v>0</v>
      </c>
      <c r="BH216" s="122">
        <f>IF(N216="sníž. přenesená",J216,0)</f>
        <v>0</v>
      </c>
      <c r="BI216" s="122">
        <f>IF(N216="nulová",J216,0)</f>
        <v>0</v>
      </c>
      <c r="BJ216" s="9" t="s">
        <v>47</v>
      </c>
      <c r="BK216" s="122">
        <f>ROUND(I216*H216,2)</f>
        <v>0</v>
      </c>
      <c r="BL216" s="9" t="s">
        <v>184</v>
      </c>
      <c r="BM216" s="121" t="s">
        <v>275</v>
      </c>
    </row>
    <row r="217" spans="1:65" s="6" customFormat="1" ht="22.9" customHeight="1">
      <c r="B217" s="96"/>
      <c r="D217" s="97" t="s">
        <v>45</v>
      </c>
      <c r="E217" s="107" t="s">
        <v>276</v>
      </c>
      <c r="F217" s="107" t="s">
        <v>277</v>
      </c>
      <c r="I217" s="99"/>
      <c r="J217" s="108">
        <f>BK217</f>
        <v>0</v>
      </c>
      <c r="L217" s="96"/>
      <c r="M217" s="101"/>
      <c r="N217" s="102"/>
      <c r="O217" s="102"/>
      <c r="P217" s="103">
        <f>SUM(P218:P219)</f>
        <v>0</v>
      </c>
      <c r="Q217" s="102"/>
      <c r="R217" s="103">
        <f>SUM(R218:R219)</f>
        <v>2.1600000000000001E-2</v>
      </c>
      <c r="S217" s="102"/>
      <c r="T217" s="104">
        <f>SUM(T218:T219)</f>
        <v>0</v>
      </c>
      <c r="AR217" s="97" t="s">
        <v>49</v>
      </c>
      <c r="AT217" s="105" t="s">
        <v>45</v>
      </c>
      <c r="AU217" s="105" t="s">
        <v>47</v>
      </c>
      <c r="AY217" s="97" t="s">
        <v>91</v>
      </c>
      <c r="BK217" s="106">
        <f>SUM(BK218:BK219)</f>
        <v>0</v>
      </c>
    </row>
    <row r="218" spans="1:65" s="1" customFormat="1" ht="24" customHeight="1">
      <c r="A218" s="18"/>
      <c r="B218" s="109"/>
      <c r="C218" s="110" t="s">
        <v>278</v>
      </c>
      <c r="D218" s="110" t="s">
        <v>94</v>
      </c>
      <c r="E218" s="111" t="s">
        <v>279</v>
      </c>
      <c r="F218" s="112" t="s">
        <v>280</v>
      </c>
      <c r="G218" s="113" t="s">
        <v>108</v>
      </c>
      <c r="H218" s="114">
        <v>45</v>
      </c>
      <c r="I218" s="115"/>
      <c r="J218" s="116">
        <f>ROUND(I218*H218,2)</f>
        <v>0</v>
      </c>
      <c r="K218" s="112" t="s">
        <v>98</v>
      </c>
      <c r="L218" s="19"/>
      <c r="M218" s="117" t="s">
        <v>0</v>
      </c>
      <c r="N218" s="118" t="s">
        <v>28</v>
      </c>
      <c r="O218" s="37"/>
      <c r="P218" s="119">
        <f>O218*H218</f>
        <v>0</v>
      </c>
      <c r="Q218" s="119">
        <v>2.0000000000000001E-4</v>
      </c>
      <c r="R218" s="119">
        <f>Q218*H218</f>
        <v>9.0000000000000011E-3</v>
      </c>
      <c r="S218" s="119">
        <v>0</v>
      </c>
      <c r="T218" s="120">
        <f>S218*H218</f>
        <v>0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21" t="s">
        <v>184</v>
      </c>
      <c r="AT218" s="121" t="s">
        <v>94</v>
      </c>
      <c r="AU218" s="121" t="s">
        <v>49</v>
      </c>
      <c r="AY218" s="9" t="s">
        <v>91</v>
      </c>
      <c r="BE218" s="122">
        <f>IF(N218="základní",J218,0)</f>
        <v>0</v>
      </c>
      <c r="BF218" s="122">
        <f>IF(N218="snížená",J218,0)</f>
        <v>0</v>
      </c>
      <c r="BG218" s="122">
        <f>IF(N218="zákl. přenesená",J218,0)</f>
        <v>0</v>
      </c>
      <c r="BH218" s="122">
        <f>IF(N218="sníž. přenesená",J218,0)</f>
        <v>0</v>
      </c>
      <c r="BI218" s="122">
        <f>IF(N218="nulová",J218,0)</f>
        <v>0</v>
      </c>
      <c r="BJ218" s="9" t="s">
        <v>47</v>
      </c>
      <c r="BK218" s="122">
        <f>ROUND(I218*H218,2)</f>
        <v>0</v>
      </c>
      <c r="BL218" s="9" t="s">
        <v>184</v>
      </c>
      <c r="BM218" s="121" t="s">
        <v>281</v>
      </c>
    </row>
    <row r="219" spans="1:65" s="1" customFormat="1" ht="24" customHeight="1">
      <c r="A219" s="18"/>
      <c r="B219" s="109"/>
      <c r="C219" s="110" t="s">
        <v>282</v>
      </c>
      <c r="D219" s="110" t="s">
        <v>94</v>
      </c>
      <c r="E219" s="111" t="s">
        <v>283</v>
      </c>
      <c r="F219" s="112" t="s">
        <v>284</v>
      </c>
      <c r="G219" s="113" t="s">
        <v>108</v>
      </c>
      <c r="H219" s="114">
        <v>45</v>
      </c>
      <c r="I219" s="115"/>
      <c r="J219" s="116">
        <f>ROUND(I219*H219,2)</f>
        <v>0</v>
      </c>
      <c r="K219" s="112" t="s">
        <v>98</v>
      </c>
      <c r="L219" s="19"/>
      <c r="M219" s="117" t="s">
        <v>0</v>
      </c>
      <c r="N219" s="118" t="s">
        <v>28</v>
      </c>
      <c r="O219" s="37"/>
      <c r="P219" s="119">
        <f>O219*H219</f>
        <v>0</v>
      </c>
      <c r="Q219" s="119">
        <v>2.7999999999999998E-4</v>
      </c>
      <c r="R219" s="119">
        <f>Q219*H219</f>
        <v>1.2599999999999998E-2</v>
      </c>
      <c r="S219" s="119">
        <v>0</v>
      </c>
      <c r="T219" s="120">
        <f>S219*H219</f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21" t="s">
        <v>184</v>
      </c>
      <c r="AT219" s="121" t="s">
        <v>94</v>
      </c>
      <c r="AU219" s="121" t="s">
        <v>49</v>
      </c>
      <c r="AY219" s="9" t="s">
        <v>91</v>
      </c>
      <c r="BE219" s="122">
        <f>IF(N219="základní",J219,0)</f>
        <v>0</v>
      </c>
      <c r="BF219" s="122">
        <f>IF(N219="snížená",J219,0)</f>
        <v>0</v>
      </c>
      <c r="BG219" s="122">
        <f>IF(N219="zákl. přenesená",J219,0)</f>
        <v>0</v>
      </c>
      <c r="BH219" s="122">
        <f>IF(N219="sníž. přenesená",J219,0)</f>
        <v>0</v>
      </c>
      <c r="BI219" s="122">
        <f>IF(N219="nulová",J219,0)</f>
        <v>0</v>
      </c>
      <c r="BJ219" s="9" t="s">
        <v>47</v>
      </c>
      <c r="BK219" s="122">
        <f>ROUND(I219*H219,2)</f>
        <v>0</v>
      </c>
      <c r="BL219" s="9" t="s">
        <v>184</v>
      </c>
      <c r="BM219" s="121" t="s">
        <v>285</v>
      </c>
    </row>
    <row r="220" spans="1:65" s="6" customFormat="1" ht="22.9" customHeight="1">
      <c r="B220" s="96"/>
      <c r="D220" s="97" t="s">
        <v>45</v>
      </c>
      <c r="E220" s="107" t="s">
        <v>286</v>
      </c>
      <c r="F220" s="107" t="s">
        <v>287</v>
      </c>
      <c r="I220" s="99"/>
      <c r="J220" s="108">
        <f>BK220</f>
        <v>0</v>
      </c>
      <c r="L220" s="96"/>
      <c r="M220" s="101"/>
      <c r="N220" s="102"/>
      <c r="O220" s="102"/>
      <c r="P220" s="103">
        <f>SUM(P221:P222)</f>
        <v>0</v>
      </c>
      <c r="Q220" s="102"/>
      <c r="R220" s="103">
        <f>SUM(R221:R222)</f>
        <v>0</v>
      </c>
      <c r="S220" s="102"/>
      <c r="T220" s="104">
        <f>SUM(T221:T222)</f>
        <v>2.0499999999999997E-2</v>
      </c>
      <c r="AR220" s="97" t="s">
        <v>49</v>
      </c>
      <c r="AT220" s="105" t="s">
        <v>45</v>
      </c>
      <c r="AU220" s="105" t="s">
        <v>47</v>
      </c>
      <c r="AY220" s="97" t="s">
        <v>91</v>
      </c>
      <c r="BK220" s="106">
        <f>SUM(BK221:BK222)</f>
        <v>0</v>
      </c>
    </row>
    <row r="221" spans="1:65" s="1" customFormat="1" ht="16.5" customHeight="1">
      <c r="A221" s="18"/>
      <c r="B221" s="109"/>
      <c r="C221" s="110" t="s">
        <v>288</v>
      </c>
      <c r="D221" s="110" t="s">
        <v>94</v>
      </c>
      <c r="E221" s="111" t="s">
        <v>289</v>
      </c>
      <c r="F221" s="112" t="s">
        <v>290</v>
      </c>
      <c r="G221" s="113" t="s">
        <v>108</v>
      </c>
      <c r="H221" s="114">
        <v>2.0499999999999998</v>
      </c>
      <c r="I221" s="115"/>
      <c r="J221" s="116">
        <f>ROUND(I221*H221,2)</f>
        <v>0</v>
      </c>
      <c r="K221" s="112" t="s">
        <v>98</v>
      </c>
      <c r="L221" s="19"/>
      <c r="M221" s="117" t="s">
        <v>0</v>
      </c>
      <c r="N221" s="118" t="s">
        <v>28</v>
      </c>
      <c r="O221" s="37"/>
      <c r="P221" s="119">
        <f>O221*H221</f>
        <v>0</v>
      </c>
      <c r="Q221" s="119">
        <v>0</v>
      </c>
      <c r="R221" s="119">
        <f>Q221*H221</f>
        <v>0</v>
      </c>
      <c r="S221" s="119">
        <v>0.01</v>
      </c>
      <c r="T221" s="120">
        <f>S221*H221</f>
        <v>2.0499999999999997E-2</v>
      </c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21" t="s">
        <v>184</v>
      </c>
      <c r="AT221" s="121" t="s">
        <v>94</v>
      </c>
      <c r="AU221" s="121" t="s">
        <v>49</v>
      </c>
      <c r="AY221" s="9" t="s">
        <v>91</v>
      </c>
      <c r="BE221" s="122">
        <f>IF(N221="základní",J221,0)</f>
        <v>0</v>
      </c>
      <c r="BF221" s="122">
        <f>IF(N221="snížená",J221,0)</f>
        <v>0</v>
      </c>
      <c r="BG221" s="122">
        <f>IF(N221="zákl. přenesená",J221,0)</f>
        <v>0</v>
      </c>
      <c r="BH221" s="122">
        <f>IF(N221="sníž. přenesená",J221,0)</f>
        <v>0</v>
      </c>
      <c r="BI221" s="122">
        <f>IF(N221="nulová",J221,0)</f>
        <v>0</v>
      </c>
      <c r="BJ221" s="9" t="s">
        <v>47</v>
      </c>
      <c r="BK221" s="122">
        <f>ROUND(I221*H221,2)</f>
        <v>0</v>
      </c>
      <c r="BL221" s="9" t="s">
        <v>184</v>
      </c>
      <c r="BM221" s="121" t="s">
        <v>291</v>
      </c>
    </row>
    <row r="222" spans="1:65" s="7" customFormat="1">
      <c r="B222" s="123"/>
      <c r="D222" s="124" t="s">
        <v>101</v>
      </c>
      <c r="E222" s="125" t="s">
        <v>0</v>
      </c>
      <c r="F222" s="126" t="s">
        <v>292</v>
      </c>
      <c r="H222" s="127">
        <v>2.0499999999999998</v>
      </c>
      <c r="I222" s="128"/>
      <c r="L222" s="123"/>
      <c r="M222" s="129"/>
      <c r="N222" s="130"/>
      <c r="O222" s="130"/>
      <c r="P222" s="130"/>
      <c r="Q222" s="130"/>
      <c r="R222" s="130"/>
      <c r="S222" s="130"/>
      <c r="T222" s="131"/>
      <c r="AT222" s="125" t="s">
        <v>101</v>
      </c>
      <c r="AU222" s="125" t="s">
        <v>49</v>
      </c>
      <c r="AV222" s="7" t="s">
        <v>49</v>
      </c>
      <c r="AW222" s="7" t="s">
        <v>19</v>
      </c>
      <c r="AX222" s="7" t="s">
        <v>47</v>
      </c>
      <c r="AY222" s="125" t="s">
        <v>91</v>
      </c>
    </row>
    <row r="223" spans="1:65" s="6" customFormat="1" ht="25.9" customHeight="1">
      <c r="B223" s="96"/>
      <c r="D223" s="97" t="s">
        <v>45</v>
      </c>
      <c r="E223" s="98" t="s">
        <v>293</v>
      </c>
      <c r="F223" s="98" t="s">
        <v>293</v>
      </c>
      <c r="I223" s="99"/>
      <c r="J223" s="100">
        <f>BK223</f>
        <v>0</v>
      </c>
      <c r="L223" s="96"/>
      <c r="M223" s="101"/>
      <c r="N223" s="102"/>
      <c r="O223" s="102"/>
      <c r="P223" s="103">
        <f>P224</f>
        <v>0</v>
      </c>
      <c r="Q223" s="102"/>
      <c r="R223" s="103">
        <f>R224</f>
        <v>0</v>
      </c>
      <c r="S223" s="102"/>
      <c r="T223" s="104">
        <f>T224</f>
        <v>0</v>
      </c>
      <c r="AR223" s="97" t="s">
        <v>92</v>
      </c>
      <c r="AT223" s="105" t="s">
        <v>45</v>
      </c>
      <c r="AU223" s="105" t="s">
        <v>46</v>
      </c>
      <c r="AY223" s="97" t="s">
        <v>91</v>
      </c>
      <c r="BK223" s="106">
        <f>BK224</f>
        <v>0</v>
      </c>
    </row>
    <row r="224" spans="1:65" s="6" customFormat="1" ht="22.9" customHeight="1">
      <c r="B224" s="96"/>
      <c r="D224" s="97" t="s">
        <v>45</v>
      </c>
      <c r="E224" s="107" t="s">
        <v>294</v>
      </c>
      <c r="F224" s="107" t="s">
        <v>295</v>
      </c>
      <c r="I224" s="99"/>
      <c r="J224" s="108">
        <f>BK224</f>
        <v>0</v>
      </c>
      <c r="L224" s="96"/>
      <c r="M224" s="101"/>
      <c r="N224" s="102"/>
      <c r="O224" s="102"/>
      <c r="P224" s="103">
        <v>0</v>
      </c>
      <c r="Q224" s="102"/>
      <c r="R224" s="103">
        <v>0</v>
      </c>
      <c r="S224" s="102"/>
      <c r="T224" s="104">
        <v>0</v>
      </c>
      <c r="AR224" s="97" t="s">
        <v>92</v>
      </c>
      <c r="AT224" s="105" t="s">
        <v>45</v>
      </c>
      <c r="AU224" s="105" t="s">
        <v>47</v>
      </c>
      <c r="AY224" s="97" t="s">
        <v>91</v>
      </c>
      <c r="BK224" s="106">
        <v>0</v>
      </c>
    </row>
    <row r="225" spans="1:65" s="6" customFormat="1" ht="25.9" customHeight="1">
      <c r="B225" s="96"/>
      <c r="D225" s="97" t="s">
        <v>45</v>
      </c>
      <c r="E225" s="98" t="s">
        <v>296</v>
      </c>
      <c r="F225" s="98" t="s">
        <v>297</v>
      </c>
      <c r="I225" s="99"/>
      <c r="J225" s="100">
        <f>BK225</f>
        <v>0</v>
      </c>
      <c r="L225" s="96"/>
      <c r="M225" s="101"/>
      <c r="N225" s="102"/>
      <c r="O225" s="102"/>
      <c r="P225" s="103">
        <f>P226+P228</f>
        <v>0</v>
      </c>
      <c r="Q225" s="102"/>
      <c r="R225" s="103">
        <f>R226+R228</f>
        <v>0</v>
      </c>
      <c r="S225" s="102"/>
      <c r="T225" s="104">
        <f>T226+T228</f>
        <v>0</v>
      </c>
      <c r="AR225" s="97" t="s">
        <v>125</v>
      </c>
      <c r="AT225" s="105" t="s">
        <v>45</v>
      </c>
      <c r="AU225" s="105" t="s">
        <v>46</v>
      </c>
      <c r="AY225" s="97" t="s">
        <v>91</v>
      </c>
      <c r="BK225" s="106">
        <f>BK226+BK228</f>
        <v>0</v>
      </c>
    </row>
    <row r="226" spans="1:65" s="6" customFormat="1" ht="22.9" customHeight="1">
      <c r="B226" s="96"/>
      <c r="D226" s="97" t="s">
        <v>45</v>
      </c>
      <c r="E226" s="107" t="s">
        <v>298</v>
      </c>
      <c r="F226" s="107" t="s">
        <v>299</v>
      </c>
      <c r="I226" s="99"/>
      <c r="J226" s="108">
        <f>BK226</f>
        <v>0</v>
      </c>
      <c r="L226" s="96"/>
      <c r="M226" s="101"/>
      <c r="N226" s="102"/>
      <c r="O226" s="102"/>
      <c r="P226" s="103">
        <f>P227</f>
        <v>0</v>
      </c>
      <c r="Q226" s="102"/>
      <c r="R226" s="103">
        <f>R227</f>
        <v>0</v>
      </c>
      <c r="S226" s="102"/>
      <c r="T226" s="104">
        <f>T227</f>
        <v>0</v>
      </c>
      <c r="AR226" s="97" t="s">
        <v>125</v>
      </c>
      <c r="AT226" s="105" t="s">
        <v>45</v>
      </c>
      <c r="AU226" s="105" t="s">
        <v>47</v>
      </c>
      <c r="AY226" s="97" t="s">
        <v>91</v>
      </c>
      <c r="BK226" s="106">
        <f>BK227</f>
        <v>0</v>
      </c>
    </row>
    <row r="227" spans="1:65" s="1" customFormat="1" ht="16.5" customHeight="1">
      <c r="A227" s="18"/>
      <c r="B227" s="109"/>
      <c r="C227" s="110" t="s">
        <v>300</v>
      </c>
      <c r="D227" s="110" t="s">
        <v>94</v>
      </c>
      <c r="E227" s="111" t="s">
        <v>301</v>
      </c>
      <c r="F227" s="112" t="s">
        <v>302</v>
      </c>
      <c r="G227" s="113" t="s">
        <v>303</v>
      </c>
      <c r="H227" s="114">
        <v>1</v>
      </c>
      <c r="I227" s="115"/>
      <c r="J227" s="116">
        <f>ROUND(I227*H227,2)</f>
        <v>0</v>
      </c>
      <c r="K227" s="112" t="s">
        <v>98</v>
      </c>
      <c r="L227" s="19"/>
      <c r="M227" s="117" t="s">
        <v>0</v>
      </c>
      <c r="N227" s="118" t="s">
        <v>28</v>
      </c>
      <c r="O227" s="37"/>
      <c r="P227" s="119">
        <f>O227*H227</f>
        <v>0</v>
      </c>
      <c r="Q227" s="119">
        <v>0</v>
      </c>
      <c r="R227" s="119">
        <f>Q227*H227</f>
        <v>0</v>
      </c>
      <c r="S227" s="119">
        <v>0</v>
      </c>
      <c r="T227" s="120">
        <f>S227*H227</f>
        <v>0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21" t="s">
        <v>304</v>
      </c>
      <c r="AT227" s="121" t="s">
        <v>94</v>
      </c>
      <c r="AU227" s="121" t="s">
        <v>49</v>
      </c>
      <c r="AY227" s="9" t="s">
        <v>91</v>
      </c>
      <c r="BE227" s="122">
        <f>IF(N227="základní",J227,0)</f>
        <v>0</v>
      </c>
      <c r="BF227" s="122">
        <f>IF(N227="snížená",J227,0)</f>
        <v>0</v>
      </c>
      <c r="BG227" s="122">
        <f>IF(N227="zákl. přenesená",J227,0)</f>
        <v>0</v>
      </c>
      <c r="BH227" s="122">
        <f>IF(N227="sníž. přenesená",J227,0)</f>
        <v>0</v>
      </c>
      <c r="BI227" s="122">
        <f>IF(N227="nulová",J227,0)</f>
        <v>0</v>
      </c>
      <c r="BJ227" s="9" t="s">
        <v>47</v>
      </c>
      <c r="BK227" s="122">
        <f>ROUND(I227*H227,2)</f>
        <v>0</v>
      </c>
      <c r="BL227" s="9" t="s">
        <v>304</v>
      </c>
      <c r="BM227" s="121" t="s">
        <v>305</v>
      </c>
    </row>
    <row r="228" spans="1:65" s="6" customFormat="1" ht="22.9" customHeight="1">
      <c r="B228" s="96"/>
      <c r="D228" s="97" t="s">
        <v>45</v>
      </c>
      <c r="E228" s="107" t="s">
        <v>306</v>
      </c>
      <c r="F228" s="107" t="s">
        <v>307</v>
      </c>
      <c r="I228" s="99"/>
      <c r="J228" s="108">
        <f>BK228</f>
        <v>0</v>
      </c>
      <c r="L228" s="96"/>
      <c r="M228" s="101"/>
      <c r="N228" s="102"/>
      <c r="O228" s="102"/>
      <c r="P228" s="103">
        <f>P229</f>
        <v>0</v>
      </c>
      <c r="Q228" s="102"/>
      <c r="R228" s="103">
        <f>R229</f>
        <v>0</v>
      </c>
      <c r="S228" s="102"/>
      <c r="T228" s="104">
        <f>T229</f>
        <v>0</v>
      </c>
      <c r="AR228" s="97" t="s">
        <v>125</v>
      </c>
      <c r="AT228" s="105" t="s">
        <v>45</v>
      </c>
      <c r="AU228" s="105" t="s">
        <v>47</v>
      </c>
      <c r="AY228" s="97" t="s">
        <v>91</v>
      </c>
      <c r="BK228" s="106">
        <f>BK229</f>
        <v>0</v>
      </c>
    </row>
    <row r="229" spans="1:65" s="1" customFormat="1" ht="16.5" customHeight="1">
      <c r="A229" s="18"/>
      <c r="B229" s="109"/>
      <c r="C229" s="110" t="s">
        <v>308</v>
      </c>
      <c r="D229" s="110" t="s">
        <v>94</v>
      </c>
      <c r="E229" s="111" t="s">
        <v>309</v>
      </c>
      <c r="F229" s="112" t="s">
        <v>310</v>
      </c>
      <c r="G229" s="113" t="s">
        <v>303</v>
      </c>
      <c r="H229" s="114">
        <v>1</v>
      </c>
      <c r="I229" s="115"/>
      <c r="J229" s="116">
        <f>ROUND(I229*H229,2)</f>
        <v>0</v>
      </c>
      <c r="K229" s="112" t="s">
        <v>98</v>
      </c>
      <c r="L229" s="19"/>
      <c r="M229" s="141" t="s">
        <v>0</v>
      </c>
      <c r="N229" s="142" t="s">
        <v>28</v>
      </c>
      <c r="O229" s="143"/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21" t="s">
        <v>304</v>
      </c>
      <c r="AT229" s="121" t="s">
        <v>94</v>
      </c>
      <c r="AU229" s="121" t="s">
        <v>49</v>
      </c>
      <c r="AY229" s="9" t="s">
        <v>91</v>
      </c>
      <c r="BE229" s="122">
        <f>IF(N229="základní",J229,0)</f>
        <v>0</v>
      </c>
      <c r="BF229" s="122">
        <f>IF(N229="snížená",J229,0)</f>
        <v>0</v>
      </c>
      <c r="BG229" s="122">
        <f>IF(N229="zákl. přenesená",J229,0)</f>
        <v>0</v>
      </c>
      <c r="BH229" s="122">
        <f>IF(N229="sníž. přenesená",J229,0)</f>
        <v>0</v>
      </c>
      <c r="BI229" s="122">
        <f>IF(N229="nulová",J229,0)</f>
        <v>0</v>
      </c>
      <c r="BJ229" s="9" t="s">
        <v>47</v>
      </c>
      <c r="BK229" s="122">
        <f>ROUND(I229*H229,2)</f>
        <v>0</v>
      </c>
      <c r="BL229" s="9" t="s">
        <v>304</v>
      </c>
      <c r="BM229" s="121" t="s">
        <v>311</v>
      </c>
    </row>
    <row r="230" spans="1:65" s="1" customFormat="1" ht="6.95" customHeight="1">
      <c r="A230" s="18"/>
      <c r="B230" s="31"/>
      <c r="C230" s="32"/>
      <c r="D230" s="32"/>
      <c r="E230" s="32"/>
      <c r="F230" s="32"/>
      <c r="G230" s="32"/>
      <c r="H230" s="32"/>
      <c r="I230" s="69"/>
      <c r="J230" s="32"/>
      <c r="K230" s="32"/>
      <c r="L230" s="19"/>
      <c r="M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</sheetData>
  <autoFilter ref="C133:K229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17" sqref="E17"/>
    </sheetView>
  </sheetViews>
  <sheetFormatPr defaultColWidth="10.6640625" defaultRowHeight="12.75"/>
  <cols>
    <col min="1" max="1" width="8.6640625" style="325" customWidth="1"/>
    <col min="2" max="2" width="31.33203125" style="325" customWidth="1"/>
    <col min="3" max="3" width="15.6640625" style="325" customWidth="1"/>
    <col min="4" max="4" width="17.83203125" style="325" customWidth="1"/>
    <col min="5" max="5" width="16.5" style="325" customWidth="1"/>
    <col min="6" max="16384" width="10.6640625" style="325"/>
  </cols>
  <sheetData>
    <row r="1" spans="1:5">
      <c r="A1" s="323" t="s">
        <v>552</v>
      </c>
      <c r="B1" s="323" t="s">
        <v>43</v>
      </c>
      <c r="C1" s="323" t="s">
        <v>553</v>
      </c>
      <c r="D1" s="323" t="s">
        <v>554</v>
      </c>
      <c r="E1" s="323" t="s">
        <v>364</v>
      </c>
    </row>
    <row r="2" spans="1:5">
      <c r="A2" s="323">
        <v>12</v>
      </c>
      <c r="B2" s="323" t="s">
        <v>455</v>
      </c>
      <c r="C2" s="323">
        <f ca="1">'A3.2 VZD VV'!F28</f>
        <v>0</v>
      </c>
      <c r="D2" s="323">
        <f ca="1">'A3.2 VZD VV'!H28</f>
        <v>0</v>
      </c>
      <c r="E2" s="323">
        <f>C2+D2</f>
        <v>0</v>
      </c>
    </row>
    <row r="3" spans="1:5">
      <c r="A3" s="323">
        <v>13</v>
      </c>
      <c r="B3" s="323" t="s">
        <v>501</v>
      </c>
      <c r="C3" s="323">
        <f ca="1">'A3.2 VZD VV'!F51</f>
        <v>0</v>
      </c>
      <c r="D3" s="323">
        <f ca="1">'A3.2 VZD VV'!H51</f>
        <v>0</v>
      </c>
      <c r="E3" s="323">
        <f>C3+D3</f>
        <v>0</v>
      </c>
    </row>
    <row r="4" spans="1:5">
      <c r="A4" s="323">
        <v>14</v>
      </c>
      <c r="B4" s="323" t="s">
        <v>532</v>
      </c>
      <c r="C4" s="323">
        <f ca="1">'A3.2 VZD VV'!F56</f>
        <v>0</v>
      </c>
      <c r="D4" s="323">
        <f ca="1">'A3.2 VZD VV'!H56</f>
        <v>0</v>
      </c>
      <c r="E4" s="323">
        <f>C4+D4</f>
        <v>0</v>
      </c>
    </row>
    <row r="5" spans="1:5">
      <c r="A5" s="323"/>
      <c r="B5" s="326" t="s">
        <v>555</v>
      </c>
      <c r="C5" s="326">
        <f>SUM(C2:C4)</f>
        <v>0</v>
      </c>
      <c r="D5" s="326">
        <f>SUM(D2:D4)</f>
        <v>0</v>
      </c>
      <c r="E5" s="326">
        <f>SUM(E2:E4)</f>
        <v>0</v>
      </c>
    </row>
    <row r="6" spans="1:5">
      <c r="A6" s="323"/>
      <c r="B6" s="323"/>
      <c r="C6" s="323"/>
      <c r="D6" s="323"/>
      <c r="E6" s="326"/>
    </row>
    <row r="7" spans="1:5">
      <c r="A7" s="323"/>
      <c r="B7" s="326" t="s">
        <v>556</v>
      </c>
      <c r="C7" s="323"/>
      <c r="D7" s="323"/>
      <c r="E7" s="326"/>
    </row>
    <row r="8" spans="1:5">
      <c r="A8" s="323"/>
      <c r="B8" s="323" t="s">
        <v>557</v>
      </c>
      <c r="C8" s="331"/>
      <c r="D8" s="332"/>
      <c r="E8" s="329">
        <f t="shared" ref="E8:E15" si="0">C8+D8</f>
        <v>0</v>
      </c>
    </row>
    <row r="9" spans="1:5">
      <c r="A9" s="323"/>
      <c r="B9" s="323" t="s">
        <v>558</v>
      </c>
      <c r="C9" s="333"/>
      <c r="D9" s="332"/>
      <c r="E9" s="329">
        <f t="shared" si="0"/>
        <v>0</v>
      </c>
    </row>
    <row r="10" spans="1:5">
      <c r="A10" s="323"/>
      <c r="B10" s="323" t="s">
        <v>559</v>
      </c>
      <c r="C10" s="333"/>
      <c r="D10" s="332"/>
      <c r="E10" s="329">
        <f t="shared" si="0"/>
        <v>0</v>
      </c>
    </row>
    <row r="11" spans="1:5">
      <c r="A11" s="323"/>
      <c r="B11" s="323" t="s">
        <v>560</v>
      </c>
      <c r="C11" s="333"/>
      <c r="D11" s="332"/>
      <c r="E11" s="329">
        <f t="shared" si="0"/>
        <v>0</v>
      </c>
    </row>
    <row r="12" spans="1:5">
      <c r="A12" s="323"/>
      <c r="B12" s="323" t="s">
        <v>561</v>
      </c>
      <c r="C12" s="333"/>
      <c r="D12" s="332"/>
      <c r="E12" s="329">
        <f t="shared" si="0"/>
        <v>0</v>
      </c>
    </row>
    <row r="13" spans="1:5">
      <c r="A13" s="323"/>
      <c r="B13" s="323" t="s">
        <v>562</v>
      </c>
      <c r="C13" s="333"/>
      <c r="D13" s="332"/>
      <c r="E13" s="329">
        <f t="shared" si="0"/>
        <v>0</v>
      </c>
    </row>
    <row r="14" spans="1:5">
      <c r="A14" s="323"/>
      <c r="B14" s="323" t="s">
        <v>563</v>
      </c>
      <c r="C14" s="333"/>
      <c r="D14" s="323"/>
      <c r="E14" s="329">
        <f t="shared" si="0"/>
        <v>0</v>
      </c>
    </row>
    <row r="15" spans="1:5">
      <c r="A15" s="323"/>
      <c r="B15" s="323" t="s">
        <v>564</v>
      </c>
      <c r="C15" s="333"/>
      <c r="D15" s="323"/>
      <c r="E15" s="329">
        <f t="shared" si="0"/>
        <v>0</v>
      </c>
    </row>
    <row r="16" spans="1:5">
      <c r="A16" s="323"/>
      <c r="B16" s="326" t="s">
        <v>565</v>
      </c>
      <c r="C16" s="334">
        <f>SUM(C8:C15)</f>
        <v>0</v>
      </c>
      <c r="D16" s="332">
        <f>SUM(D8:D15)</f>
        <v>0</v>
      </c>
      <c r="E16" s="335">
        <f>SUM(E7:E15)</f>
        <v>0</v>
      </c>
    </row>
    <row r="17" spans="1:5">
      <c r="A17" s="323"/>
      <c r="B17" s="326" t="s">
        <v>566</v>
      </c>
      <c r="C17" s="332">
        <f>C5+C16</f>
        <v>0</v>
      </c>
      <c r="D17" s="332">
        <f>D5+D16</f>
        <v>0</v>
      </c>
      <c r="E17" s="335">
        <f>C17+D17</f>
        <v>0</v>
      </c>
    </row>
    <row r="18" spans="1:5">
      <c r="E18" s="325" t="s">
        <v>460</v>
      </c>
    </row>
    <row r="21" spans="1:5">
      <c r="C21" s="336"/>
      <c r="D21" s="336"/>
      <c r="E21" s="336"/>
    </row>
    <row r="23" spans="1:5">
      <c r="E23" s="337" t="s">
        <v>460</v>
      </c>
    </row>
    <row r="34" spans="3:5">
      <c r="C34" s="336"/>
      <c r="D34" s="336"/>
      <c r="E34" s="336"/>
    </row>
  </sheetData>
  <sheetProtection selectLockedCells="1"/>
  <phoneticPr fontId="67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7"/>
  <sheetViews>
    <sheetView workbookViewId="0">
      <selection activeCell="E3" sqref="E3"/>
    </sheetView>
  </sheetViews>
  <sheetFormatPr defaultColWidth="10.6640625" defaultRowHeight="12.75"/>
  <cols>
    <col min="1" max="1" width="9.6640625" style="325" customWidth="1"/>
    <col min="2" max="2" width="74.83203125" style="325" customWidth="1"/>
    <col min="3" max="3" width="6.5" style="325" customWidth="1"/>
    <col min="4" max="4" width="4.1640625" style="325" customWidth="1"/>
    <col min="5" max="5" width="14.5" style="325" customWidth="1"/>
    <col min="6" max="6" width="10.6640625" style="325"/>
    <col min="7" max="7" width="12.83203125" style="325" customWidth="1"/>
    <col min="8" max="10" width="10.6640625" style="325"/>
    <col min="11" max="11" width="16" style="325" customWidth="1"/>
    <col min="12" max="16384" width="10.6640625" style="325"/>
  </cols>
  <sheetData>
    <row r="1" spans="1:11">
      <c r="A1" s="323" t="s">
        <v>448</v>
      </c>
      <c r="B1" s="323" t="s">
        <v>449</v>
      </c>
      <c r="C1" s="323" t="s">
        <v>450</v>
      </c>
      <c r="D1" s="323" t="s">
        <v>78</v>
      </c>
      <c r="E1" s="323" t="s">
        <v>451</v>
      </c>
      <c r="F1" s="323" t="s">
        <v>321</v>
      </c>
      <c r="G1" s="323" t="s">
        <v>452</v>
      </c>
      <c r="H1" s="323" t="s">
        <v>321</v>
      </c>
      <c r="I1" s="323" t="s">
        <v>453</v>
      </c>
      <c r="J1" s="323" t="s">
        <v>321</v>
      </c>
      <c r="K1" s="324" t="s">
        <v>454</v>
      </c>
    </row>
    <row r="2" spans="1:11">
      <c r="A2" s="326">
        <v>12</v>
      </c>
      <c r="B2" s="326" t="s">
        <v>455</v>
      </c>
      <c r="C2" s="323"/>
      <c r="D2" s="323"/>
      <c r="E2" s="323"/>
      <c r="F2" s="323"/>
      <c r="G2" s="323"/>
      <c r="H2" s="323"/>
      <c r="I2" s="323"/>
      <c r="J2" s="323"/>
      <c r="K2" s="323"/>
    </row>
    <row r="3" spans="1:11">
      <c r="A3" s="323" t="s">
        <v>456</v>
      </c>
      <c r="B3" s="323" t="s">
        <v>457</v>
      </c>
      <c r="C3" s="323">
        <v>1</v>
      </c>
      <c r="D3" s="323" t="s">
        <v>119</v>
      </c>
      <c r="E3" s="327"/>
      <c r="F3" s="323">
        <f>C3*E3</f>
        <v>0</v>
      </c>
      <c r="G3" s="327"/>
      <c r="H3" s="323">
        <f>C3*G3</f>
        <v>0</v>
      </c>
      <c r="I3" s="323">
        <v>234</v>
      </c>
      <c r="J3" s="323">
        <f>C3*I3</f>
        <v>234</v>
      </c>
      <c r="K3" s="324" t="s">
        <v>458</v>
      </c>
    </row>
    <row r="4" spans="1:11">
      <c r="A4" s="323"/>
      <c r="B4" s="323" t="s">
        <v>459</v>
      </c>
      <c r="C4" s="323"/>
      <c r="D4" s="323"/>
      <c r="E4" s="323"/>
      <c r="F4" s="323"/>
      <c r="G4" s="323"/>
      <c r="H4" s="323"/>
      <c r="I4" s="323"/>
      <c r="J4" s="323"/>
      <c r="K4" s="323"/>
    </row>
    <row r="5" spans="1:11">
      <c r="A5" s="323" t="s">
        <v>460</v>
      </c>
      <c r="B5" s="323" t="s">
        <v>461</v>
      </c>
      <c r="C5" s="323"/>
      <c r="D5" s="323"/>
      <c r="E5" s="323"/>
      <c r="F5" s="323"/>
      <c r="G5" s="323"/>
      <c r="H5" s="323"/>
      <c r="I5" s="323"/>
      <c r="J5" s="323"/>
      <c r="K5" s="323"/>
    </row>
    <row r="6" spans="1:11">
      <c r="A6" s="323" t="s">
        <v>462</v>
      </c>
      <c r="B6" s="323" t="s">
        <v>463</v>
      </c>
      <c r="C6" s="323">
        <v>1</v>
      </c>
      <c r="D6" s="323" t="s">
        <v>119</v>
      </c>
      <c r="E6" s="327"/>
      <c r="F6" s="323">
        <f>C6*E6</f>
        <v>0</v>
      </c>
      <c r="G6" s="327"/>
      <c r="H6" s="323">
        <f>C6*G6</f>
        <v>0</v>
      </c>
      <c r="I6" s="323">
        <v>104</v>
      </c>
      <c r="J6" s="323">
        <f>C6*I6</f>
        <v>104</v>
      </c>
      <c r="K6" s="324" t="s">
        <v>464</v>
      </c>
    </row>
    <row r="7" spans="1:11">
      <c r="A7" s="323"/>
      <c r="B7" s="323" t="s">
        <v>465</v>
      </c>
      <c r="C7" s="323"/>
      <c r="D7" s="323"/>
      <c r="E7" s="323"/>
      <c r="F7" s="323"/>
      <c r="G7" s="323"/>
      <c r="H7" s="323"/>
      <c r="I7" s="323"/>
      <c r="J7" s="323"/>
      <c r="K7" s="323"/>
    </row>
    <row r="8" spans="1:11">
      <c r="A8" s="323" t="s">
        <v>466</v>
      </c>
      <c r="B8" s="323" t="s">
        <v>467</v>
      </c>
      <c r="C8" s="323">
        <v>16</v>
      </c>
      <c r="D8" s="323" t="s">
        <v>136</v>
      </c>
      <c r="E8" s="327"/>
      <c r="F8" s="323">
        <f>C8*E8</f>
        <v>0</v>
      </c>
      <c r="G8" s="327"/>
      <c r="H8" s="323">
        <f>C8*G8</f>
        <v>0</v>
      </c>
      <c r="I8" s="323">
        <v>10</v>
      </c>
      <c r="J8" s="323">
        <f>C8*I8</f>
        <v>160</v>
      </c>
      <c r="K8" s="324" t="s">
        <v>464</v>
      </c>
    </row>
    <row r="9" spans="1:11">
      <c r="A9" s="323"/>
      <c r="B9" s="323" t="s">
        <v>468</v>
      </c>
      <c r="C9" s="323"/>
      <c r="D9" s="323"/>
      <c r="E9" s="323"/>
      <c r="F9" s="323"/>
      <c r="G9" s="323"/>
      <c r="H9" s="323"/>
      <c r="I9" s="323"/>
      <c r="J9" s="323"/>
      <c r="K9" s="323"/>
    </row>
    <row r="10" spans="1:11">
      <c r="A10" s="323" t="s">
        <v>460</v>
      </c>
      <c r="B10" s="323" t="s">
        <v>469</v>
      </c>
      <c r="C10" s="323"/>
      <c r="D10" s="323"/>
      <c r="E10" s="323"/>
      <c r="F10" s="323"/>
      <c r="G10" s="323"/>
      <c r="H10" s="323"/>
      <c r="I10" s="323"/>
      <c r="J10" s="323"/>
      <c r="K10" s="323"/>
    </row>
    <row r="11" spans="1:11">
      <c r="A11" s="323" t="s">
        <v>460</v>
      </c>
      <c r="B11" s="323" t="s">
        <v>470</v>
      </c>
      <c r="C11" s="323"/>
      <c r="D11" s="323"/>
      <c r="E11" s="323"/>
      <c r="F11" s="323"/>
      <c r="G11" s="323"/>
      <c r="H11" s="323"/>
      <c r="I11" s="323"/>
      <c r="J11" s="323"/>
      <c r="K11" s="323"/>
    </row>
    <row r="12" spans="1:11">
      <c r="A12" s="323" t="s">
        <v>471</v>
      </c>
      <c r="B12" s="323" t="s">
        <v>472</v>
      </c>
      <c r="C12" s="323">
        <v>2</v>
      </c>
      <c r="D12" s="323" t="s">
        <v>119</v>
      </c>
      <c r="E12" s="327"/>
      <c r="F12" s="323">
        <f t="shared" ref="F12:F17" si="0">C12*E12</f>
        <v>0</v>
      </c>
      <c r="G12" s="327"/>
      <c r="H12" s="323">
        <f t="shared" ref="H12:H17" si="1">C12*G12</f>
        <v>0</v>
      </c>
      <c r="I12" s="323">
        <v>17</v>
      </c>
      <c r="J12" s="323">
        <f t="shared" ref="J12:J17" si="2">C12*I12</f>
        <v>34</v>
      </c>
      <c r="K12" s="324" t="s">
        <v>464</v>
      </c>
    </row>
    <row r="13" spans="1:11">
      <c r="A13" s="323" t="s">
        <v>473</v>
      </c>
      <c r="B13" s="323" t="s">
        <v>474</v>
      </c>
      <c r="C13" s="323">
        <v>2</v>
      </c>
      <c r="D13" s="323" t="s">
        <v>119</v>
      </c>
      <c r="E13" s="327"/>
      <c r="F13" s="323">
        <f t="shared" si="0"/>
        <v>0</v>
      </c>
      <c r="G13" s="327"/>
      <c r="H13" s="323">
        <f t="shared" si="1"/>
        <v>0</v>
      </c>
      <c r="I13" s="323">
        <v>26</v>
      </c>
      <c r="J13" s="323">
        <f t="shared" si="2"/>
        <v>52</v>
      </c>
      <c r="K13" s="324" t="s">
        <v>464</v>
      </c>
    </row>
    <row r="14" spans="1:11">
      <c r="A14" s="323" t="s">
        <v>475</v>
      </c>
      <c r="B14" s="323" t="s">
        <v>476</v>
      </c>
      <c r="C14" s="323">
        <v>1</v>
      </c>
      <c r="D14" s="323" t="s">
        <v>119</v>
      </c>
      <c r="E14" s="327"/>
      <c r="F14" s="323">
        <f t="shared" si="0"/>
        <v>0</v>
      </c>
      <c r="G14" s="327"/>
      <c r="H14" s="323">
        <f t="shared" si="1"/>
        <v>0</v>
      </c>
      <c r="I14" s="323">
        <v>3</v>
      </c>
      <c r="J14" s="323">
        <f t="shared" si="2"/>
        <v>3</v>
      </c>
      <c r="K14" s="324" t="s">
        <v>464</v>
      </c>
    </row>
    <row r="15" spans="1:11">
      <c r="A15" s="323" t="s">
        <v>477</v>
      </c>
      <c r="B15" s="323" t="s">
        <v>478</v>
      </c>
      <c r="C15" s="323">
        <v>1</v>
      </c>
      <c r="D15" s="323" t="s">
        <v>119</v>
      </c>
      <c r="E15" s="327"/>
      <c r="F15" s="323">
        <f t="shared" si="0"/>
        <v>0</v>
      </c>
      <c r="G15" s="327"/>
      <c r="H15" s="323">
        <f t="shared" si="1"/>
        <v>0</v>
      </c>
      <c r="I15" s="323">
        <v>0</v>
      </c>
      <c r="J15" s="323">
        <f t="shared" si="2"/>
        <v>0</v>
      </c>
      <c r="K15" s="324" t="s">
        <v>464</v>
      </c>
    </row>
    <row r="16" spans="1:11">
      <c r="A16" s="323" t="s">
        <v>479</v>
      </c>
      <c r="B16" s="323" t="s">
        <v>480</v>
      </c>
      <c r="C16" s="323">
        <v>10</v>
      </c>
      <c r="D16" s="323" t="s">
        <v>119</v>
      </c>
      <c r="E16" s="327"/>
      <c r="F16" s="323">
        <f t="shared" si="0"/>
        <v>0</v>
      </c>
      <c r="G16" s="327"/>
      <c r="H16" s="323">
        <f t="shared" si="1"/>
        <v>0</v>
      </c>
      <c r="I16" s="323">
        <v>1.9</v>
      </c>
      <c r="J16" s="323">
        <f t="shared" si="2"/>
        <v>19</v>
      </c>
      <c r="K16" s="324" t="s">
        <v>481</v>
      </c>
    </row>
    <row r="17" spans="1:11">
      <c r="A17" s="323" t="s">
        <v>482</v>
      </c>
      <c r="B17" s="323" t="s">
        <v>483</v>
      </c>
      <c r="C17" s="323">
        <v>1</v>
      </c>
      <c r="D17" s="323" t="s">
        <v>119</v>
      </c>
      <c r="E17" s="327"/>
      <c r="F17" s="323">
        <f t="shared" si="0"/>
        <v>0</v>
      </c>
      <c r="G17" s="327"/>
      <c r="H17" s="323">
        <f t="shared" si="1"/>
        <v>0</v>
      </c>
      <c r="I17" s="323">
        <v>0.5</v>
      </c>
      <c r="J17" s="323">
        <f t="shared" si="2"/>
        <v>0.5</v>
      </c>
      <c r="K17" s="324" t="s">
        <v>464</v>
      </c>
    </row>
    <row r="18" spans="1:11">
      <c r="A18" s="323"/>
      <c r="B18" s="323" t="s">
        <v>484</v>
      </c>
      <c r="C18" s="323"/>
      <c r="D18" s="323"/>
      <c r="E18" s="323"/>
      <c r="F18" s="323"/>
      <c r="G18" s="323"/>
      <c r="H18" s="323"/>
      <c r="I18" s="323"/>
      <c r="J18" s="323"/>
      <c r="K18" s="323"/>
    </row>
    <row r="19" spans="1:11">
      <c r="A19" s="323" t="s">
        <v>485</v>
      </c>
      <c r="B19" s="323" t="s">
        <v>486</v>
      </c>
      <c r="C19" s="323">
        <v>1</v>
      </c>
      <c r="D19" s="323" t="s">
        <v>119</v>
      </c>
      <c r="E19" s="327"/>
      <c r="F19" s="323">
        <f>C19*E19</f>
        <v>0</v>
      </c>
      <c r="G19" s="327"/>
      <c r="H19" s="323">
        <f>C19*G19</f>
        <v>0</v>
      </c>
      <c r="I19" s="323">
        <v>14.5</v>
      </c>
      <c r="J19" s="323">
        <f>C19*I19</f>
        <v>14.5</v>
      </c>
      <c r="K19" s="324" t="s">
        <v>464</v>
      </c>
    </row>
    <row r="20" spans="1:11">
      <c r="A20" s="323" t="s">
        <v>487</v>
      </c>
      <c r="B20" s="323" t="s">
        <v>488</v>
      </c>
      <c r="C20" s="323"/>
      <c r="D20" s="323"/>
      <c r="E20" s="323"/>
      <c r="F20" s="323"/>
      <c r="G20" s="323"/>
      <c r="H20" s="323"/>
      <c r="I20" s="323"/>
      <c r="J20" s="323"/>
      <c r="K20" s="323"/>
    </row>
    <row r="21" spans="1:11">
      <c r="A21" s="323"/>
      <c r="B21" s="323" t="s">
        <v>489</v>
      </c>
      <c r="C21" s="323"/>
      <c r="D21" s="323"/>
      <c r="E21" s="323"/>
      <c r="F21" s="323"/>
      <c r="G21" s="323"/>
      <c r="H21" s="323"/>
      <c r="I21" s="323"/>
      <c r="J21" s="323"/>
      <c r="K21" s="323"/>
    </row>
    <row r="22" spans="1:11">
      <c r="A22" s="323" t="s">
        <v>490</v>
      </c>
      <c r="B22" s="323" t="s">
        <v>491</v>
      </c>
      <c r="C22" s="323"/>
      <c r="D22" s="323"/>
      <c r="E22" s="323"/>
      <c r="F22" s="323"/>
      <c r="G22" s="323"/>
      <c r="H22" s="323"/>
      <c r="I22" s="323"/>
      <c r="J22" s="323"/>
      <c r="K22" s="323"/>
    </row>
    <row r="23" spans="1:11">
      <c r="A23" s="323" t="s">
        <v>460</v>
      </c>
      <c r="B23" s="323" t="s">
        <v>492</v>
      </c>
      <c r="C23" s="323">
        <v>40</v>
      </c>
      <c r="D23" s="323" t="s">
        <v>108</v>
      </c>
      <c r="E23" s="327"/>
      <c r="F23" s="323">
        <f>C23*E23</f>
        <v>0</v>
      </c>
      <c r="G23" s="327"/>
      <c r="H23" s="323">
        <f>C23*G23</f>
        <v>0</v>
      </c>
      <c r="I23" s="323">
        <v>10</v>
      </c>
      <c r="J23" s="323">
        <f>C23*I23</f>
        <v>400</v>
      </c>
      <c r="K23" s="324" t="s">
        <v>493</v>
      </c>
    </row>
    <row r="24" spans="1:11">
      <c r="A24" s="323" t="s">
        <v>494</v>
      </c>
      <c r="B24" s="323" t="s">
        <v>495</v>
      </c>
      <c r="C24" s="323">
        <v>10</v>
      </c>
      <c r="D24" s="323" t="s">
        <v>108</v>
      </c>
      <c r="E24" s="327"/>
      <c r="F24" s="323">
        <f>C24*E24</f>
        <v>0</v>
      </c>
      <c r="G24" s="327"/>
      <c r="H24" s="323">
        <f>C24*G24</f>
        <v>0</v>
      </c>
      <c r="I24" s="323">
        <v>5</v>
      </c>
      <c r="J24" s="323">
        <f>C24*I24</f>
        <v>50</v>
      </c>
      <c r="K24" s="324" t="s">
        <v>458</v>
      </c>
    </row>
    <row r="25" spans="1:11">
      <c r="A25" s="323"/>
      <c r="B25" s="323" t="s">
        <v>496</v>
      </c>
      <c r="C25" s="323"/>
      <c r="D25" s="323"/>
      <c r="E25" s="323"/>
      <c r="F25" s="323"/>
      <c r="G25" s="323"/>
      <c r="H25" s="323"/>
      <c r="I25" s="323"/>
      <c r="J25" s="323"/>
      <c r="K25" s="323"/>
    </row>
    <row r="26" spans="1:11">
      <c r="A26" s="323" t="s">
        <v>497</v>
      </c>
      <c r="B26" s="323" t="s">
        <v>498</v>
      </c>
      <c r="C26" s="323">
        <v>30</v>
      </c>
      <c r="D26" s="323" t="s">
        <v>108</v>
      </c>
      <c r="E26" s="327"/>
      <c r="F26" s="323">
        <f>C26*E26</f>
        <v>0</v>
      </c>
      <c r="G26" s="327"/>
      <c r="H26" s="323">
        <f>C26*G26</f>
        <v>0</v>
      </c>
      <c r="I26" s="323">
        <v>10</v>
      </c>
      <c r="J26" s="323">
        <f>C26*I26</f>
        <v>300</v>
      </c>
      <c r="K26" s="324" t="s">
        <v>493</v>
      </c>
    </row>
    <row r="27" spans="1:11">
      <c r="A27" s="323"/>
      <c r="B27" s="323" t="s">
        <v>499</v>
      </c>
      <c r="C27" s="323"/>
      <c r="D27" s="323"/>
      <c r="E27" s="323"/>
      <c r="F27" s="323"/>
      <c r="G27" s="323"/>
      <c r="H27" s="323"/>
      <c r="I27" s="323"/>
      <c r="J27" s="323"/>
      <c r="K27" s="323"/>
    </row>
    <row r="28" spans="1:11">
      <c r="A28" s="323"/>
      <c r="B28" s="326" t="s">
        <v>500</v>
      </c>
      <c r="C28" s="326"/>
      <c r="D28" s="326"/>
      <c r="E28" s="326"/>
      <c r="F28" s="326">
        <f>SUM(F3:F27)</f>
        <v>0</v>
      </c>
      <c r="G28" s="326"/>
      <c r="H28" s="326">
        <f>SUM(H3:H27)</f>
        <v>0</v>
      </c>
      <c r="I28" s="326"/>
      <c r="J28" s="326">
        <f>SUM(J3:J27)</f>
        <v>1371</v>
      </c>
      <c r="K28" s="323"/>
    </row>
    <row r="29" spans="1:11">
      <c r="A29" s="323"/>
      <c r="B29" s="323"/>
      <c r="C29" s="323"/>
      <c r="D29" s="323"/>
      <c r="E29" s="323"/>
      <c r="F29" s="323"/>
      <c r="G29" s="323"/>
      <c r="H29" s="323"/>
      <c r="I29" s="323"/>
      <c r="J29" s="323"/>
      <c r="K29" s="323"/>
    </row>
    <row r="30" spans="1:11">
      <c r="A30" s="326">
        <v>13</v>
      </c>
      <c r="B30" s="326" t="s">
        <v>501</v>
      </c>
      <c r="C30" s="323"/>
      <c r="D30" s="323"/>
      <c r="E30" s="323"/>
      <c r="F30" s="323"/>
      <c r="G30" s="323"/>
      <c r="H30" s="323"/>
      <c r="I30" s="323"/>
      <c r="J30" s="323"/>
      <c r="K30" s="323"/>
    </row>
    <row r="31" spans="1:11">
      <c r="A31" s="323" t="s">
        <v>502</v>
      </c>
      <c r="B31" s="323" t="s">
        <v>503</v>
      </c>
      <c r="C31" s="323">
        <v>1</v>
      </c>
      <c r="D31" s="323" t="s">
        <v>119</v>
      </c>
      <c r="E31" s="327"/>
      <c r="F31" s="323">
        <f t="shared" ref="F31:F39" si="3">C31*E31</f>
        <v>0</v>
      </c>
      <c r="G31" s="327"/>
      <c r="H31" s="323">
        <f t="shared" ref="H31:H39" si="4">C31*G31</f>
        <v>0</v>
      </c>
      <c r="I31" s="323">
        <v>80</v>
      </c>
      <c r="J31" s="323">
        <f t="shared" ref="J31:J39" si="5">C31*I31</f>
        <v>80</v>
      </c>
      <c r="K31" s="324" t="s">
        <v>458</v>
      </c>
    </row>
    <row r="32" spans="1:11">
      <c r="A32" s="323" t="s">
        <v>504</v>
      </c>
      <c r="B32" s="323" t="s">
        <v>505</v>
      </c>
      <c r="C32" s="323">
        <v>2</v>
      </c>
      <c r="D32" s="323" t="s">
        <v>119</v>
      </c>
      <c r="E32" s="327"/>
      <c r="F32" s="323">
        <f t="shared" si="3"/>
        <v>0</v>
      </c>
      <c r="G32" s="327"/>
      <c r="H32" s="323">
        <f t="shared" si="4"/>
        <v>0</v>
      </c>
      <c r="I32" s="323">
        <v>0</v>
      </c>
      <c r="J32" s="323">
        <f t="shared" si="5"/>
        <v>0</v>
      </c>
      <c r="K32" s="324" t="s">
        <v>464</v>
      </c>
    </row>
    <row r="33" spans="1:11">
      <c r="A33" s="323" t="s">
        <v>506</v>
      </c>
      <c r="B33" s="323" t="s">
        <v>507</v>
      </c>
      <c r="C33" s="323">
        <v>1</v>
      </c>
      <c r="D33" s="323" t="s">
        <v>119</v>
      </c>
      <c r="E33" s="327"/>
      <c r="F33" s="323">
        <f t="shared" si="3"/>
        <v>0</v>
      </c>
      <c r="G33" s="327"/>
      <c r="H33" s="323">
        <f t="shared" si="4"/>
        <v>0</v>
      </c>
      <c r="I33" s="323">
        <v>10</v>
      </c>
      <c r="J33" s="323">
        <f t="shared" si="5"/>
        <v>10</v>
      </c>
      <c r="K33" s="324" t="s">
        <v>464</v>
      </c>
    </row>
    <row r="34" spans="1:11">
      <c r="A34" s="323" t="s">
        <v>508</v>
      </c>
      <c r="B34" s="323" t="s">
        <v>509</v>
      </c>
      <c r="C34" s="323">
        <v>4</v>
      </c>
      <c r="D34" s="323" t="s">
        <v>119</v>
      </c>
      <c r="E34" s="327"/>
      <c r="F34" s="323">
        <f t="shared" si="3"/>
        <v>0</v>
      </c>
      <c r="G34" s="327"/>
      <c r="H34" s="323">
        <f t="shared" si="4"/>
        <v>0</v>
      </c>
      <c r="I34" s="323">
        <v>10</v>
      </c>
      <c r="J34" s="323">
        <f t="shared" si="5"/>
        <v>40</v>
      </c>
      <c r="K34" s="324" t="s">
        <v>464</v>
      </c>
    </row>
    <row r="35" spans="1:11">
      <c r="A35" s="323" t="s">
        <v>510</v>
      </c>
      <c r="B35" s="323" t="s">
        <v>511</v>
      </c>
      <c r="C35" s="323">
        <v>4</v>
      </c>
      <c r="D35" s="323" t="s">
        <v>119</v>
      </c>
      <c r="E35" s="327"/>
      <c r="F35" s="323">
        <f t="shared" si="3"/>
        <v>0</v>
      </c>
      <c r="G35" s="327"/>
      <c r="H35" s="323">
        <f t="shared" si="4"/>
        <v>0</v>
      </c>
      <c r="I35" s="323">
        <v>10</v>
      </c>
      <c r="J35" s="323">
        <f t="shared" si="5"/>
        <v>40</v>
      </c>
      <c r="K35" s="324" t="s">
        <v>464</v>
      </c>
    </row>
    <row r="36" spans="1:11">
      <c r="A36" s="323" t="s">
        <v>512</v>
      </c>
      <c r="B36" s="323" t="s">
        <v>513</v>
      </c>
      <c r="C36" s="323">
        <v>1</v>
      </c>
      <c r="D36" s="323" t="s">
        <v>119</v>
      </c>
      <c r="E36" s="327"/>
      <c r="F36" s="323">
        <f t="shared" si="3"/>
        <v>0</v>
      </c>
      <c r="G36" s="327"/>
      <c r="H36" s="323">
        <f t="shared" si="4"/>
        <v>0</v>
      </c>
      <c r="I36" s="323">
        <v>5</v>
      </c>
      <c r="J36" s="323">
        <f t="shared" si="5"/>
        <v>5</v>
      </c>
      <c r="K36" s="324" t="s">
        <v>464</v>
      </c>
    </row>
    <row r="37" spans="1:11">
      <c r="A37" s="323" t="s">
        <v>514</v>
      </c>
      <c r="B37" s="323" t="s">
        <v>515</v>
      </c>
      <c r="C37" s="323">
        <v>1</v>
      </c>
      <c r="D37" s="323" t="s">
        <v>119</v>
      </c>
      <c r="E37" s="327"/>
      <c r="F37" s="323">
        <f t="shared" si="3"/>
        <v>0</v>
      </c>
      <c r="G37" s="327"/>
      <c r="H37" s="323">
        <f t="shared" si="4"/>
        <v>0</v>
      </c>
      <c r="I37" s="323">
        <v>0</v>
      </c>
      <c r="J37" s="323">
        <f t="shared" si="5"/>
        <v>0</v>
      </c>
      <c r="K37" s="324" t="s">
        <v>464</v>
      </c>
    </row>
    <row r="38" spans="1:11">
      <c r="A38" s="323" t="s">
        <v>516</v>
      </c>
      <c r="B38" s="323" t="s">
        <v>517</v>
      </c>
      <c r="C38" s="323">
        <v>1</v>
      </c>
      <c r="D38" s="323" t="s">
        <v>119</v>
      </c>
      <c r="E38" s="327"/>
      <c r="F38" s="323">
        <f t="shared" si="3"/>
        <v>0</v>
      </c>
      <c r="G38" s="327"/>
      <c r="H38" s="323">
        <f t="shared" si="4"/>
        <v>0</v>
      </c>
      <c r="I38" s="323">
        <v>25.5</v>
      </c>
      <c r="J38" s="323">
        <f t="shared" si="5"/>
        <v>25.5</v>
      </c>
      <c r="K38" s="324" t="s">
        <v>464</v>
      </c>
    </row>
    <row r="39" spans="1:11">
      <c r="A39" s="323" t="s">
        <v>518</v>
      </c>
      <c r="B39" s="323" t="s">
        <v>519</v>
      </c>
      <c r="C39" s="323">
        <v>1</v>
      </c>
      <c r="D39" s="323" t="s">
        <v>119</v>
      </c>
      <c r="E39" s="327"/>
      <c r="F39" s="323">
        <f t="shared" si="3"/>
        <v>0</v>
      </c>
      <c r="G39" s="327"/>
      <c r="H39" s="323">
        <f t="shared" si="4"/>
        <v>0</v>
      </c>
      <c r="I39" s="323">
        <v>1.2</v>
      </c>
      <c r="J39" s="323">
        <f t="shared" si="5"/>
        <v>1.2</v>
      </c>
      <c r="K39" s="324" t="s">
        <v>464</v>
      </c>
    </row>
    <row r="40" spans="1:11">
      <c r="A40" s="323"/>
      <c r="B40" s="323" t="s">
        <v>484</v>
      </c>
      <c r="C40" s="323"/>
      <c r="D40" s="323"/>
      <c r="E40" s="323"/>
      <c r="F40" s="323" t="s">
        <v>460</v>
      </c>
      <c r="G40" s="323"/>
      <c r="H40" s="323" t="s">
        <v>460</v>
      </c>
      <c r="I40" s="323"/>
      <c r="J40" s="323" t="s">
        <v>460</v>
      </c>
      <c r="K40" s="323"/>
    </row>
    <row r="41" spans="1:11">
      <c r="A41" s="323" t="s">
        <v>520</v>
      </c>
      <c r="B41" s="323" t="s">
        <v>521</v>
      </c>
      <c r="C41" s="323">
        <v>4</v>
      </c>
      <c r="D41" s="323" t="s">
        <v>119</v>
      </c>
      <c r="E41" s="327"/>
      <c r="F41" s="323">
        <f>C41*E41</f>
        <v>0</v>
      </c>
      <c r="G41" s="327"/>
      <c r="H41" s="323">
        <f>C41*G41</f>
        <v>0</v>
      </c>
      <c r="I41" s="323">
        <v>5.9</v>
      </c>
      <c r="J41" s="323">
        <f>C41*I41</f>
        <v>23.6</v>
      </c>
      <c r="K41" s="324" t="s">
        <v>464</v>
      </c>
    </row>
    <row r="42" spans="1:11">
      <c r="A42" s="323" t="s">
        <v>522</v>
      </c>
      <c r="B42" s="323" t="s">
        <v>523</v>
      </c>
      <c r="C42" s="323">
        <v>4</v>
      </c>
      <c r="D42" s="323" t="s">
        <v>119</v>
      </c>
      <c r="E42" s="327"/>
      <c r="F42" s="323">
        <f>C42*E42</f>
        <v>0</v>
      </c>
      <c r="G42" s="327"/>
      <c r="H42" s="323">
        <f>C42*G42</f>
        <v>0</v>
      </c>
      <c r="I42" s="323">
        <v>6.7</v>
      </c>
      <c r="J42" s="323">
        <f>C42*I42</f>
        <v>26.8</v>
      </c>
      <c r="K42" s="324" t="s">
        <v>464</v>
      </c>
    </row>
    <row r="43" spans="1:11">
      <c r="A43" s="323" t="s">
        <v>524</v>
      </c>
      <c r="B43" s="323" t="s">
        <v>525</v>
      </c>
      <c r="C43" s="323">
        <v>2</v>
      </c>
      <c r="D43" s="323" t="s">
        <v>119</v>
      </c>
      <c r="E43" s="327"/>
      <c r="F43" s="323">
        <f>C43*E43</f>
        <v>0</v>
      </c>
      <c r="G43" s="327"/>
      <c r="H43" s="323">
        <f>C43*G43</f>
        <v>0</v>
      </c>
      <c r="I43" s="323">
        <v>6</v>
      </c>
      <c r="J43" s="323">
        <f>C43*I43</f>
        <v>12</v>
      </c>
      <c r="K43" s="324" t="s">
        <v>464</v>
      </c>
    </row>
    <row r="44" spans="1:11">
      <c r="A44" s="323" t="s">
        <v>526</v>
      </c>
      <c r="B44" s="323" t="s">
        <v>527</v>
      </c>
      <c r="C44" s="323">
        <v>2</v>
      </c>
      <c r="D44" s="323" t="s">
        <v>119</v>
      </c>
      <c r="E44" s="327"/>
      <c r="F44" s="323">
        <f>C44*E44</f>
        <v>0</v>
      </c>
      <c r="G44" s="323">
        <v>0</v>
      </c>
      <c r="H44" s="323">
        <f>C44*G44</f>
        <v>0</v>
      </c>
      <c r="I44" s="323">
        <v>0</v>
      </c>
      <c r="J44" s="323">
        <f>C44*I44</f>
        <v>0</v>
      </c>
      <c r="K44" s="324" t="s">
        <v>464</v>
      </c>
    </row>
    <row r="45" spans="1:11">
      <c r="A45" s="323" t="s">
        <v>528</v>
      </c>
      <c r="B45" s="323" t="s">
        <v>488</v>
      </c>
      <c r="C45" s="323"/>
      <c r="D45" s="323"/>
      <c r="E45" s="323"/>
      <c r="F45" s="323"/>
      <c r="G45" s="323"/>
      <c r="H45" s="323"/>
      <c r="I45" s="323"/>
      <c r="J45" s="323"/>
      <c r="K45" s="323"/>
    </row>
    <row r="46" spans="1:11">
      <c r="A46" s="323"/>
      <c r="B46" s="323" t="s">
        <v>529</v>
      </c>
      <c r="C46" s="323"/>
      <c r="D46" s="323"/>
      <c r="E46" s="323"/>
      <c r="F46" s="323"/>
      <c r="G46" s="323"/>
      <c r="H46" s="323"/>
      <c r="I46" s="323"/>
      <c r="J46" s="323"/>
      <c r="K46" s="323"/>
    </row>
    <row r="47" spans="1:11">
      <c r="A47" s="323" t="s">
        <v>530</v>
      </c>
      <c r="B47" s="323" t="s">
        <v>491</v>
      </c>
      <c r="C47" s="323"/>
      <c r="D47" s="323"/>
      <c r="E47" s="323"/>
      <c r="F47" s="323"/>
      <c r="G47" s="323"/>
      <c r="H47" s="323"/>
      <c r="I47" s="323"/>
      <c r="J47" s="323"/>
      <c r="K47" s="323"/>
    </row>
    <row r="48" spans="1:11">
      <c r="A48" s="323" t="s">
        <v>460</v>
      </c>
      <c r="B48" s="323" t="s">
        <v>492</v>
      </c>
      <c r="C48" s="323">
        <v>27</v>
      </c>
      <c r="D48" s="323" t="s">
        <v>108</v>
      </c>
      <c r="E48" s="327"/>
      <c r="F48" s="323">
        <f>C48*E48</f>
        <v>0</v>
      </c>
      <c r="G48" s="327"/>
      <c r="H48" s="323">
        <f>C48*G48</f>
        <v>0</v>
      </c>
      <c r="I48" s="323">
        <v>10</v>
      </c>
      <c r="J48" s="323">
        <f>C48*I48</f>
        <v>270</v>
      </c>
      <c r="K48" s="324" t="s">
        <v>464</v>
      </c>
    </row>
    <row r="49" spans="1:11">
      <c r="A49" s="323" t="s">
        <v>531</v>
      </c>
      <c r="B49" s="323" t="s">
        <v>495</v>
      </c>
      <c r="C49" s="323">
        <v>27</v>
      </c>
      <c r="D49" s="323" t="s">
        <v>108</v>
      </c>
      <c r="E49" s="327"/>
      <c r="F49" s="323">
        <f>C49*E49</f>
        <v>0</v>
      </c>
      <c r="G49" s="327"/>
      <c r="H49" s="323">
        <f>C49*G49</f>
        <v>0</v>
      </c>
      <c r="I49" s="323">
        <v>5</v>
      </c>
      <c r="J49" s="323">
        <f>C49*I49</f>
        <v>135</v>
      </c>
      <c r="K49" s="324" t="s">
        <v>464</v>
      </c>
    </row>
    <row r="50" spans="1:11">
      <c r="A50" s="323"/>
      <c r="B50" s="323" t="s">
        <v>496</v>
      </c>
      <c r="C50" s="323"/>
      <c r="D50" s="323"/>
      <c r="E50" s="323"/>
      <c r="F50" s="323"/>
      <c r="G50" s="323"/>
      <c r="H50" s="323"/>
      <c r="I50" s="323"/>
      <c r="J50" s="323"/>
      <c r="K50" s="323"/>
    </row>
    <row r="51" spans="1:11">
      <c r="A51" s="323"/>
      <c r="B51" s="326" t="s">
        <v>500</v>
      </c>
      <c r="C51" s="326"/>
      <c r="D51" s="326"/>
      <c r="E51" s="326"/>
      <c r="F51" s="326">
        <f>SUM(F31:F50)</f>
        <v>0</v>
      </c>
      <c r="G51" s="326"/>
      <c r="H51" s="326">
        <f>SUM(H31:H50)</f>
        <v>0</v>
      </c>
      <c r="I51" s="326"/>
      <c r="J51" s="326">
        <f>SUM(J31:J50)</f>
        <v>669.1</v>
      </c>
      <c r="K51" s="323"/>
    </row>
    <row r="52" spans="1:11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3"/>
    </row>
    <row r="53" spans="1:11">
      <c r="A53" s="326">
        <v>14</v>
      </c>
      <c r="B53" s="326" t="s">
        <v>532</v>
      </c>
      <c r="C53" s="323"/>
      <c r="D53" s="323"/>
      <c r="E53" s="323"/>
      <c r="F53" s="323"/>
      <c r="G53" s="323"/>
      <c r="H53" s="323"/>
      <c r="I53" s="323"/>
      <c r="J53" s="323"/>
      <c r="K53" s="323"/>
    </row>
    <row r="54" spans="1:11">
      <c r="A54" s="323" t="s">
        <v>533</v>
      </c>
      <c r="B54" s="323" t="s">
        <v>534</v>
      </c>
      <c r="C54" s="323">
        <v>17</v>
      </c>
      <c r="D54" s="323" t="s">
        <v>136</v>
      </c>
      <c r="E54" s="327"/>
      <c r="F54" s="323">
        <f>C54*E54</f>
        <v>0</v>
      </c>
      <c r="G54" s="327"/>
      <c r="H54" s="323">
        <f>C54*G54</f>
        <v>0</v>
      </c>
      <c r="I54" s="323">
        <v>1</v>
      </c>
      <c r="J54" s="323">
        <f>C54*I54</f>
        <v>17</v>
      </c>
      <c r="K54" s="324" t="s">
        <v>493</v>
      </c>
    </row>
    <row r="55" spans="1:11">
      <c r="A55" s="323"/>
      <c r="B55" s="323" t="s">
        <v>535</v>
      </c>
      <c r="C55" s="323"/>
      <c r="D55" s="323"/>
      <c r="E55" s="323"/>
      <c r="F55" s="323"/>
      <c r="G55" s="323"/>
      <c r="H55" s="323"/>
      <c r="I55" s="323"/>
      <c r="J55" s="323"/>
      <c r="K55" s="323"/>
    </row>
    <row r="56" spans="1:11">
      <c r="A56" s="323"/>
      <c r="B56" s="326" t="s">
        <v>500</v>
      </c>
      <c r="C56" s="326"/>
      <c r="D56" s="326"/>
      <c r="E56" s="326"/>
      <c r="F56" s="326">
        <f>SUM(F54:F55)</f>
        <v>0</v>
      </c>
      <c r="G56" s="326"/>
      <c r="H56" s="326">
        <f>SUM(H54:H55)</f>
        <v>0</v>
      </c>
      <c r="I56" s="326"/>
      <c r="J56" s="326">
        <f>SUM(J54:J55)</f>
        <v>17</v>
      </c>
      <c r="K56" s="323"/>
    </row>
    <row r="57" spans="1:11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</row>
    <row r="58" spans="1:11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</row>
    <row r="59" spans="1:11">
      <c r="A59" s="323"/>
      <c r="B59" s="328" t="s">
        <v>536</v>
      </c>
      <c r="C59" s="323"/>
      <c r="D59" s="323"/>
      <c r="E59" s="323"/>
      <c r="F59" s="323"/>
      <c r="G59" s="323"/>
      <c r="H59" s="323"/>
      <c r="I59" s="323"/>
      <c r="J59" s="323"/>
      <c r="K59" s="323"/>
    </row>
    <row r="60" spans="1:11">
      <c r="A60" s="323"/>
      <c r="B60" s="323" t="s">
        <v>537</v>
      </c>
      <c r="C60" s="323"/>
      <c r="D60" s="323"/>
      <c r="E60" s="323"/>
      <c r="F60" s="323"/>
      <c r="G60" s="323"/>
      <c r="H60" s="323"/>
      <c r="I60" s="323"/>
      <c r="J60" s="323"/>
      <c r="K60" s="323"/>
    </row>
    <row r="61" spans="1:11">
      <c r="A61" s="323"/>
      <c r="B61" s="323" t="s">
        <v>538</v>
      </c>
      <c r="C61" s="323"/>
      <c r="D61" s="323"/>
      <c r="E61" s="323"/>
      <c r="F61" s="323"/>
      <c r="G61" s="323"/>
      <c r="H61" s="323"/>
      <c r="I61" s="323"/>
      <c r="J61" s="323"/>
      <c r="K61" s="323"/>
    </row>
    <row r="62" spans="1:11">
      <c r="A62" s="323"/>
      <c r="B62" s="323" t="s">
        <v>539</v>
      </c>
      <c r="C62" s="323"/>
      <c r="D62" s="323"/>
      <c r="E62" s="323"/>
      <c r="F62" s="323"/>
      <c r="G62" s="323"/>
      <c r="H62" s="323"/>
      <c r="I62" s="323"/>
      <c r="J62" s="323"/>
      <c r="K62" s="323"/>
    </row>
    <row r="63" spans="1:11">
      <c r="A63" s="323"/>
      <c r="B63" s="329" t="s">
        <v>540</v>
      </c>
      <c r="C63" s="323"/>
      <c r="D63" s="323"/>
      <c r="E63" s="323"/>
      <c r="F63" s="323"/>
      <c r="G63" s="323"/>
      <c r="H63" s="323"/>
      <c r="I63" s="323"/>
      <c r="J63" s="323"/>
      <c r="K63" s="323"/>
    </row>
    <row r="64" spans="1:11">
      <c r="A64" s="323"/>
      <c r="B64" s="329" t="s">
        <v>541</v>
      </c>
      <c r="C64" s="323"/>
      <c r="D64" s="323"/>
      <c r="E64" s="323"/>
      <c r="F64" s="323"/>
      <c r="G64" s="323"/>
      <c r="H64" s="323"/>
      <c r="I64" s="323"/>
      <c r="J64" s="323"/>
      <c r="K64" s="323"/>
    </row>
    <row r="65" spans="1:11">
      <c r="A65" s="323"/>
      <c r="B65" s="323" t="s">
        <v>542</v>
      </c>
      <c r="C65" s="323"/>
      <c r="D65" s="323"/>
      <c r="E65" s="323"/>
      <c r="F65" s="323"/>
      <c r="G65" s="323"/>
      <c r="H65" s="323"/>
      <c r="I65" s="323"/>
      <c r="J65" s="323"/>
      <c r="K65" s="323"/>
    </row>
    <row r="66" spans="1:11">
      <c r="A66" s="323"/>
      <c r="B66" s="329" t="s">
        <v>543</v>
      </c>
      <c r="C66" s="323"/>
      <c r="D66" s="323"/>
      <c r="E66" s="323"/>
      <c r="F66" s="323"/>
      <c r="G66" s="323"/>
      <c r="H66" s="323"/>
      <c r="I66" s="323"/>
      <c r="J66" s="323"/>
      <c r="K66" s="323"/>
    </row>
    <row r="67" spans="1:11">
      <c r="A67" s="323"/>
      <c r="B67" s="330"/>
      <c r="C67" s="323"/>
      <c r="D67" s="323"/>
      <c r="E67" s="323"/>
      <c r="F67" s="323"/>
      <c r="G67" s="323"/>
      <c r="H67" s="323"/>
      <c r="I67" s="323"/>
      <c r="J67" s="323"/>
      <c r="K67" s="323"/>
    </row>
    <row r="68" spans="1:11">
      <c r="A68" s="323"/>
      <c r="B68" s="323" t="s">
        <v>544</v>
      </c>
      <c r="C68" s="323"/>
      <c r="D68" s="323"/>
      <c r="E68" s="323"/>
      <c r="F68" s="323"/>
      <c r="G68" s="323"/>
      <c r="H68" s="323"/>
      <c r="I68" s="323"/>
      <c r="J68" s="323"/>
      <c r="K68" s="323"/>
    </row>
    <row r="69" spans="1:11">
      <c r="A69" s="323"/>
      <c r="B69" s="323" t="s">
        <v>545</v>
      </c>
      <c r="C69" s="323"/>
      <c r="D69" s="323"/>
      <c r="E69" s="323"/>
      <c r="F69" s="323"/>
      <c r="G69" s="323"/>
      <c r="H69" s="323"/>
      <c r="I69" s="323"/>
      <c r="J69" s="323"/>
      <c r="K69" s="323"/>
    </row>
    <row r="70" spans="1:11">
      <c r="A70" s="323"/>
      <c r="B70" s="323" t="s">
        <v>546</v>
      </c>
      <c r="C70" s="323"/>
      <c r="D70" s="323"/>
      <c r="E70" s="323"/>
      <c r="F70" s="323"/>
      <c r="G70" s="323"/>
      <c r="H70" s="323"/>
      <c r="I70" s="323"/>
      <c r="J70" s="323"/>
      <c r="K70" s="323"/>
    </row>
    <row r="71" spans="1:11">
      <c r="A71" s="323"/>
      <c r="B71" s="323" t="s">
        <v>547</v>
      </c>
      <c r="C71" s="323"/>
      <c r="D71" s="323"/>
      <c r="E71" s="323"/>
      <c r="F71" s="323"/>
      <c r="G71" s="323"/>
      <c r="H71" s="323"/>
      <c r="I71" s="323"/>
      <c r="J71" s="323"/>
      <c r="K71" s="323"/>
    </row>
    <row r="72" spans="1:11">
      <c r="A72" s="323"/>
      <c r="B72" s="323" t="s">
        <v>548</v>
      </c>
      <c r="C72" s="323"/>
      <c r="D72" s="323"/>
      <c r="E72" s="323"/>
      <c r="F72" s="323"/>
      <c r="G72" s="323"/>
      <c r="H72" s="323"/>
      <c r="I72" s="323"/>
      <c r="J72" s="323"/>
      <c r="K72" s="323"/>
    </row>
    <row r="73" spans="1:11">
      <c r="A73" s="323"/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pans="1:11">
      <c r="A74" s="323"/>
      <c r="B74" s="323" t="s">
        <v>549</v>
      </c>
      <c r="C74" s="323"/>
      <c r="D74" s="323"/>
      <c r="E74" s="323"/>
      <c r="F74" s="323"/>
      <c r="G74" s="323"/>
      <c r="H74" s="323"/>
      <c r="I74" s="323"/>
      <c r="J74" s="323"/>
      <c r="K74" s="323"/>
    </row>
    <row r="75" spans="1:11">
      <c r="A75" s="323"/>
      <c r="B75" s="323" t="s">
        <v>550</v>
      </c>
      <c r="C75" s="323"/>
      <c r="D75" s="323"/>
      <c r="E75" s="323"/>
      <c r="F75" s="323"/>
      <c r="G75" s="323"/>
      <c r="H75" s="323"/>
      <c r="I75" s="323"/>
      <c r="J75" s="323"/>
      <c r="K75" s="323"/>
    </row>
    <row r="76" spans="1:11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</row>
    <row r="77" spans="1:11">
      <c r="A77" s="323"/>
      <c r="B77" s="326" t="s">
        <v>551</v>
      </c>
      <c r="C77" s="323"/>
      <c r="D77" s="323"/>
      <c r="E77" s="323"/>
      <c r="F77" s="323"/>
      <c r="G77" s="323"/>
      <c r="H77" s="323"/>
      <c r="I77" s="323"/>
      <c r="J77" s="323"/>
      <c r="K77" s="323"/>
    </row>
  </sheetData>
  <phoneticPr fontId="66" type="noConversion"/>
  <pageMargins left="0.78740157499999996" right="0.78740157499999996" top="0.984251969" bottom="0.984251969" header="0.4921259845" footer="0.4921259845"/>
  <pageSetup paperSize="9" scale="80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69"/>
  <sheetViews>
    <sheetView topLeftCell="A31" workbookViewId="0">
      <selection activeCell="L72" sqref="L72"/>
    </sheetView>
  </sheetViews>
  <sheetFormatPr defaultColWidth="10.5" defaultRowHeight="12.75"/>
  <cols>
    <col min="1" max="1" width="12.33203125" style="278" customWidth="1"/>
    <col min="2" max="2" width="44.33203125" style="224" customWidth="1"/>
    <col min="3" max="3" width="12.6640625" style="279" customWidth="1"/>
    <col min="4" max="4" width="6.6640625" style="280" customWidth="1"/>
    <col min="5" max="5" width="4.5" style="280" customWidth="1"/>
    <col min="6" max="6" width="18" style="281" customWidth="1"/>
    <col min="7" max="7" width="20.6640625" style="221" customWidth="1"/>
    <col min="8" max="8" width="5.5" style="222" customWidth="1"/>
    <col min="9" max="9" width="15.6640625" style="223" customWidth="1"/>
    <col min="10" max="254" width="10.5" style="223" customWidth="1"/>
    <col min="255" max="16384" width="10.5" style="224"/>
  </cols>
  <sheetData>
    <row r="1" spans="1:256">
      <c r="A1" s="217"/>
      <c r="B1" s="217" t="s">
        <v>43</v>
      </c>
      <c r="C1" s="218" t="s">
        <v>362</v>
      </c>
      <c r="D1" s="219"/>
      <c r="E1" s="219" t="s">
        <v>363</v>
      </c>
      <c r="F1" s="220" t="s">
        <v>364</v>
      </c>
    </row>
    <row r="2" spans="1:256" s="231" customFormat="1">
      <c r="A2" s="225"/>
      <c r="B2" s="226" t="s">
        <v>365</v>
      </c>
      <c r="C2" s="227"/>
      <c r="D2" s="219"/>
      <c r="E2" s="228"/>
      <c r="F2" s="227"/>
      <c r="G2" s="221"/>
      <c r="H2" s="229"/>
      <c r="I2" s="230"/>
      <c r="IU2" s="224"/>
      <c r="IV2" s="224"/>
    </row>
    <row r="3" spans="1:256" s="231" customFormat="1" ht="38.25">
      <c r="A3" s="232"/>
      <c r="B3" s="233" t="s">
        <v>366</v>
      </c>
      <c r="C3" s="234">
        <v>0</v>
      </c>
      <c r="D3" s="235">
        <v>1</v>
      </c>
      <c r="E3" s="236" t="s">
        <v>119</v>
      </c>
      <c r="F3" s="234">
        <f>PRODUCT(C3:D3)</f>
        <v>0</v>
      </c>
      <c r="G3" s="221"/>
      <c r="H3" s="229"/>
      <c r="I3" s="230"/>
      <c r="IU3" s="224"/>
      <c r="IV3" s="224"/>
    </row>
    <row r="4" spans="1:256" s="231" customFormat="1" ht="25.5">
      <c r="A4" s="232"/>
      <c r="B4" s="237" t="s">
        <v>367</v>
      </c>
      <c r="C4" s="234">
        <v>0</v>
      </c>
      <c r="D4" s="235">
        <v>1</v>
      </c>
      <c r="E4" s="236" t="s">
        <v>119</v>
      </c>
      <c r="F4" s="234">
        <f>PRODUCT(C4:D4)</f>
        <v>0</v>
      </c>
      <c r="G4" s="221"/>
      <c r="H4" s="229"/>
      <c r="I4" s="230"/>
      <c r="IU4" s="224"/>
      <c r="IV4" s="224"/>
    </row>
    <row r="5" spans="1:256" s="231" customFormat="1" ht="25.5">
      <c r="A5" s="238"/>
      <c r="B5" s="239" t="s">
        <v>368</v>
      </c>
      <c r="C5" s="234">
        <v>0</v>
      </c>
      <c r="D5" s="240">
        <v>48</v>
      </c>
      <c r="E5" s="241" t="s">
        <v>369</v>
      </c>
      <c r="F5" s="242">
        <f>PRODUCT(C5:D5)</f>
        <v>0</v>
      </c>
      <c r="G5" s="221"/>
      <c r="H5" s="229"/>
      <c r="I5" s="230"/>
      <c r="IU5" s="224"/>
      <c r="IV5" s="224"/>
    </row>
    <row r="6" spans="1:256" s="231" customFormat="1">
      <c r="A6" s="225"/>
      <c r="B6" s="217"/>
      <c r="C6" s="218"/>
      <c r="D6" s="219"/>
      <c r="E6" s="219"/>
      <c r="F6" s="218">
        <f>SUM(F3:F5)</f>
        <v>0</v>
      </c>
      <c r="G6" s="243">
        <f>SUM(F6)</f>
        <v>0</v>
      </c>
      <c r="H6" s="229"/>
      <c r="I6" s="230"/>
      <c r="IU6" s="224"/>
      <c r="IV6" s="224"/>
    </row>
    <row r="7" spans="1:256" s="231" customFormat="1">
      <c r="A7" s="244"/>
      <c r="B7" s="245"/>
      <c r="C7" s="246"/>
      <c r="D7" s="247"/>
      <c r="E7" s="247"/>
      <c r="F7" s="246"/>
      <c r="G7" s="248"/>
      <c r="H7" s="229"/>
      <c r="I7" s="230"/>
      <c r="IU7" s="224"/>
      <c r="IV7" s="224"/>
    </row>
    <row r="8" spans="1:256" s="231" customFormat="1">
      <c r="A8" s="225"/>
      <c r="B8" s="226" t="s">
        <v>370</v>
      </c>
      <c r="C8" s="227"/>
      <c r="D8" s="219"/>
      <c r="E8" s="219"/>
      <c r="F8" s="227"/>
      <c r="G8" s="221"/>
      <c r="H8" s="229"/>
      <c r="I8" s="230"/>
      <c r="IU8" s="224"/>
      <c r="IV8" s="224"/>
    </row>
    <row r="9" spans="1:256" s="231" customFormat="1">
      <c r="A9" s="232"/>
      <c r="B9" s="249" t="s">
        <v>371</v>
      </c>
      <c r="C9" s="234"/>
      <c r="D9" s="235"/>
      <c r="E9" s="236"/>
      <c r="F9" s="234"/>
      <c r="G9" s="221"/>
      <c r="H9" s="229"/>
      <c r="I9" s="230"/>
      <c r="IU9" s="224"/>
      <c r="IV9" s="224"/>
    </row>
    <row r="10" spans="1:256" s="231" customFormat="1" ht="63.75">
      <c r="A10" s="232"/>
      <c r="B10" s="249" t="s">
        <v>421</v>
      </c>
      <c r="C10" s="234">
        <v>0</v>
      </c>
      <c r="D10" s="235">
        <v>2</v>
      </c>
      <c r="E10" s="236" t="s">
        <v>119</v>
      </c>
      <c r="F10" s="234">
        <f>PRODUCT(C10:D10)</f>
        <v>0</v>
      </c>
      <c r="G10" s="221"/>
      <c r="H10" s="229"/>
      <c r="I10" s="230"/>
      <c r="IU10" s="224"/>
      <c r="IV10" s="224"/>
    </row>
    <row r="11" spans="1:256" s="231" customFormat="1">
      <c r="A11" s="250"/>
      <c r="B11" s="251" t="s">
        <v>422</v>
      </c>
      <c r="C11" s="234">
        <v>0</v>
      </c>
      <c r="D11" s="252">
        <v>1</v>
      </c>
      <c r="E11" s="253" t="s">
        <v>119</v>
      </c>
      <c r="F11" s="254">
        <f>PRODUCT(C11:D11)</f>
        <v>0</v>
      </c>
      <c r="G11" s="221"/>
      <c r="H11" s="229"/>
      <c r="I11" s="230"/>
      <c r="IU11" s="224"/>
      <c r="IV11" s="224"/>
    </row>
    <row r="12" spans="1:256" s="231" customFormat="1" ht="25.5">
      <c r="A12" s="232"/>
      <c r="B12" s="249" t="s">
        <v>423</v>
      </c>
      <c r="C12" s="234">
        <v>0</v>
      </c>
      <c r="D12" s="235">
        <v>4</v>
      </c>
      <c r="E12" s="236" t="s">
        <v>119</v>
      </c>
      <c r="F12" s="234">
        <f>PRODUCT(C12:D12)</f>
        <v>0</v>
      </c>
      <c r="G12" s="221"/>
      <c r="H12" s="229"/>
      <c r="I12" s="230"/>
      <c r="IU12" s="224"/>
      <c r="IV12" s="224"/>
    </row>
    <row r="13" spans="1:256" s="231" customFormat="1">
      <c r="A13" s="232"/>
      <c r="B13" s="249" t="s">
        <v>424</v>
      </c>
      <c r="C13" s="234">
        <v>0</v>
      </c>
      <c r="D13" s="235">
        <v>1</v>
      </c>
      <c r="E13" s="255"/>
      <c r="F13" s="234">
        <f>PRODUCT(C13:D13)</f>
        <v>0</v>
      </c>
      <c r="G13" s="221"/>
      <c r="H13" s="229"/>
      <c r="I13" s="230"/>
      <c r="IU13" s="224"/>
      <c r="IV13" s="224"/>
    </row>
    <row r="14" spans="1:256" s="231" customFormat="1" ht="25.5">
      <c r="A14" s="250"/>
      <c r="B14" s="251" t="s">
        <v>425</v>
      </c>
      <c r="C14" s="234">
        <v>0</v>
      </c>
      <c r="D14" s="252">
        <v>3</v>
      </c>
      <c r="E14" s="253" t="s">
        <v>119</v>
      </c>
      <c r="F14" s="254">
        <f>PRODUCT(C14:D14)</f>
        <v>0</v>
      </c>
      <c r="G14" s="221"/>
      <c r="H14" s="229"/>
      <c r="I14" s="230"/>
      <c r="IU14" s="224"/>
      <c r="IV14" s="224"/>
    </row>
    <row r="15" spans="1:256" s="231" customFormat="1">
      <c r="A15" s="225"/>
      <c r="B15" s="217"/>
      <c r="C15" s="218"/>
      <c r="D15" s="219"/>
      <c r="E15" s="219"/>
      <c r="F15" s="218">
        <f>SUM(F9:F14)</f>
        <v>0</v>
      </c>
      <c r="G15" s="243">
        <f>SUM(F15)</f>
        <v>0</v>
      </c>
      <c r="H15" s="229"/>
      <c r="I15" s="230"/>
      <c r="IU15" s="224"/>
      <c r="IV15" s="224"/>
    </row>
    <row r="16" spans="1:256" s="231" customFormat="1">
      <c r="A16" s="244"/>
      <c r="B16" s="245"/>
      <c r="C16" s="246"/>
      <c r="D16" s="247"/>
      <c r="E16" s="247"/>
      <c r="F16" s="246"/>
      <c r="G16" s="256"/>
      <c r="H16" s="229"/>
      <c r="I16" s="230"/>
      <c r="IU16" s="224"/>
      <c r="IV16" s="224"/>
    </row>
    <row r="17" spans="1:256" s="231" customFormat="1">
      <c r="A17" s="257"/>
      <c r="B17" s="258" t="s">
        <v>372</v>
      </c>
      <c r="C17" s="259"/>
      <c r="D17" s="260"/>
      <c r="E17" s="260"/>
      <c r="F17" s="259"/>
      <c r="G17" s="261"/>
      <c r="H17" s="229"/>
      <c r="I17" s="230"/>
      <c r="IU17" s="224"/>
      <c r="IV17" s="224"/>
    </row>
    <row r="18" spans="1:256" s="231" customFormat="1">
      <c r="A18" s="250"/>
      <c r="B18" s="250" t="s">
        <v>373</v>
      </c>
      <c r="C18" s="234">
        <v>0</v>
      </c>
      <c r="D18" s="252">
        <v>1</v>
      </c>
      <c r="E18" s="253" t="s">
        <v>119</v>
      </c>
      <c r="F18" s="262">
        <v>0</v>
      </c>
      <c r="G18" s="263"/>
      <c r="H18" s="229"/>
      <c r="I18" s="230"/>
      <c r="IU18" s="224"/>
      <c r="IV18" s="224"/>
    </row>
    <row r="19" spans="1:256" s="231" customFormat="1">
      <c r="A19" s="251"/>
      <c r="B19" s="251" t="s">
        <v>374</v>
      </c>
      <c r="C19" s="234">
        <v>0</v>
      </c>
      <c r="D19" s="252">
        <v>45</v>
      </c>
      <c r="E19" s="253" t="s">
        <v>119</v>
      </c>
      <c r="F19" s="262">
        <f t="shared" ref="F19:F27" si="0">D19*C19</f>
        <v>0</v>
      </c>
      <c r="G19" s="263"/>
      <c r="H19" s="229"/>
      <c r="I19" s="230"/>
      <c r="IU19" s="224"/>
      <c r="IV19" s="224"/>
    </row>
    <row r="20" spans="1:256" s="231" customFormat="1">
      <c r="A20" s="251"/>
      <c r="B20" s="251" t="s">
        <v>375</v>
      </c>
      <c r="C20" s="234">
        <v>0</v>
      </c>
      <c r="D20" s="252">
        <v>1</v>
      </c>
      <c r="E20" s="253" t="s">
        <v>119</v>
      </c>
      <c r="F20" s="262">
        <f t="shared" si="0"/>
        <v>0</v>
      </c>
      <c r="G20" s="263"/>
      <c r="H20" s="229"/>
      <c r="I20" s="230"/>
      <c r="IU20" s="224"/>
      <c r="IV20" s="224"/>
    </row>
    <row r="21" spans="1:256" s="231" customFormat="1">
      <c r="A21" s="251"/>
      <c r="B21" s="251" t="s">
        <v>376</v>
      </c>
      <c r="C21" s="234">
        <v>0</v>
      </c>
      <c r="D21" s="252">
        <v>1</v>
      </c>
      <c r="E21" s="253" t="s">
        <v>119</v>
      </c>
      <c r="F21" s="262">
        <f t="shared" si="0"/>
        <v>0</v>
      </c>
      <c r="G21" s="263"/>
      <c r="H21" s="229"/>
      <c r="I21" s="230"/>
      <c r="IU21" s="224"/>
      <c r="IV21" s="224"/>
    </row>
    <row r="22" spans="1:256" s="231" customFormat="1">
      <c r="A22" s="251"/>
      <c r="B22" s="251" t="s">
        <v>377</v>
      </c>
      <c r="C22" s="234">
        <v>0</v>
      </c>
      <c r="D22" s="252">
        <v>1</v>
      </c>
      <c r="E22" s="253" t="s">
        <v>119</v>
      </c>
      <c r="F22" s="262">
        <f t="shared" si="0"/>
        <v>0</v>
      </c>
      <c r="G22" s="263"/>
      <c r="H22" s="229"/>
      <c r="I22" s="230"/>
      <c r="IU22" s="224"/>
      <c r="IV22" s="224"/>
    </row>
    <row r="23" spans="1:256" s="231" customFormat="1">
      <c r="A23" s="249"/>
      <c r="B23" s="249" t="s">
        <v>378</v>
      </c>
      <c r="C23" s="234">
        <v>0</v>
      </c>
      <c r="D23" s="235">
        <v>1</v>
      </c>
      <c r="E23" s="236" t="s">
        <v>119</v>
      </c>
      <c r="F23" s="262">
        <f t="shared" si="0"/>
        <v>0</v>
      </c>
      <c r="G23" s="263"/>
      <c r="H23" s="229"/>
      <c r="I23" s="230"/>
      <c r="IU23" s="224"/>
      <c r="IV23" s="224"/>
    </row>
    <row r="24" spans="1:256" s="231" customFormat="1" ht="25.5">
      <c r="A24" s="264"/>
      <c r="B24" s="264" t="s">
        <v>379</v>
      </c>
      <c r="C24" s="234">
        <v>0</v>
      </c>
      <c r="D24" s="235">
        <v>1</v>
      </c>
      <c r="E24" s="236" t="s">
        <v>119</v>
      </c>
      <c r="F24" s="262">
        <f t="shared" si="0"/>
        <v>0</v>
      </c>
      <c r="G24" s="263"/>
      <c r="H24" s="229"/>
      <c r="I24" s="230"/>
      <c r="IU24" s="224"/>
      <c r="IV24" s="224"/>
    </row>
    <row r="25" spans="1:256" s="231" customFormat="1">
      <c r="A25" s="249"/>
      <c r="B25" s="249" t="s">
        <v>380</v>
      </c>
      <c r="C25" s="234">
        <v>0</v>
      </c>
      <c r="D25" s="235">
        <v>1</v>
      </c>
      <c r="E25" s="236" t="s">
        <v>119</v>
      </c>
      <c r="F25" s="262">
        <f t="shared" si="0"/>
        <v>0</v>
      </c>
      <c r="G25" s="263"/>
      <c r="H25" s="229"/>
      <c r="I25" s="230"/>
      <c r="IU25" s="224"/>
      <c r="IV25" s="224"/>
    </row>
    <row r="26" spans="1:256" s="231" customFormat="1">
      <c r="A26" s="251" t="s">
        <v>381</v>
      </c>
      <c r="B26" s="251" t="s">
        <v>382</v>
      </c>
      <c r="C26" s="234">
        <v>0</v>
      </c>
      <c r="D26" s="252">
        <v>4</v>
      </c>
      <c r="E26" s="253" t="s">
        <v>119</v>
      </c>
      <c r="F26" s="262">
        <f t="shared" si="0"/>
        <v>0</v>
      </c>
      <c r="G26" s="263"/>
      <c r="H26" s="229"/>
      <c r="I26" s="230"/>
      <c r="IU26" s="224"/>
      <c r="IV26" s="224"/>
    </row>
    <row r="27" spans="1:256" s="231" customFormat="1">
      <c r="A27" s="251" t="s">
        <v>383</v>
      </c>
      <c r="B27" s="251" t="s">
        <v>384</v>
      </c>
      <c r="C27" s="234">
        <v>0</v>
      </c>
      <c r="D27" s="252">
        <v>2</v>
      </c>
      <c r="E27" s="253" t="s">
        <v>119</v>
      </c>
      <c r="F27" s="262">
        <f t="shared" si="0"/>
        <v>0</v>
      </c>
      <c r="G27" s="263"/>
      <c r="H27" s="229"/>
      <c r="I27" s="230"/>
      <c r="IU27" s="224"/>
      <c r="IV27" s="224"/>
    </row>
    <row r="28" spans="1:256" s="231" customFormat="1">
      <c r="A28" s="251" t="s">
        <v>385</v>
      </c>
      <c r="B28" s="251" t="s">
        <v>386</v>
      </c>
      <c r="C28" s="234">
        <v>0</v>
      </c>
      <c r="D28" s="252">
        <v>1</v>
      </c>
      <c r="E28" s="253" t="s">
        <v>119</v>
      </c>
      <c r="F28" s="254">
        <f>PRODUCT(C28:D28)</f>
        <v>0</v>
      </c>
      <c r="G28" s="263"/>
      <c r="H28" s="229"/>
      <c r="I28" s="230"/>
      <c r="IU28" s="224"/>
      <c r="IV28" s="224"/>
    </row>
    <row r="29" spans="1:256" s="231" customFormat="1">
      <c r="A29" s="249"/>
      <c r="B29" s="249" t="s">
        <v>387</v>
      </c>
      <c r="C29" s="234">
        <v>0</v>
      </c>
      <c r="D29" s="235">
        <v>1</v>
      </c>
      <c r="E29" s="236" t="s">
        <v>119</v>
      </c>
      <c r="F29" s="234">
        <f>PRODUCT(C29:D29)</f>
        <v>0</v>
      </c>
      <c r="G29" s="263"/>
      <c r="H29" s="229"/>
      <c r="I29" s="230"/>
      <c r="IU29" s="224"/>
      <c r="IV29" s="224"/>
    </row>
    <row r="30" spans="1:256" s="231" customFormat="1">
      <c r="A30" s="249"/>
      <c r="B30" s="249" t="s">
        <v>388</v>
      </c>
      <c r="C30" s="234">
        <v>0</v>
      </c>
      <c r="D30" s="235">
        <v>3</v>
      </c>
      <c r="E30" s="236" t="s">
        <v>119</v>
      </c>
      <c r="F30" s="262">
        <f t="shared" ref="F30:F45" si="1">D30*C30</f>
        <v>0</v>
      </c>
      <c r="G30" s="263"/>
      <c r="H30" s="229"/>
      <c r="I30" s="230"/>
      <c r="IU30" s="224"/>
      <c r="IV30" s="224"/>
    </row>
    <row r="31" spans="1:256" s="231" customFormat="1">
      <c r="A31" s="251"/>
      <c r="B31" s="251" t="s">
        <v>389</v>
      </c>
      <c r="C31" s="234">
        <v>0</v>
      </c>
      <c r="D31" s="252">
        <v>8</v>
      </c>
      <c r="E31" s="253" t="s">
        <v>119</v>
      </c>
      <c r="F31" s="262">
        <f t="shared" si="1"/>
        <v>0</v>
      </c>
      <c r="G31" s="263"/>
      <c r="H31" s="229"/>
      <c r="I31" s="230"/>
      <c r="IU31" s="224"/>
      <c r="IV31" s="224"/>
    </row>
    <row r="32" spans="1:256" s="231" customFormat="1">
      <c r="A32" s="251"/>
      <c r="B32" s="251" t="s">
        <v>390</v>
      </c>
      <c r="C32" s="234">
        <v>0</v>
      </c>
      <c r="D32" s="252">
        <v>8</v>
      </c>
      <c r="E32" s="253" t="s">
        <v>119</v>
      </c>
      <c r="F32" s="262">
        <f t="shared" si="1"/>
        <v>0</v>
      </c>
      <c r="G32" s="263"/>
      <c r="H32" s="229"/>
      <c r="I32" s="230"/>
      <c r="IU32" s="224"/>
      <c r="IV32" s="224"/>
    </row>
    <row r="33" spans="1:256" s="231" customFormat="1">
      <c r="A33" s="249"/>
      <c r="B33" s="249" t="s">
        <v>391</v>
      </c>
      <c r="C33" s="234">
        <v>0</v>
      </c>
      <c r="D33" s="235">
        <v>1</v>
      </c>
      <c r="E33" s="236" t="s">
        <v>119</v>
      </c>
      <c r="F33" s="262">
        <f t="shared" si="1"/>
        <v>0</v>
      </c>
      <c r="G33" s="263"/>
      <c r="H33" s="229"/>
      <c r="I33" s="230"/>
      <c r="IU33" s="224"/>
      <c r="IV33" s="224"/>
    </row>
    <row r="34" spans="1:256" s="231" customFormat="1">
      <c r="A34" s="249"/>
      <c r="B34" s="249" t="s">
        <v>392</v>
      </c>
      <c r="C34" s="234">
        <v>0</v>
      </c>
      <c r="D34" s="235">
        <v>1</v>
      </c>
      <c r="E34" s="236" t="s">
        <v>119</v>
      </c>
      <c r="F34" s="262">
        <f t="shared" si="1"/>
        <v>0</v>
      </c>
      <c r="G34" s="263"/>
      <c r="H34" s="229"/>
      <c r="I34" s="230"/>
      <c r="IU34" s="224"/>
      <c r="IV34" s="224"/>
    </row>
    <row r="35" spans="1:256" s="231" customFormat="1">
      <c r="A35" s="249"/>
      <c r="B35" s="249" t="s">
        <v>393</v>
      </c>
      <c r="C35" s="234">
        <v>0</v>
      </c>
      <c r="D35" s="235">
        <v>1</v>
      </c>
      <c r="E35" s="236" t="s">
        <v>119</v>
      </c>
      <c r="F35" s="262">
        <f t="shared" si="1"/>
        <v>0</v>
      </c>
      <c r="G35" s="263"/>
      <c r="H35" s="229"/>
      <c r="I35" s="230"/>
      <c r="IU35" s="224"/>
      <c r="IV35" s="224"/>
    </row>
    <row r="36" spans="1:256" s="231" customFormat="1">
      <c r="A36" s="249"/>
      <c r="B36" s="249" t="s">
        <v>394</v>
      </c>
      <c r="C36" s="234">
        <v>0</v>
      </c>
      <c r="D36" s="235">
        <v>3</v>
      </c>
      <c r="E36" s="236" t="s">
        <v>119</v>
      </c>
      <c r="F36" s="262">
        <f t="shared" si="1"/>
        <v>0</v>
      </c>
      <c r="G36" s="263"/>
      <c r="H36" s="229"/>
      <c r="I36" s="230"/>
      <c r="IU36" s="224"/>
      <c r="IV36" s="224"/>
    </row>
    <row r="37" spans="1:256" s="231" customFormat="1">
      <c r="A37" s="249"/>
      <c r="B37" s="249" t="s">
        <v>392</v>
      </c>
      <c r="C37" s="234">
        <v>0</v>
      </c>
      <c r="D37" s="235">
        <v>3</v>
      </c>
      <c r="E37" s="236" t="s">
        <v>119</v>
      </c>
      <c r="F37" s="262">
        <f t="shared" si="1"/>
        <v>0</v>
      </c>
      <c r="G37" s="263"/>
      <c r="H37" s="229"/>
      <c r="I37" s="230"/>
      <c r="IU37" s="224"/>
      <c r="IV37" s="224"/>
    </row>
    <row r="38" spans="1:256" s="231" customFormat="1">
      <c r="A38" s="249"/>
      <c r="B38" s="249" t="s">
        <v>395</v>
      </c>
      <c r="C38" s="234">
        <v>0</v>
      </c>
      <c r="D38" s="235">
        <v>3</v>
      </c>
      <c r="E38" s="236" t="s">
        <v>119</v>
      </c>
      <c r="F38" s="262">
        <f t="shared" si="1"/>
        <v>0</v>
      </c>
      <c r="G38" s="263"/>
      <c r="H38" s="229"/>
      <c r="I38" s="230"/>
      <c r="IU38" s="224"/>
      <c r="IV38" s="224"/>
    </row>
    <row r="39" spans="1:256" s="231" customFormat="1" ht="25.5">
      <c r="A39" s="249"/>
      <c r="B39" s="249" t="s">
        <v>396</v>
      </c>
      <c r="C39" s="234">
        <v>0</v>
      </c>
      <c r="D39" s="235">
        <v>3</v>
      </c>
      <c r="E39" s="236" t="s">
        <v>119</v>
      </c>
      <c r="F39" s="262">
        <f t="shared" si="1"/>
        <v>0</v>
      </c>
      <c r="G39" s="263"/>
      <c r="H39" s="229"/>
      <c r="I39" s="230"/>
      <c r="IU39" s="224"/>
      <c r="IV39" s="224"/>
    </row>
    <row r="40" spans="1:256" s="231" customFormat="1">
      <c r="A40" s="249"/>
      <c r="B40" s="249" t="s">
        <v>392</v>
      </c>
      <c r="C40" s="234">
        <v>0</v>
      </c>
      <c r="D40" s="235">
        <v>3</v>
      </c>
      <c r="E40" s="236" t="s">
        <v>119</v>
      </c>
      <c r="F40" s="262">
        <f t="shared" si="1"/>
        <v>0</v>
      </c>
      <c r="G40" s="263"/>
      <c r="H40" s="229"/>
      <c r="I40" s="230"/>
      <c r="IU40" s="224"/>
      <c r="IV40" s="224"/>
    </row>
    <row r="41" spans="1:256" s="231" customFormat="1">
      <c r="A41" s="249"/>
      <c r="B41" s="249" t="s">
        <v>397</v>
      </c>
      <c r="C41" s="234">
        <v>0</v>
      </c>
      <c r="D41" s="235">
        <v>6</v>
      </c>
      <c r="E41" s="236" t="s">
        <v>119</v>
      </c>
      <c r="F41" s="262">
        <f t="shared" si="1"/>
        <v>0</v>
      </c>
      <c r="G41" s="263"/>
      <c r="H41" s="229"/>
      <c r="I41" s="230"/>
      <c r="IU41" s="224"/>
      <c r="IV41" s="224"/>
    </row>
    <row r="42" spans="1:256" s="231" customFormat="1">
      <c r="A42" s="249"/>
      <c r="B42" s="249" t="s">
        <v>398</v>
      </c>
      <c r="C42" s="234">
        <v>0</v>
      </c>
      <c r="D42" s="235">
        <v>80</v>
      </c>
      <c r="E42" s="236" t="s">
        <v>119</v>
      </c>
      <c r="F42" s="262">
        <f t="shared" si="1"/>
        <v>0</v>
      </c>
      <c r="G42" s="263"/>
      <c r="H42" s="229"/>
      <c r="I42" s="230"/>
      <c r="IU42" s="224"/>
      <c r="IV42" s="224"/>
    </row>
    <row r="43" spans="1:256" s="231" customFormat="1">
      <c r="A43" s="249"/>
      <c r="B43" s="249" t="s">
        <v>399</v>
      </c>
      <c r="C43" s="234">
        <v>0</v>
      </c>
      <c r="D43" s="235">
        <v>15</v>
      </c>
      <c r="E43" s="236" t="s">
        <v>119</v>
      </c>
      <c r="F43" s="262">
        <f t="shared" si="1"/>
        <v>0</v>
      </c>
      <c r="G43" s="263"/>
      <c r="H43" s="229"/>
      <c r="I43" s="230"/>
      <c r="IU43" s="224"/>
      <c r="IV43" s="224"/>
    </row>
    <row r="44" spans="1:256" s="231" customFormat="1">
      <c r="A44" s="265"/>
      <c r="B44" s="265" t="s">
        <v>400</v>
      </c>
      <c r="C44" s="234">
        <v>0</v>
      </c>
      <c r="D44" s="266">
        <v>1</v>
      </c>
      <c r="E44" s="267" t="s">
        <v>119</v>
      </c>
      <c r="F44" s="262">
        <f t="shared" si="1"/>
        <v>0</v>
      </c>
      <c r="G44" s="263"/>
      <c r="H44" s="229"/>
      <c r="I44" s="230"/>
      <c r="IU44" s="224"/>
      <c r="IV44" s="224"/>
    </row>
    <row r="45" spans="1:256" s="231" customFormat="1">
      <c r="A45" s="265"/>
      <c r="B45" s="265" t="s">
        <v>401</v>
      </c>
      <c r="C45" s="234">
        <v>0</v>
      </c>
      <c r="D45" s="266">
        <v>1</v>
      </c>
      <c r="E45" s="267" t="s">
        <v>119</v>
      </c>
      <c r="F45" s="262">
        <f t="shared" si="1"/>
        <v>0</v>
      </c>
      <c r="G45" s="263"/>
      <c r="H45" s="229"/>
      <c r="I45" s="230"/>
      <c r="IU45" s="224"/>
      <c r="IV45" s="224"/>
    </row>
    <row r="46" spans="1:256" s="231" customFormat="1">
      <c r="A46" s="257"/>
      <c r="B46" s="268"/>
      <c r="C46" s="269"/>
      <c r="D46" s="270"/>
      <c r="E46" s="260"/>
      <c r="F46" s="269">
        <f>SUM(F18:F45)</f>
        <v>0</v>
      </c>
      <c r="G46" s="243">
        <f>SUM(F46)</f>
        <v>0</v>
      </c>
      <c r="H46" s="229"/>
      <c r="I46" s="230"/>
      <c r="IU46" s="224"/>
      <c r="IV46" s="224"/>
    </row>
    <row r="47" spans="1:256" s="231" customFormat="1">
      <c r="A47" s="244"/>
      <c r="B47" s="245"/>
      <c r="C47" s="246"/>
      <c r="D47" s="247"/>
      <c r="E47" s="247"/>
      <c r="F47" s="246"/>
      <c r="G47" s="256"/>
      <c r="H47" s="229"/>
      <c r="I47" s="230"/>
      <c r="IU47" s="224"/>
      <c r="IV47" s="224"/>
    </row>
    <row r="48" spans="1:256" ht="25.5">
      <c r="A48" s="257"/>
      <c r="B48" s="258" t="s">
        <v>402</v>
      </c>
      <c r="C48" s="259"/>
      <c r="D48" s="260"/>
      <c r="E48" s="260"/>
      <c r="F48" s="259"/>
      <c r="G48" s="261"/>
    </row>
    <row r="49" spans="1:7">
      <c r="A49" s="250"/>
      <c r="B49" s="251" t="s">
        <v>403</v>
      </c>
      <c r="C49" s="234">
        <v>0</v>
      </c>
      <c r="D49" s="252">
        <v>30</v>
      </c>
      <c r="E49" s="253" t="s">
        <v>187</v>
      </c>
      <c r="F49" s="254">
        <v>0</v>
      </c>
      <c r="G49" s="261"/>
    </row>
    <row r="50" spans="1:7">
      <c r="A50" s="250"/>
      <c r="B50" s="251" t="s">
        <v>404</v>
      </c>
      <c r="C50" s="234">
        <v>0</v>
      </c>
      <c r="D50" s="252">
        <v>70</v>
      </c>
      <c r="E50" s="253" t="s">
        <v>187</v>
      </c>
      <c r="F50" s="254">
        <f t="shared" ref="F50:F60" si="2">PRODUCT(C50:D50)</f>
        <v>0</v>
      </c>
      <c r="G50" s="261"/>
    </row>
    <row r="51" spans="1:7">
      <c r="A51" s="250"/>
      <c r="B51" s="251" t="s">
        <v>405</v>
      </c>
      <c r="C51" s="234">
        <v>0</v>
      </c>
      <c r="D51" s="252">
        <v>230</v>
      </c>
      <c r="E51" s="253" t="s">
        <v>187</v>
      </c>
      <c r="F51" s="254">
        <f t="shared" si="2"/>
        <v>0</v>
      </c>
      <c r="G51" s="261"/>
    </row>
    <row r="52" spans="1:7">
      <c r="A52" s="232"/>
      <c r="B52" s="249" t="s">
        <v>406</v>
      </c>
      <c r="C52" s="234">
        <v>0</v>
      </c>
      <c r="D52" s="235">
        <f>SUM(D49:D51)</f>
        <v>330</v>
      </c>
      <c r="E52" s="236" t="s">
        <v>187</v>
      </c>
      <c r="F52" s="234">
        <f t="shared" si="2"/>
        <v>0</v>
      </c>
      <c r="G52" s="261"/>
    </row>
    <row r="53" spans="1:7">
      <c r="A53" s="250"/>
      <c r="B53" s="251" t="s">
        <v>407</v>
      </c>
      <c r="C53" s="234">
        <v>0</v>
      </c>
      <c r="D53" s="252">
        <v>80</v>
      </c>
      <c r="E53" s="253" t="s">
        <v>187</v>
      </c>
      <c r="F53" s="254">
        <f t="shared" si="2"/>
        <v>0</v>
      </c>
      <c r="G53" s="261"/>
    </row>
    <row r="54" spans="1:7" ht="25.5">
      <c r="A54" s="232"/>
      <c r="B54" s="249" t="s">
        <v>408</v>
      </c>
      <c r="C54" s="234">
        <v>0</v>
      </c>
      <c r="D54" s="235">
        <v>15</v>
      </c>
      <c r="E54" s="236" t="s">
        <v>187</v>
      </c>
      <c r="F54" s="234">
        <f t="shared" si="2"/>
        <v>0</v>
      </c>
      <c r="G54" s="261"/>
    </row>
    <row r="55" spans="1:7">
      <c r="A55" s="232"/>
      <c r="B55" s="249" t="s">
        <v>409</v>
      </c>
      <c r="C55" s="234">
        <v>0</v>
      </c>
      <c r="D55" s="235">
        <v>20</v>
      </c>
      <c r="E55" s="236" t="s">
        <v>187</v>
      </c>
      <c r="F55" s="234">
        <f t="shared" si="2"/>
        <v>0</v>
      </c>
      <c r="G55" s="261"/>
    </row>
    <row r="56" spans="1:7">
      <c r="A56" s="232"/>
      <c r="B56" s="264" t="s">
        <v>410</v>
      </c>
      <c r="C56" s="234">
        <v>0</v>
      </c>
      <c r="D56" s="235">
        <v>80</v>
      </c>
      <c r="E56" s="236" t="s">
        <v>119</v>
      </c>
      <c r="F56" s="234">
        <f t="shared" si="2"/>
        <v>0</v>
      </c>
      <c r="G56" s="261"/>
    </row>
    <row r="57" spans="1:7">
      <c r="A57" s="232"/>
      <c r="B57" s="249" t="s">
        <v>411</v>
      </c>
      <c r="C57" s="234">
        <v>0</v>
      </c>
      <c r="D57" s="235">
        <v>40</v>
      </c>
      <c r="E57" s="236" t="s">
        <v>187</v>
      </c>
      <c r="F57" s="234">
        <f t="shared" si="2"/>
        <v>0</v>
      </c>
      <c r="G57" s="261"/>
    </row>
    <row r="58" spans="1:7">
      <c r="A58" s="232"/>
      <c r="B58" s="249" t="s">
        <v>412</v>
      </c>
      <c r="C58" s="234">
        <v>0</v>
      </c>
      <c r="D58" s="235">
        <v>0.2</v>
      </c>
      <c r="E58" s="236" t="s">
        <v>108</v>
      </c>
      <c r="F58" s="234">
        <f t="shared" si="2"/>
        <v>0</v>
      </c>
      <c r="G58" s="261"/>
    </row>
    <row r="59" spans="1:7">
      <c r="A59" s="225"/>
      <c r="B59" s="271" t="s">
        <v>413</v>
      </c>
      <c r="C59" s="234">
        <v>0</v>
      </c>
      <c r="D59" s="219">
        <v>1</v>
      </c>
      <c r="E59" s="267" t="s">
        <v>119</v>
      </c>
      <c r="F59" s="227">
        <f t="shared" si="2"/>
        <v>0</v>
      </c>
      <c r="G59" s="261"/>
    </row>
    <row r="60" spans="1:7">
      <c r="A60" s="225"/>
      <c r="B60" s="271" t="s">
        <v>414</v>
      </c>
      <c r="C60" s="234">
        <v>0</v>
      </c>
      <c r="D60" s="266">
        <v>1</v>
      </c>
      <c r="E60" s="267" t="s">
        <v>119</v>
      </c>
      <c r="F60" s="227">
        <f t="shared" si="2"/>
        <v>0</v>
      </c>
      <c r="G60" s="261"/>
    </row>
    <row r="61" spans="1:7">
      <c r="A61" s="257"/>
      <c r="B61" s="268"/>
      <c r="C61" s="269"/>
      <c r="D61" s="260"/>
      <c r="E61" s="272"/>
      <c r="F61" s="269">
        <f>SUM(F49:F60)</f>
        <v>0</v>
      </c>
      <c r="G61" s="243">
        <f>SUM(F61)</f>
        <v>0</v>
      </c>
    </row>
    <row r="62" spans="1:7">
      <c r="A62" s="244"/>
      <c r="B62" s="245"/>
      <c r="C62" s="246"/>
      <c r="D62" s="247"/>
      <c r="E62" s="273"/>
      <c r="F62" s="246"/>
      <c r="G62" s="263"/>
    </row>
    <row r="63" spans="1:7">
      <c r="A63" s="257"/>
      <c r="B63" s="268" t="s">
        <v>415</v>
      </c>
      <c r="C63" s="234">
        <v>0</v>
      </c>
      <c r="D63" s="260">
        <v>1</v>
      </c>
      <c r="E63" s="267" t="s">
        <v>119</v>
      </c>
      <c r="F63" s="269">
        <f>PRODUCT(C63:D63)</f>
        <v>0</v>
      </c>
      <c r="G63" s="243">
        <f>SUM(F63)</f>
        <v>0</v>
      </c>
    </row>
    <row r="64" spans="1:7">
      <c r="A64" s="257"/>
      <c r="B64" s="268" t="s">
        <v>416</v>
      </c>
      <c r="C64" s="234">
        <v>0</v>
      </c>
      <c r="D64" s="260">
        <v>1</v>
      </c>
      <c r="E64" s="267" t="s">
        <v>119</v>
      </c>
      <c r="F64" s="269">
        <f>PRODUCT(C64:D64)</f>
        <v>0</v>
      </c>
      <c r="G64" s="274">
        <f>SUM(F64)</f>
        <v>0</v>
      </c>
    </row>
    <row r="65" spans="1:7">
      <c r="A65" s="257"/>
      <c r="B65" s="268" t="s">
        <v>417</v>
      </c>
      <c r="C65" s="234">
        <v>0</v>
      </c>
      <c r="D65" s="266">
        <v>1</v>
      </c>
      <c r="E65" s="267" t="s">
        <v>119</v>
      </c>
      <c r="F65" s="269">
        <f>PRODUCT(C65:D65)</f>
        <v>0</v>
      </c>
      <c r="G65" s="243">
        <f>SUM(F65)</f>
        <v>0</v>
      </c>
    </row>
    <row r="66" spans="1:7">
      <c r="A66" s="257"/>
      <c r="B66" s="268" t="s">
        <v>418</v>
      </c>
      <c r="C66" s="234">
        <v>0</v>
      </c>
      <c r="D66" s="266">
        <v>1</v>
      </c>
      <c r="E66" s="267" t="s">
        <v>119</v>
      </c>
      <c r="F66" s="269">
        <f>PRODUCT(C66:D66)</f>
        <v>0</v>
      </c>
      <c r="G66" s="274">
        <f>SUM(F66)</f>
        <v>0</v>
      </c>
    </row>
    <row r="67" spans="1:7" ht="25.5">
      <c r="A67" s="257"/>
      <c r="B67" s="268" t="s">
        <v>419</v>
      </c>
      <c r="C67" s="234">
        <v>0</v>
      </c>
      <c r="D67" s="260">
        <v>1</v>
      </c>
      <c r="E67" s="267" t="s">
        <v>119</v>
      </c>
      <c r="F67" s="269">
        <f>PRODUCT(C67:D67)</f>
        <v>0</v>
      </c>
      <c r="G67" s="243">
        <f>SUM(F67)</f>
        <v>0</v>
      </c>
    </row>
    <row r="68" spans="1:7">
      <c r="A68" s="244"/>
      <c r="B68" s="245"/>
      <c r="C68" s="246"/>
      <c r="D68" s="247"/>
      <c r="E68" s="273"/>
      <c r="F68" s="246"/>
      <c r="G68" s="275"/>
    </row>
    <row r="69" spans="1:7" ht="15.75">
      <c r="A69" s="268"/>
      <c r="B69" s="276" t="s">
        <v>420</v>
      </c>
      <c r="C69" s="269"/>
      <c r="D69" s="260"/>
      <c r="E69" s="272"/>
      <c r="F69" s="269">
        <f>G69</f>
        <v>0</v>
      </c>
      <c r="G69" s="277">
        <f>SUM(G1:G68)</f>
        <v>0</v>
      </c>
    </row>
  </sheetData>
  <sheetProtection selectLockedCells="1" selectUnlockedCells="1"/>
  <phoneticPr fontId="23" type="noConversion"/>
  <pageMargins left="0.78749999999999998" right="0.78749999999999998" top="1.3305555555555555" bottom="1.0249999999999999" header="0.78749999999999998" footer="0.78749999999999998"/>
  <pageSetup paperSize="9" firstPageNumber="0" orientation="portrait" horizontalDpi="300" verticalDpi="300"/>
  <headerFooter alignWithMargins="0">
    <oddHeader>&amp;C&amp;"Arial Narrow,Tučné"&amp;12MaR2 - VÝKAZ VÝMĚR
&amp;"Arial Narrow,obyčejné"&amp;10PŘÍSTAVBA MUZEA VÁLKY 1866 NA CHLUMU
OPATŘENÍ KE SNÍŽENÍ TEPELNÉ ZÁTĚŽE VE VSTUPNÍM PROSTORU</oddHeader>
    <oddFooter>&amp;L&amp;"Arial Narrow,obyčejné"EKO-EKVITERM spol. s r.o.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5:J99"/>
  <sheetViews>
    <sheetView view="pageBreakPreview" topLeftCell="A22" zoomScale="68" zoomScaleNormal="70" zoomScaleSheetLayoutView="68" workbookViewId="0">
      <selection activeCell="I45" sqref="I45"/>
    </sheetView>
  </sheetViews>
  <sheetFormatPr defaultColWidth="10.6640625" defaultRowHeight="12.75"/>
  <cols>
    <col min="1" max="1" width="11.83203125" style="151" customWidth="1"/>
    <col min="2" max="2" width="142.1640625" style="151" customWidth="1"/>
    <col min="3" max="3" width="10.83203125" style="151" customWidth="1"/>
    <col min="4" max="4" width="21.1640625" style="151" customWidth="1"/>
    <col min="5" max="5" width="28" style="151" customWidth="1"/>
    <col min="6" max="6" width="24.6640625" style="151" customWidth="1"/>
    <col min="7" max="7" width="21" style="151" customWidth="1"/>
    <col min="8" max="8" width="29.83203125" style="151" customWidth="1"/>
    <col min="9" max="9" width="19.33203125" style="151" customWidth="1"/>
    <col min="10" max="16384" width="10.6640625" style="151"/>
  </cols>
  <sheetData>
    <row r="5" spans="1:10" ht="28.35" customHeight="1">
      <c r="A5" s="146"/>
      <c r="B5" s="147" t="s">
        <v>312</v>
      </c>
      <c r="C5" s="148"/>
      <c r="D5" s="148"/>
      <c r="E5" s="148"/>
      <c r="F5" s="148"/>
      <c r="G5" s="148"/>
      <c r="H5" s="148"/>
      <c r="I5" s="149"/>
      <c r="J5" s="150"/>
    </row>
    <row r="6" spans="1:10" ht="28.35" customHeight="1">
      <c r="A6" s="148"/>
      <c r="B6" s="338" t="s">
        <v>567</v>
      </c>
      <c r="C6" s="152"/>
      <c r="D6" s="153"/>
      <c r="E6" s="153"/>
      <c r="F6" s="154"/>
      <c r="G6" s="153"/>
      <c r="H6" s="153"/>
      <c r="I6" s="149"/>
      <c r="J6" s="150"/>
    </row>
    <row r="7" spans="1:10" ht="28.35" customHeight="1">
      <c r="A7" s="148"/>
      <c r="B7" s="338" t="s">
        <v>568</v>
      </c>
      <c r="C7" s="152"/>
      <c r="D7" s="153"/>
      <c r="E7" s="153"/>
      <c r="F7" s="154"/>
      <c r="G7" s="153"/>
      <c r="H7" s="153"/>
      <c r="I7" s="149"/>
      <c r="J7" s="150"/>
    </row>
    <row r="8" spans="1:10" ht="28.35" customHeight="1">
      <c r="A8" s="148"/>
      <c r="B8" s="338" t="s">
        <v>313</v>
      </c>
      <c r="C8" s="152"/>
      <c r="D8" s="153"/>
      <c r="E8" s="153"/>
      <c r="F8" s="154"/>
      <c r="G8" s="153"/>
      <c r="H8" s="153"/>
      <c r="I8" s="149"/>
      <c r="J8" s="150"/>
    </row>
    <row r="9" spans="1:10" ht="28.35" customHeight="1">
      <c r="A9" s="148"/>
      <c r="B9" s="152" t="s">
        <v>314</v>
      </c>
      <c r="C9" s="152"/>
      <c r="D9" s="153"/>
      <c r="E9" s="153"/>
      <c r="F9" s="154"/>
      <c r="G9" s="153"/>
      <c r="H9" s="153"/>
      <c r="I9" s="149"/>
      <c r="J9" s="150"/>
    </row>
    <row r="10" spans="1:10" ht="28.35" customHeight="1">
      <c r="A10" s="148"/>
      <c r="B10" s="148" t="s">
        <v>315</v>
      </c>
      <c r="C10" s="148"/>
      <c r="D10" s="148"/>
      <c r="E10" s="155">
        <f>F54</f>
        <v>0</v>
      </c>
      <c r="F10" s="155"/>
      <c r="G10" s="148"/>
      <c r="H10" s="155">
        <f>H54</f>
        <v>0</v>
      </c>
      <c r="I10" s="149"/>
      <c r="J10" s="150"/>
    </row>
    <row r="11" spans="1:10" ht="28.35" customHeight="1">
      <c r="A11" s="156"/>
      <c r="B11" s="157" t="s">
        <v>316</v>
      </c>
      <c r="C11" s="147"/>
      <c r="D11" s="147"/>
      <c r="E11" s="158">
        <f>SUM(E10)</f>
        <v>0</v>
      </c>
      <c r="F11" s="158"/>
      <c r="G11" s="147"/>
      <c r="H11" s="158">
        <f>SUM(H10)</f>
        <v>0</v>
      </c>
      <c r="I11" s="149"/>
      <c r="J11" s="150"/>
    </row>
    <row r="12" spans="1:10" ht="28.35" customHeight="1">
      <c r="A12" s="156"/>
      <c r="B12" s="156"/>
      <c r="C12" s="148"/>
      <c r="D12" s="156"/>
      <c r="E12" s="156"/>
      <c r="F12" s="156"/>
      <c r="G12" s="159"/>
      <c r="H12" s="156"/>
      <c r="I12" s="160"/>
      <c r="J12" s="150"/>
    </row>
    <row r="13" spans="1:10" ht="28.35" customHeight="1">
      <c r="A13" s="156"/>
      <c r="I13" s="160"/>
      <c r="J13" s="150"/>
    </row>
    <row r="14" spans="1:10" ht="28.35" customHeight="1">
      <c r="A14" s="156"/>
      <c r="I14" s="160"/>
      <c r="J14" s="150"/>
    </row>
    <row r="15" spans="1:10" ht="28.35" customHeight="1">
      <c r="A15" s="156"/>
      <c r="B15" s="161"/>
      <c r="C15" s="148"/>
      <c r="D15" s="148"/>
      <c r="E15" s="148"/>
      <c r="F15" s="155"/>
      <c r="G15" s="148"/>
      <c r="H15" s="155"/>
      <c r="I15" s="160"/>
      <c r="J15" s="150"/>
    </row>
    <row r="16" spans="1:10" ht="28.35" customHeight="1">
      <c r="A16" s="156"/>
      <c r="B16" s="161"/>
      <c r="C16" s="148"/>
      <c r="D16" s="148"/>
      <c r="E16" s="148"/>
      <c r="F16" s="155"/>
      <c r="G16" s="148"/>
      <c r="H16" s="155"/>
      <c r="I16" s="160"/>
      <c r="J16" s="150"/>
    </row>
    <row r="17" spans="1:10" ht="28.35" customHeight="1">
      <c r="A17" s="156"/>
      <c r="B17" s="148" t="s">
        <v>317</v>
      </c>
      <c r="C17" s="156"/>
      <c r="D17" s="156"/>
      <c r="E17" s="156"/>
      <c r="F17" s="159">
        <f>F54</f>
        <v>0</v>
      </c>
      <c r="G17" s="156"/>
      <c r="H17" s="156"/>
      <c r="I17" s="160"/>
      <c r="J17" s="150"/>
    </row>
    <row r="18" spans="1:10" ht="28.35" customHeight="1">
      <c r="A18" s="156"/>
      <c r="B18" s="148" t="s">
        <v>318</v>
      </c>
      <c r="C18" s="148" t="s">
        <v>241</v>
      </c>
      <c r="D18" s="148">
        <v>6</v>
      </c>
      <c r="E18" s="155">
        <f>F17</f>
        <v>0</v>
      </c>
      <c r="F18" s="155">
        <f>E18*0.06</f>
        <v>0</v>
      </c>
      <c r="G18" s="156"/>
      <c r="H18" s="156"/>
      <c r="I18" s="160"/>
      <c r="J18" s="150"/>
    </row>
    <row r="19" spans="1:10" ht="28.35" customHeight="1">
      <c r="A19" s="156"/>
      <c r="B19" s="148" t="s">
        <v>319</v>
      </c>
      <c r="C19" s="148"/>
      <c r="D19" s="148"/>
      <c r="E19" s="155"/>
      <c r="F19" s="155"/>
      <c r="G19" s="156"/>
      <c r="H19" s="155">
        <f>H54</f>
        <v>0</v>
      </c>
      <c r="I19" s="160"/>
      <c r="J19" s="150"/>
    </row>
    <row r="20" spans="1:10" ht="28.35" customHeight="1">
      <c r="A20" s="156"/>
      <c r="B20" s="148" t="s">
        <v>320</v>
      </c>
      <c r="C20" s="148" t="s">
        <v>241</v>
      </c>
      <c r="D20" s="148">
        <v>3</v>
      </c>
      <c r="E20" s="155">
        <f>H19</f>
        <v>0</v>
      </c>
      <c r="F20" s="155"/>
      <c r="G20" s="156"/>
      <c r="H20" s="155">
        <f>E20*0.03</f>
        <v>0</v>
      </c>
      <c r="I20" s="160"/>
      <c r="J20" s="150"/>
    </row>
    <row r="21" spans="1:10" ht="28.35" customHeight="1">
      <c r="A21" s="156"/>
      <c r="B21" s="148" t="s">
        <v>321</v>
      </c>
      <c r="C21" s="148"/>
      <c r="D21" s="148"/>
      <c r="E21" s="155"/>
      <c r="F21" s="155">
        <f>SUM(F17:F20)</f>
        <v>0</v>
      </c>
      <c r="G21" s="156"/>
      <c r="H21" s="155">
        <f>SUM(H19:H20)</f>
        <v>0</v>
      </c>
      <c r="I21" s="160"/>
      <c r="J21" s="150"/>
    </row>
    <row r="22" spans="1:10" ht="28.35" customHeight="1">
      <c r="A22" s="156"/>
      <c r="B22" s="148"/>
      <c r="C22" s="148"/>
      <c r="D22" s="148"/>
      <c r="E22" s="148"/>
      <c r="F22" s="155"/>
      <c r="G22" s="156"/>
      <c r="H22" s="156"/>
      <c r="I22" s="160"/>
      <c r="J22" s="150"/>
    </row>
    <row r="23" spans="1:10" ht="28.35" customHeight="1">
      <c r="A23" s="156"/>
      <c r="B23" s="148" t="s">
        <v>322</v>
      </c>
      <c r="C23" s="148" t="s">
        <v>323</v>
      </c>
      <c r="D23" s="148">
        <v>8</v>
      </c>
      <c r="E23" s="155">
        <v>0</v>
      </c>
      <c r="F23" s="155">
        <f>D23*E23</f>
        <v>0</v>
      </c>
      <c r="G23" s="156"/>
      <c r="H23" s="156"/>
      <c r="I23" s="162"/>
      <c r="J23" s="150"/>
    </row>
    <row r="24" spans="1:10" ht="28.35" customHeight="1">
      <c r="A24" s="156"/>
      <c r="B24" s="147" t="s">
        <v>105</v>
      </c>
      <c r="C24" s="148"/>
      <c r="D24" s="148"/>
      <c r="E24" s="148"/>
      <c r="F24" s="155">
        <f>F21+F23</f>
        <v>0</v>
      </c>
      <c r="G24" s="156"/>
      <c r="H24" s="159">
        <f>H21</f>
        <v>0</v>
      </c>
      <c r="I24" s="162"/>
      <c r="J24" s="150"/>
    </row>
    <row r="25" spans="1:10" ht="28.35" customHeight="1">
      <c r="A25" s="156"/>
      <c r="B25" s="148"/>
      <c r="C25" s="147"/>
      <c r="D25" s="147"/>
      <c r="E25" s="147"/>
      <c r="F25" s="158"/>
      <c r="G25" s="156"/>
      <c r="H25" s="156"/>
      <c r="I25" s="162"/>
      <c r="J25" s="150"/>
    </row>
    <row r="26" spans="1:10" ht="28.35" customHeight="1">
      <c r="A26" s="156"/>
      <c r="B26" s="147" t="s">
        <v>324</v>
      </c>
      <c r="C26" s="147"/>
      <c r="D26" s="147"/>
      <c r="E26" s="147"/>
      <c r="F26" s="147"/>
      <c r="G26" s="147"/>
      <c r="H26" s="163">
        <f>F24+H24</f>
        <v>0</v>
      </c>
      <c r="I26" s="160"/>
      <c r="J26" s="150"/>
    </row>
    <row r="27" spans="1:10" ht="28.35" customHeight="1">
      <c r="A27" s="152"/>
      <c r="B27" s="156"/>
      <c r="C27" s="148"/>
      <c r="D27" s="148"/>
      <c r="E27" s="148"/>
      <c r="F27" s="148"/>
      <c r="G27" s="155"/>
      <c r="H27" s="156"/>
      <c r="I27" s="160"/>
      <c r="J27" s="150"/>
    </row>
    <row r="28" spans="1:10" ht="28.35" customHeight="1">
      <c r="A28" s="152"/>
      <c r="B28" s="156"/>
      <c r="C28" s="147"/>
      <c r="D28" s="148"/>
      <c r="E28" s="148"/>
      <c r="F28" s="148"/>
      <c r="G28" s="155"/>
      <c r="H28" s="156"/>
      <c r="I28" s="164"/>
      <c r="J28" s="150"/>
    </row>
    <row r="29" spans="1:10" ht="28.35" customHeight="1">
      <c r="A29" s="152"/>
      <c r="B29" s="156"/>
      <c r="C29" s="148"/>
      <c r="D29" s="147"/>
      <c r="E29" s="147"/>
      <c r="F29" s="147"/>
      <c r="G29" s="158"/>
      <c r="H29" s="156"/>
      <c r="I29" s="160"/>
      <c r="J29" s="150"/>
    </row>
    <row r="30" spans="1:10" ht="20.25" customHeight="1">
      <c r="A30" s="165"/>
      <c r="B30" s="166"/>
      <c r="C30" s="167"/>
      <c r="D30" s="167"/>
      <c r="E30" s="167"/>
      <c r="F30" s="167"/>
      <c r="G30" s="167"/>
      <c r="H30" s="167"/>
      <c r="I30" s="168"/>
      <c r="J30" s="150"/>
    </row>
    <row r="31" spans="1:10" ht="20.25" customHeight="1">
      <c r="A31" s="165"/>
      <c r="B31" s="166"/>
      <c r="C31" s="167"/>
      <c r="D31" s="167"/>
      <c r="E31" s="167"/>
      <c r="F31" s="167"/>
      <c r="G31" s="167"/>
      <c r="H31" s="167"/>
      <c r="I31" s="168"/>
      <c r="J31" s="150"/>
    </row>
    <row r="32" spans="1:10" ht="20.25" customHeight="1">
      <c r="A32" s="165"/>
      <c r="B32" s="166"/>
      <c r="C32" s="167"/>
      <c r="D32" s="167"/>
      <c r="E32" s="167"/>
      <c r="F32" s="167"/>
      <c r="G32" s="167"/>
      <c r="H32" s="167"/>
      <c r="I32" s="168"/>
      <c r="J32" s="150"/>
    </row>
    <row r="33" spans="1:10" ht="20.25" customHeight="1">
      <c r="A33" s="169" t="s">
        <v>325</v>
      </c>
      <c r="B33" s="169" t="s">
        <v>326</v>
      </c>
      <c r="C33" s="170" t="s">
        <v>327</v>
      </c>
      <c r="D33" s="171" t="s">
        <v>328</v>
      </c>
      <c r="E33" s="348" t="s">
        <v>329</v>
      </c>
      <c r="F33" s="348"/>
      <c r="G33" s="348" t="s">
        <v>330</v>
      </c>
      <c r="H33" s="348"/>
      <c r="I33" s="149"/>
      <c r="J33" s="150"/>
    </row>
    <row r="34" spans="1:10" ht="20.25" customHeight="1">
      <c r="A34" s="169"/>
      <c r="B34" s="172" t="s">
        <v>331</v>
      </c>
      <c r="C34" s="172"/>
      <c r="D34" s="173"/>
      <c r="E34" s="174" t="s">
        <v>332</v>
      </c>
      <c r="F34" s="175"/>
      <c r="G34" s="174" t="s">
        <v>333</v>
      </c>
      <c r="H34" s="173"/>
      <c r="I34" s="149"/>
      <c r="J34" s="150"/>
    </row>
    <row r="35" spans="1:10" ht="20.25" customHeight="1">
      <c r="A35" s="176"/>
      <c r="B35" s="177"/>
      <c r="C35" s="170"/>
      <c r="D35" s="178"/>
      <c r="E35" s="178"/>
      <c r="F35" s="179"/>
      <c r="G35" s="178"/>
      <c r="H35" s="178"/>
      <c r="I35" s="149"/>
      <c r="J35" s="150"/>
    </row>
    <row r="36" spans="1:10" ht="20.25" customHeight="1">
      <c r="A36" s="180"/>
      <c r="B36" s="177"/>
      <c r="C36" s="180"/>
      <c r="D36" s="180"/>
      <c r="E36" s="180"/>
      <c r="F36" s="180"/>
      <c r="G36" s="180"/>
      <c r="H36" s="180"/>
      <c r="I36" s="149"/>
      <c r="J36" s="150"/>
    </row>
    <row r="37" spans="1:10" ht="20.25" customHeight="1">
      <c r="A37" s="170"/>
      <c r="B37" s="169"/>
      <c r="C37" s="170"/>
      <c r="D37" s="178"/>
      <c r="E37" s="178"/>
      <c r="F37" s="179"/>
      <c r="G37" s="178"/>
      <c r="H37" s="178"/>
      <c r="I37" s="149"/>
      <c r="J37" s="150"/>
    </row>
    <row r="38" spans="1:10" ht="20.25" customHeight="1">
      <c r="A38" s="170"/>
      <c r="B38" s="169" t="s">
        <v>334</v>
      </c>
      <c r="C38" s="170"/>
      <c r="D38" s="178"/>
      <c r="E38" s="178"/>
      <c r="F38" s="179"/>
      <c r="G38" s="178"/>
      <c r="H38" s="178"/>
      <c r="I38" s="149"/>
      <c r="J38" s="150"/>
    </row>
    <row r="39" spans="1:10" ht="20.25" customHeight="1">
      <c r="A39" s="169">
        <v>1</v>
      </c>
      <c r="B39" s="181" t="s">
        <v>335</v>
      </c>
      <c r="C39" s="182" t="s">
        <v>119</v>
      </c>
      <c r="D39" s="183">
        <v>1</v>
      </c>
      <c r="E39" s="179">
        <v>0</v>
      </c>
      <c r="F39" s="179">
        <f t="shared" ref="F39:F44" si="0">D39*E39</f>
        <v>0</v>
      </c>
      <c r="G39" s="179">
        <v>0</v>
      </c>
      <c r="H39" s="179">
        <f t="shared" ref="H39:H53" si="1">D39*G39</f>
        <v>0</v>
      </c>
      <c r="I39" s="149"/>
      <c r="J39" s="150"/>
    </row>
    <row r="40" spans="1:10" ht="20.25" customHeight="1">
      <c r="A40" s="184" t="s">
        <v>336</v>
      </c>
      <c r="B40" s="181" t="s">
        <v>337</v>
      </c>
      <c r="C40" s="182" t="s">
        <v>119</v>
      </c>
      <c r="D40" s="183">
        <v>1</v>
      </c>
      <c r="E40" s="179">
        <v>0</v>
      </c>
      <c r="F40" s="179">
        <f t="shared" si="0"/>
        <v>0</v>
      </c>
      <c r="G40" s="179">
        <v>0</v>
      </c>
      <c r="H40" s="179">
        <f t="shared" si="1"/>
        <v>0</v>
      </c>
      <c r="I40" s="149"/>
      <c r="J40" s="150"/>
    </row>
    <row r="41" spans="1:10" ht="20.25" customHeight="1">
      <c r="A41" s="169" t="s">
        <v>338</v>
      </c>
      <c r="B41" s="181" t="s">
        <v>339</v>
      </c>
      <c r="C41" s="182" t="s">
        <v>119</v>
      </c>
      <c r="D41" s="183">
        <v>2</v>
      </c>
      <c r="E41" s="179">
        <v>0</v>
      </c>
      <c r="F41" s="179">
        <f t="shared" si="0"/>
        <v>0</v>
      </c>
      <c r="G41" s="179">
        <v>0</v>
      </c>
      <c r="H41" s="179">
        <f t="shared" si="1"/>
        <v>0</v>
      </c>
      <c r="I41" s="149"/>
      <c r="J41" s="150"/>
    </row>
    <row r="42" spans="1:10" ht="20.25" customHeight="1">
      <c r="A42" s="169">
        <v>4</v>
      </c>
      <c r="B42" s="181" t="s">
        <v>340</v>
      </c>
      <c r="C42" s="182" t="s">
        <v>119</v>
      </c>
      <c r="D42" s="183">
        <v>1</v>
      </c>
      <c r="E42" s="179">
        <v>0</v>
      </c>
      <c r="F42" s="179">
        <f t="shared" si="0"/>
        <v>0</v>
      </c>
      <c r="G42" s="179">
        <v>0</v>
      </c>
      <c r="H42" s="179">
        <f t="shared" si="1"/>
        <v>0</v>
      </c>
      <c r="I42" s="149"/>
      <c r="J42" s="150"/>
    </row>
    <row r="43" spans="1:10" ht="20.25" customHeight="1">
      <c r="A43" s="169">
        <v>5</v>
      </c>
      <c r="B43" s="181" t="s">
        <v>341</v>
      </c>
      <c r="C43" s="182" t="s">
        <v>119</v>
      </c>
      <c r="D43" s="183">
        <v>1</v>
      </c>
      <c r="E43" s="179">
        <v>0</v>
      </c>
      <c r="F43" s="179">
        <f t="shared" si="0"/>
        <v>0</v>
      </c>
      <c r="G43" s="179">
        <v>0</v>
      </c>
      <c r="H43" s="179">
        <f t="shared" si="1"/>
        <v>0</v>
      </c>
      <c r="I43" s="149"/>
      <c r="J43" s="150"/>
    </row>
    <row r="44" spans="1:10" ht="20.25" customHeight="1">
      <c r="A44" s="169" t="s">
        <v>342</v>
      </c>
      <c r="B44" s="169" t="s">
        <v>343</v>
      </c>
      <c r="C44" s="178" t="s">
        <v>344</v>
      </c>
      <c r="D44" s="178">
        <v>2</v>
      </c>
      <c r="E44" s="179">
        <v>0</v>
      </c>
      <c r="F44" s="179">
        <f t="shared" si="0"/>
        <v>0</v>
      </c>
      <c r="G44" s="179">
        <v>0</v>
      </c>
      <c r="H44" s="179">
        <f t="shared" si="1"/>
        <v>0</v>
      </c>
      <c r="I44" s="149"/>
      <c r="J44" s="150"/>
    </row>
    <row r="45" spans="1:10" ht="20.25" customHeight="1">
      <c r="A45" s="169">
        <v>7</v>
      </c>
      <c r="B45" s="181" t="s">
        <v>345</v>
      </c>
      <c r="C45" s="182" t="s">
        <v>187</v>
      </c>
      <c r="D45" s="183">
        <v>24</v>
      </c>
      <c r="E45" s="179">
        <v>0</v>
      </c>
      <c r="F45" s="179">
        <v>0</v>
      </c>
      <c r="G45" s="179">
        <v>0</v>
      </c>
      <c r="H45" s="179">
        <f t="shared" si="1"/>
        <v>0</v>
      </c>
      <c r="I45" s="149"/>
      <c r="J45" s="150"/>
    </row>
    <row r="46" spans="1:10" ht="20.25" customHeight="1">
      <c r="A46" s="169">
        <v>8</v>
      </c>
      <c r="B46" s="169" t="s">
        <v>346</v>
      </c>
      <c r="C46" s="185" t="s">
        <v>187</v>
      </c>
      <c r="D46" s="178">
        <v>42</v>
      </c>
      <c r="E46" s="179">
        <v>0</v>
      </c>
      <c r="F46" s="179">
        <f t="shared" ref="F46:F53" si="2">D46*E46</f>
        <v>0</v>
      </c>
      <c r="G46" s="179">
        <v>0</v>
      </c>
      <c r="H46" s="179">
        <f t="shared" si="1"/>
        <v>0</v>
      </c>
      <c r="I46" s="149"/>
      <c r="J46" s="150"/>
    </row>
    <row r="47" spans="1:10" ht="20.25" customHeight="1">
      <c r="A47" s="169">
        <v>9</v>
      </c>
      <c r="B47" s="169" t="s">
        <v>347</v>
      </c>
      <c r="C47" s="182" t="s">
        <v>119</v>
      </c>
      <c r="D47" s="178">
        <v>2</v>
      </c>
      <c r="E47" s="179">
        <v>0</v>
      </c>
      <c r="F47" s="179">
        <f t="shared" si="2"/>
        <v>0</v>
      </c>
      <c r="G47" s="179">
        <v>0</v>
      </c>
      <c r="H47" s="179">
        <f t="shared" si="1"/>
        <v>0</v>
      </c>
      <c r="I47" s="149"/>
      <c r="J47" s="150"/>
    </row>
    <row r="48" spans="1:10" ht="20.25" customHeight="1">
      <c r="A48" s="169">
        <v>10</v>
      </c>
      <c r="B48" s="169" t="s">
        <v>348</v>
      </c>
      <c r="C48" s="185" t="s">
        <v>119</v>
      </c>
      <c r="D48" s="178">
        <v>12</v>
      </c>
      <c r="E48" s="179">
        <v>0</v>
      </c>
      <c r="F48" s="179">
        <f t="shared" si="2"/>
        <v>0</v>
      </c>
      <c r="G48" s="179">
        <v>0</v>
      </c>
      <c r="H48" s="179">
        <f t="shared" si="1"/>
        <v>0</v>
      </c>
      <c r="I48" s="149"/>
      <c r="J48" s="150"/>
    </row>
    <row r="49" spans="1:10" ht="20.25" customHeight="1">
      <c r="A49" s="169">
        <v>11</v>
      </c>
      <c r="B49" s="181" t="s">
        <v>349</v>
      </c>
      <c r="C49" s="182" t="s">
        <v>350</v>
      </c>
      <c r="D49" s="183">
        <v>25</v>
      </c>
      <c r="E49" s="179">
        <v>0</v>
      </c>
      <c r="F49" s="179">
        <f t="shared" si="2"/>
        <v>0</v>
      </c>
      <c r="G49" s="179">
        <v>0</v>
      </c>
      <c r="H49" s="179">
        <f t="shared" si="1"/>
        <v>0</v>
      </c>
      <c r="I49" s="149"/>
      <c r="J49" s="150"/>
    </row>
    <row r="50" spans="1:10" ht="20.25" customHeight="1">
      <c r="A50" s="169">
        <v>12</v>
      </c>
      <c r="B50" s="181" t="s">
        <v>351</v>
      </c>
      <c r="C50" s="182" t="s">
        <v>187</v>
      </c>
      <c r="D50" s="183">
        <v>24</v>
      </c>
      <c r="E50" s="179">
        <v>0</v>
      </c>
      <c r="F50" s="179">
        <f t="shared" si="2"/>
        <v>0</v>
      </c>
      <c r="G50" s="179">
        <v>0</v>
      </c>
      <c r="H50" s="179">
        <f t="shared" si="1"/>
        <v>0</v>
      </c>
      <c r="I50" s="149"/>
      <c r="J50" s="150"/>
    </row>
    <row r="51" spans="1:10" ht="20.25" customHeight="1">
      <c r="A51" s="169">
        <v>13</v>
      </c>
      <c r="B51" s="186" t="s">
        <v>352</v>
      </c>
      <c r="C51" s="187" t="s">
        <v>187</v>
      </c>
      <c r="D51" s="188">
        <v>3</v>
      </c>
      <c r="E51" s="189">
        <v>0</v>
      </c>
      <c r="F51" s="179">
        <f t="shared" si="2"/>
        <v>0</v>
      </c>
      <c r="G51" s="189">
        <v>0</v>
      </c>
      <c r="H51" s="179">
        <f t="shared" si="1"/>
        <v>0</v>
      </c>
      <c r="I51" s="149"/>
      <c r="J51" s="150"/>
    </row>
    <row r="52" spans="1:10" ht="20.25" customHeight="1">
      <c r="A52" s="169">
        <v>14</v>
      </c>
      <c r="B52" s="186" t="s">
        <v>353</v>
      </c>
      <c r="C52" s="187" t="s">
        <v>119</v>
      </c>
      <c r="D52" s="188">
        <v>3</v>
      </c>
      <c r="E52" s="189">
        <v>0</v>
      </c>
      <c r="F52" s="179">
        <f t="shared" si="2"/>
        <v>0</v>
      </c>
      <c r="G52" s="189">
        <v>0</v>
      </c>
      <c r="H52" s="179">
        <f t="shared" si="1"/>
        <v>0</v>
      </c>
      <c r="I52" s="149"/>
      <c r="J52" s="150"/>
    </row>
    <row r="53" spans="1:10" ht="20.25" customHeight="1">
      <c r="A53" s="169">
        <v>15</v>
      </c>
      <c r="B53" s="186" t="s">
        <v>354</v>
      </c>
      <c r="C53" s="187" t="s">
        <v>119</v>
      </c>
      <c r="D53" s="188">
        <v>1</v>
      </c>
      <c r="E53" s="189">
        <v>0</v>
      </c>
      <c r="F53" s="179">
        <f t="shared" si="2"/>
        <v>0</v>
      </c>
      <c r="G53" s="189">
        <v>0</v>
      </c>
      <c r="H53" s="179">
        <f t="shared" si="1"/>
        <v>0</v>
      </c>
      <c r="I53" s="149"/>
      <c r="J53" s="150"/>
    </row>
    <row r="54" spans="1:10" ht="20.25" customHeight="1">
      <c r="A54" s="190"/>
      <c r="B54" s="191" t="s">
        <v>355</v>
      </c>
      <c r="C54" s="192"/>
      <c r="D54" s="193"/>
      <c r="E54" s="194"/>
      <c r="F54" s="194">
        <f>SUM(F39:F53)</f>
        <v>0</v>
      </c>
      <c r="G54" s="194"/>
      <c r="H54" s="194">
        <f>SUM(H39:H53)</f>
        <v>0</v>
      </c>
      <c r="I54" s="149"/>
      <c r="J54" s="150"/>
    </row>
    <row r="55" spans="1:10" ht="20.25" customHeight="1">
      <c r="A55" s="190"/>
      <c r="B55" s="186"/>
      <c r="C55" s="195"/>
      <c r="D55" s="188"/>
      <c r="E55" s="189"/>
      <c r="F55" s="189"/>
      <c r="G55" s="189"/>
      <c r="H55" s="189"/>
      <c r="I55" s="149"/>
      <c r="J55" s="150"/>
    </row>
    <row r="56" spans="1:10" ht="20.25" customHeight="1">
      <c r="A56" s="190"/>
      <c r="B56" s="196"/>
      <c r="C56" s="195"/>
      <c r="D56" s="188"/>
      <c r="E56" s="189"/>
      <c r="F56" s="189"/>
      <c r="G56" s="189"/>
      <c r="H56" s="189"/>
      <c r="I56" s="149"/>
      <c r="J56" s="150"/>
    </row>
    <row r="57" spans="1:10" ht="20.25" customHeight="1">
      <c r="A57" s="196"/>
      <c r="B57" s="196" t="s">
        <v>356</v>
      </c>
      <c r="C57" s="196"/>
      <c r="D57" s="188"/>
      <c r="E57" s="188"/>
      <c r="F57" s="189"/>
      <c r="G57" s="188"/>
      <c r="H57" s="188"/>
      <c r="I57" s="149"/>
      <c r="J57" s="150"/>
    </row>
    <row r="58" spans="1:10" ht="20.25" customHeight="1">
      <c r="A58" s="190">
        <v>1</v>
      </c>
      <c r="B58" s="186" t="s">
        <v>357</v>
      </c>
      <c r="C58" s="190" t="s">
        <v>119</v>
      </c>
      <c r="D58" s="188">
        <v>3</v>
      </c>
      <c r="E58" s="188"/>
      <c r="F58" s="189"/>
      <c r="G58" s="188"/>
      <c r="H58" s="188"/>
      <c r="I58" s="149"/>
      <c r="J58" s="150"/>
    </row>
    <row r="59" spans="1:10" ht="20.25" customHeight="1">
      <c r="A59" s="190">
        <v>2</v>
      </c>
      <c r="B59" s="186" t="s">
        <v>358</v>
      </c>
      <c r="C59" s="190" t="s">
        <v>119</v>
      </c>
      <c r="D59" s="188">
        <v>3</v>
      </c>
      <c r="E59" s="188"/>
      <c r="F59" s="189"/>
      <c r="G59" s="188"/>
      <c r="H59" s="188"/>
      <c r="I59" s="149"/>
      <c r="J59" s="150"/>
    </row>
    <row r="60" spans="1:10" ht="20.25" customHeight="1">
      <c r="A60" s="190">
        <v>3</v>
      </c>
      <c r="B60" s="197" t="s">
        <v>359</v>
      </c>
      <c r="C60" s="195" t="s">
        <v>119</v>
      </c>
      <c r="D60" s="188">
        <v>2</v>
      </c>
      <c r="E60" s="189"/>
      <c r="F60" s="188"/>
      <c r="G60" s="189"/>
      <c r="H60" s="189"/>
      <c r="I60" s="149"/>
      <c r="J60" s="150"/>
    </row>
    <row r="61" spans="1:10" ht="20.25" customHeight="1">
      <c r="A61" s="184">
        <v>4</v>
      </c>
      <c r="B61" s="198" t="s">
        <v>360</v>
      </c>
      <c r="C61" s="199" t="s">
        <v>119</v>
      </c>
      <c r="D61" s="200">
        <v>4</v>
      </c>
      <c r="E61" s="201"/>
      <c r="F61" s="179"/>
      <c r="G61" s="201"/>
      <c r="H61" s="179"/>
      <c r="I61" s="149"/>
      <c r="J61" s="150"/>
    </row>
    <row r="62" spans="1:10" ht="20.25" customHeight="1">
      <c r="A62" s="184">
        <v>5</v>
      </c>
      <c r="B62" s="169" t="s">
        <v>361</v>
      </c>
      <c r="C62" s="184" t="s">
        <v>119</v>
      </c>
      <c r="D62" s="178">
        <v>1</v>
      </c>
      <c r="E62" s="179"/>
      <c r="F62" s="179"/>
      <c r="G62" s="179"/>
      <c r="H62" s="179"/>
      <c r="I62" s="149"/>
      <c r="J62" s="150"/>
    </row>
    <row r="63" spans="1:10" ht="20.25" customHeight="1">
      <c r="A63" s="184"/>
      <c r="B63" s="170"/>
      <c r="C63" s="202"/>
      <c r="D63" s="203"/>
      <c r="E63" s="179"/>
      <c r="F63" s="204"/>
      <c r="G63" s="179"/>
      <c r="H63" s="204"/>
      <c r="I63" s="149"/>
      <c r="J63" s="150"/>
    </row>
    <row r="64" spans="1:10" ht="20.25" customHeight="1">
      <c r="A64" s="184"/>
      <c r="B64" s="181"/>
      <c r="C64" s="205"/>
      <c r="D64" s="183"/>
      <c r="E64" s="179"/>
      <c r="F64" s="179"/>
      <c r="G64" s="179"/>
      <c r="H64" s="179"/>
      <c r="I64" s="149"/>
      <c r="J64" s="150"/>
    </row>
    <row r="65" spans="1:10" ht="20.25" customHeight="1">
      <c r="A65" s="184"/>
      <c r="B65" s="181"/>
      <c r="C65" s="205"/>
      <c r="D65" s="183"/>
      <c r="E65" s="179"/>
      <c r="F65" s="179"/>
      <c r="G65" s="179"/>
      <c r="H65" s="179"/>
      <c r="I65" s="149"/>
      <c r="J65" s="150"/>
    </row>
    <row r="66" spans="1:10" ht="20.25" customHeight="1">
      <c r="A66" s="184"/>
      <c r="B66" s="206"/>
      <c r="C66" s="205"/>
      <c r="D66" s="183"/>
      <c r="E66" s="179"/>
      <c r="F66" s="179"/>
      <c r="G66" s="179"/>
      <c r="H66" s="179"/>
      <c r="I66" s="149"/>
      <c r="J66" s="150"/>
    </row>
    <row r="67" spans="1:10" ht="20.25" customHeight="1">
      <c r="A67" s="184"/>
      <c r="B67" s="181"/>
      <c r="C67" s="205"/>
      <c r="D67" s="183"/>
      <c r="E67" s="207"/>
      <c r="F67" s="179"/>
      <c r="G67" s="179"/>
      <c r="H67" s="179"/>
      <c r="I67" s="149"/>
      <c r="J67" s="150"/>
    </row>
    <row r="68" spans="1:10" ht="20.25" customHeight="1">
      <c r="A68" s="184"/>
      <c r="B68" s="169"/>
      <c r="C68" s="205"/>
      <c r="D68" s="178"/>
      <c r="E68" s="179"/>
      <c r="F68" s="179"/>
      <c r="G68" s="179"/>
      <c r="H68" s="179"/>
      <c r="I68" s="149"/>
      <c r="J68" s="150"/>
    </row>
    <row r="69" spans="1:10" ht="20.25" customHeight="1">
      <c r="A69" s="184"/>
      <c r="B69" s="169"/>
      <c r="C69" s="205"/>
      <c r="D69" s="178"/>
      <c r="E69" s="179"/>
      <c r="F69" s="179"/>
      <c r="G69" s="179"/>
      <c r="H69" s="179"/>
      <c r="I69" s="149"/>
      <c r="J69" s="150"/>
    </row>
    <row r="70" spans="1:10" ht="20.25" customHeight="1">
      <c r="A70" s="184"/>
      <c r="B70" s="169"/>
      <c r="C70" s="205"/>
      <c r="D70" s="178"/>
      <c r="E70" s="179"/>
      <c r="F70" s="179"/>
      <c r="G70" s="179"/>
      <c r="H70" s="179"/>
      <c r="I70" s="149"/>
      <c r="J70" s="150"/>
    </row>
    <row r="71" spans="1:10" ht="20.25" customHeight="1">
      <c r="A71" s="184"/>
      <c r="B71" s="169"/>
      <c r="C71" s="205"/>
      <c r="D71" s="178"/>
      <c r="E71" s="179"/>
      <c r="F71" s="179"/>
      <c r="G71" s="179"/>
      <c r="H71" s="179"/>
      <c r="I71" s="149"/>
      <c r="J71" s="150"/>
    </row>
    <row r="72" spans="1:10" ht="20.25" customHeight="1">
      <c r="A72" s="184"/>
      <c r="B72" s="169"/>
      <c r="C72" s="205"/>
      <c r="D72" s="178"/>
      <c r="E72" s="179"/>
      <c r="F72" s="179"/>
      <c r="G72" s="179"/>
      <c r="H72" s="179"/>
      <c r="I72" s="149"/>
      <c r="J72" s="150"/>
    </row>
    <row r="73" spans="1:10" ht="20.25" customHeight="1">
      <c r="A73" s="184"/>
      <c r="B73" s="181"/>
      <c r="C73" s="205"/>
      <c r="D73" s="183"/>
      <c r="E73" s="179"/>
      <c r="F73" s="179"/>
      <c r="G73" s="179"/>
      <c r="H73" s="179"/>
      <c r="I73" s="149"/>
      <c r="J73" s="150"/>
    </row>
    <row r="74" spans="1:10" ht="20.25" customHeight="1">
      <c r="A74" s="184"/>
      <c r="B74" s="181"/>
      <c r="C74" s="205"/>
      <c r="D74" s="183"/>
      <c r="E74" s="179"/>
      <c r="F74" s="179"/>
      <c r="G74" s="179"/>
      <c r="H74" s="179"/>
      <c r="I74" s="149"/>
      <c r="J74" s="150"/>
    </row>
    <row r="75" spans="1:10" ht="20.25" customHeight="1">
      <c r="A75" s="184"/>
      <c r="B75" s="169"/>
      <c r="C75" s="205"/>
      <c r="D75" s="178"/>
      <c r="E75" s="179"/>
      <c r="F75" s="179"/>
      <c r="G75" s="179"/>
      <c r="H75" s="179"/>
      <c r="I75" s="149"/>
      <c r="J75" s="150"/>
    </row>
    <row r="76" spans="1:10" ht="20.25" customHeight="1">
      <c r="A76" s="184"/>
      <c r="B76" s="169"/>
      <c r="C76" s="205"/>
      <c r="D76" s="178"/>
      <c r="E76" s="179"/>
      <c r="F76" s="179"/>
      <c r="G76" s="179"/>
      <c r="H76" s="179"/>
      <c r="I76" s="149"/>
      <c r="J76" s="150"/>
    </row>
    <row r="77" spans="1:10" ht="20.25" customHeight="1">
      <c r="A77" s="184"/>
      <c r="B77" s="169"/>
      <c r="C77" s="205"/>
      <c r="D77" s="178"/>
      <c r="E77" s="179"/>
      <c r="F77" s="179"/>
      <c r="G77" s="179"/>
      <c r="H77" s="179"/>
      <c r="I77" s="149"/>
      <c r="J77" s="150"/>
    </row>
    <row r="78" spans="1:10" ht="20.25" customHeight="1">
      <c r="A78" s="184"/>
      <c r="B78" s="170"/>
      <c r="C78" s="205"/>
      <c r="D78" s="178"/>
      <c r="E78" s="179"/>
      <c r="F78" s="179"/>
      <c r="G78" s="179"/>
      <c r="H78" s="204"/>
      <c r="I78" s="149"/>
      <c r="J78" s="150"/>
    </row>
    <row r="79" spans="1:10" ht="20.25" customHeight="1">
      <c r="A79" s="184"/>
      <c r="B79" s="169"/>
      <c r="C79" s="205"/>
      <c r="D79" s="178"/>
      <c r="E79" s="179"/>
      <c r="F79" s="179"/>
      <c r="G79" s="179"/>
      <c r="H79" s="179"/>
      <c r="I79" s="149"/>
      <c r="J79" s="150"/>
    </row>
    <row r="80" spans="1:10" ht="20.25" customHeight="1">
      <c r="A80" s="184"/>
      <c r="B80" s="169"/>
      <c r="C80" s="205"/>
      <c r="D80" s="178"/>
      <c r="E80" s="179"/>
      <c r="F80" s="179"/>
      <c r="G80" s="179"/>
      <c r="H80" s="179"/>
      <c r="I80" s="149"/>
      <c r="J80" s="150"/>
    </row>
    <row r="81" spans="1:10" ht="20.25" customHeight="1">
      <c r="A81" s="184"/>
      <c r="B81" s="169"/>
      <c r="C81" s="184"/>
      <c r="D81" s="178"/>
      <c r="E81" s="178"/>
      <c r="F81" s="179"/>
      <c r="G81" s="179"/>
      <c r="H81" s="179"/>
      <c r="I81" s="149"/>
      <c r="J81" s="150"/>
    </row>
    <row r="82" spans="1:10" ht="20.25" customHeight="1">
      <c r="A82" s="184"/>
      <c r="B82" s="181"/>
      <c r="C82" s="205"/>
      <c r="D82" s="183"/>
      <c r="E82" s="179"/>
      <c r="F82" s="179"/>
      <c r="G82" s="179"/>
      <c r="H82" s="179"/>
      <c r="I82" s="149"/>
      <c r="J82" s="150"/>
    </row>
    <row r="83" spans="1:10" ht="20.25" customHeight="1">
      <c r="A83" s="184"/>
      <c r="B83" s="181"/>
      <c r="C83" s="205"/>
      <c r="D83" s="183"/>
      <c r="E83" s="179"/>
      <c r="F83" s="179"/>
      <c r="G83" s="179"/>
      <c r="H83" s="179"/>
      <c r="I83" s="149"/>
      <c r="J83" s="150"/>
    </row>
    <row r="84" spans="1:10" ht="20.25" customHeight="1">
      <c r="A84" s="184"/>
      <c r="B84" s="181"/>
      <c r="C84" s="205"/>
      <c r="D84" s="183"/>
      <c r="E84" s="179"/>
      <c r="F84" s="179"/>
      <c r="G84" s="179"/>
      <c r="H84" s="179"/>
      <c r="I84" s="149"/>
      <c r="J84" s="150"/>
    </row>
    <row r="85" spans="1:10" ht="20.25" customHeight="1">
      <c r="A85" s="184"/>
      <c r="B85" s="169"/>
      <c r="C85" s="205"/>
      <c r="D85" s="178"/>
      <c r="E85" s="179"/>
      <c r="F85" s="179"/>
      <c r="G85" s="179"/>
      <c r="H85" s="179"/>
      <c r="I85" s="149"/>
      <c r="J85" s="150"/>
    </row>
    <row r="86" spans="1:10" ht="20.25" customHeight="1">
      <c r="A86" s="184"/>
      <c r="B86" s="181"/>
      <c r="C86" s="205"/>
      <c r="D86" s="183"/>
      <c r="E86" s="179"/>
      <c r="F86" s="179"/>
      <c r="G86" s="179"/>
      <c r="H86" s="179"/>
      <c r="I86" s="149"/>
      <c r="J86" s="150"/>
    </row>
    <row r="87" spans="1:10" ht="20.25" customHeight="1">
      <c r="A87" s="184"/>
      <c r="B87" s="181"/>
      <c r="C87" s="205"/>
      <c r="D87" s="183"/>
      <c r="E87" s="179"/>
      <c r="F87" s="179"/>
      <c r="G87" s="179"/>
      <c r="H87" s="179"/>
      <c r="I87" s="149"/>
      <c r="J87" s="150"/>
    </row>
    <row r="88" spans="1:10" ht="20.25" customHeight="1">
      <c r="A88" s="184"/>
      <c r="B88" s="181"/>
      <c r="C88" s="205"/>
      <c r="D88" s="183"/>
      <c r="E88" s="179"/>
      <c r="F88" s="179"/>
      <c r="G88" s="179"/>
      <c r="H88" s="179"/>
      <c r="I88" s="149"/>
      <c r="J88" s="150"/>
    </row>
    <row r="89" spans="1:10" ht="20.25" customHeight="1">
      <c r="A89" s="184"/>
      <c r="B89" s="181"/>
      <c r="C89" s="205"/>
      <c r="D89" s="183"/>
      <c r="E89" s="179"/>
      <c r="F89" s="179"/>
      <c r="G89" s="179"/>
      <c r="H89" s="179"/>
      <c r="I89" s="149"/>
      <c r="J89" s="150"/>
    </row>
    <row r="90" spans="1:10" ht="20.25" customHeight="1">
      <c r="A90" s="184"/>
      <c r="B90" s="181"/>
      <c r="C90" s="205"/>
      <c r="D90" s="183"/>
      <c r="E90" s="179"/>
      <c r="F90" s="179"/>
      <c r="G90" s="179"/>
      <c r="H90" s="179"/>
      <c r="I90" s="149"/>
      <c r="J90" s="150"/>
    </row>
    <row r="91" spans="1:10" ht="20.25" customHeight="1">
      <c r="A91" s="184"/>
      <c r="B91" s="181"/>
      <c r="C91" s="205"/>
      <c r="D91" s="183"/>
      <c r="E91" s="179"/>
      <c r="F91" s="179"/>
      <c r="G91" s="179"/>
      <c r="H91" s="179"/>
      <c r="I91" s="149"/>
      <c r="J91" s="150"/>
    </row>
    <row r="92" spans="1:10" ht="20.25" customHeight="1">
      <c r="A92" s="184"/>
      <c r="B92" s="181"/>
      <c r="C92" s="205"/>
      <c r="D92" s="183"/>
      <c r="E92" s="179"/>
      <c r="F92" s="179"/>
      <c r="G92" s="179"/>
      <c r="H92" s="179"/>
      <c r="I92" s="149"/>
      <c r="J92" s="150"/>
    </row>
    <row r="93" spans="1:10" ht="20.25" customHeight="1">
      <c r="A93" s="184"/>
      <c r="B93" s="181"/>
      <c r="C93" s="205"/>
      <c r="D93" s="183"/>
      <c r="E93" s="179"/>
      <c r="F93" s="179"/>
      <c r="G93" s="179"/>
      <c r="H93" s="179"/>
      <c r="I93" s="149"/>
      <c r="J93" s="150"/>
    </row>
    <row r="94" spans="1:10" ht="20.25" customHeight="1">
      <c r="A94" s="184"/>
      <c r="B94" s="169"/>
      <c r="C94" s="205"/>
      <c r="D94" s="178"/>
      <c r="E94" s="179"/>
      <c r="F94" s="179"/>
      <c r="G94" s="179"/>
      <c r="H94" s="179"/>
      <c r="I94" s="149"/>
      <c r="J94" s="150"/>
    </row>
    <row r="95" spans="1:10" ht="20.25" customHeight="1">
      <c r="A95" s="184"/>
      <c r="B95" s="169"/>
      <c r="C95" s="205"/>
      <c r="D95" s="178"/>
      <c r="E95" s="179"/>
      <c r="F95" s="179"/>
      <c r="G95" s="179"/>
      <c r="H95" s="179"/>
      <c r="I95" s="149"/>
      <c r="J95" s="150"/>
    </row>
    <row r="96" spans="1:10" ht="20.25" customHeight="1">
      <c r="A96" s="184"/>
      <c r="B96" s="169"/>
      <c r="C96" s="205"/>
      <c r="D96" s="178"/>
      <c r="E96" s="179"/>
      <c r="F96" s="179"/>
      <c r="G96" s="179"/>
      <c r="H96" s="179"/>
      <c r="I96" s="149"/>
      <c r="J96" s="150"/>
    </row>
    <row r="97" spans="1:10" ht="20.25" customHeight="1">
      <c r="A97" s="184"/>
      <c r="B97" s="172"/>
      <c r="C97" s="208"/>
      <c r="D97" s="173"/>
      <c r="E97" s="175"/>
      <c r="F97" s="175"/>
      <c r="G97" s="175"/>
      <c r="H97" s="175"/>
      <c r="I97" s="149"/>
      <c r="J97" s="150"/>
    </row>
    <row r="98" spans="1:10" ht="20.25" customHeight="1">
      <c r="A98" s="184"/>
      <c r="B98" s="209"/>
      <c r="C98" s="210"/>
      <c r="D98" s="211"/>
      <c r="E98" s="212"/>
      <c r="F98" s="212"/>
      <c r="G98" s="212"/>
      <c r="H98" s="212"/>
      <c r="I98" s="149"/>
      <c r="J98" s="150"/>
    </row>
    <row r="99" spans="1:10" ht="20.25" customHeight="1">
      <c r="A99" s="184"/>
      <c r="B99" s="170"/>
      <c r="C99" s="213"/>
      <c r="D99" s="214"/>
      <c r="E99" s="215"/>
      <c r="F99" s="216"/>
      <c r="G99" s="216"/>
      <c r="H99" s="216"/>
      <c r="I99" s="149"/>
      <c r="J99" s="150"/>
    </row>
  </sheetData>
  <sheetProtection selectLockedCells="1" selectUnlockedCells="1"/>
  <mergeCells count="2">
    <mergeCell ref="E33:F33"/>
    <mergeCell ref="G33:H33"/>
  </mergeCells>
  <phoneticPr fontId="23" type="noConversion"/>
  <pageMargins left="1.2020833333333334" right="0.74791666666666667" top="1.5340277777777778" bottom="0.98402777777777772" header="0.51180555555555551" footer="0.51180555555555551"/>
  <pageSetup paperSize="9" scale="3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A sournný VV</vt:lpstr>
      <vt:lpstr>A1 Stav část - VV</vt:lpstr>
      <vt:lpstr>A3.2 VZD rekap. VV</vt:lpstr>
      <vt:lpstr>A3.2 VZD VV</vt:lpstr>
      <vt:lpstr>A 3.4MaR VV</vt:lpstr>
      <vt:lpstr>A3.7 EL VV</vt:lpstr>
      <vt:lpstr>'A3.7 EL VV'!Excel_BuiltIn_Print_Area</vt:lpstr>
      <vt:lpstr>'A1 Stav část - VV'!Názvy_tisku</vt:lpstr>
      <vt:lpstr>'A 3.4MaR VV'!Oblast_tisku</vt:lpstr>
      <vt:lpstr>'A sournný VV'!Oblast_tisku</vt:lpstr>
      <vt:lpstr>'A1 Stav část - VV'!Oblast_tisku</vt:lpstr>
      <vt:lpstr>'A3.7 EL VV'!Oblast_tisku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ricar</cp:lastModifiedBy>
  <dcterms:created xsi:type="dcterms:W3CDTF">2019-09-17T05:50:52Z</dcterms:created>
  <dcterms:modified xsi:type="dcterms:W3CDTF">2019-12-04T07:18:39Z</dcterms:modified>
</cp:coreProperties>
</file>