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Soutěž ZT - oficiální balíky k soutěži\03 Sterilizace\MM\"/>
    </mc:Choice>
  </mc:AlternateContent>
  <bookViews>
    <workbookView xWindow="0" yWindow="0" windowWidth="7476" windowHeight="2964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dodávek'!$B$1:$K$15</definedName>
    <definedName name="_xlnm.Print_Area" localSheetId="2">'B - servisní práce'!$B$1:$N$22</definedName>
    <definedName name="_xlnm.Print_Area" localSheetId="0">'Souhrnný list'!$B$1:$H$13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2" i="2"/>
  <c r="I13" i="2"/>
  <c r="I14" i="2"/>
  <c r="I10" i="2"/>
  <c r="F10" i="3" l="1"/>
  <c r="F11" i="3"/>
  <c r="E10" i="3"/>
  <c r="E11" i="3"/>
  <c r="N14" i="2"/>
  <c r="N13" i="2"/>
  <c r="N12" i="2"/>
  <c r="N11" i="2"/>
  <c r="N10" i="2"/>
  <c r="L14" i="2"/>
  <c r="L13" i="2"/>
  <c r="L12" i="2"/>
  <c r="L11" i="2"/>
  <c r="L10" i="2"/>
  <c r="D2" i="2" l="1"/>
  <c r="D2" i="1"/>
  <c r="L4" i="2" l="1"/>
  <c r="E4" i="2"/>
  <c r="E4" i="1"/>
  <c r="G4" i="1"/>
  <c r="F4" i="2"/>
  <c r="D4" i="2"/>
  <c r="K4" i="1"/>
  <c r="D4" i="1"/>
  <c r="H11" i="1" l="1"/>
  <c r="K11" i="1" s="1"/>
  <c r="H9" i="1" l="1"/>
  <c r="K9" i="1" s="1"/>
  <c r="L15" i="2" l="1"/>
  <c r="N15" i="2"/>
  <c r="I15" i="2"/>
  <c r="H8" i="1"/>
  <c r="K8" i="1" s="1"/>
  <c r="H10" i="1"/>
  <c r="K10" i="1" s="1"/>
  <c r="H7" i="1"/>
  <c r="E9" i="3" l="1"/>
  <c r="F9" i="3" s="1"/>
  <c r="I18" i="2"/>
  <c r="E8" i="3" s="1"/>
  <c r="K7" i="1"/>
  <c r="K12" i="1" s="1"/>
  <c r="F7" i="3" s="1"/>
  <c r="H12" i="1"/>
  <c r="E7" i="3" s="1"/>
  <c r="F8" i="3" l="1"/>
  <c r="E12" i="3"/>
  <c r="F12" i="3" s="1"/>
</calcChain>
</file>

<file path=xl/sharedStrings.xml><?xml version="1.0" encoding="utf-8"?>
<sst xmlns="http://schemas.openxmlformats.org/spreadsheetml/2006/main" count="104" uniqueCount="64">
  <si>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</si>
  <si>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</si>
  <si>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</si>
  <si>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</si>
  <si>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</si>
  <si>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</si>
  <si>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</si>
  <si>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</si>
  <si>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</si>
  <si>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</si>
  <si>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</si>
  <si>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</si>
  <si>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</si>
  <si>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</si>
  <si>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</si>
  <si>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</si>
  <si>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</si>
  <si>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</si>
  <si>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</si>
  <si>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</si>
  <si>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</si>
  <si>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</si>
  <si>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</si>
  <si>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</si>
  <si>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</si>
  <si>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</si>
  <si>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</si>
  <si>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</si>
  <si>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</si>
  <si>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</si>
  <si>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</si>
  <si>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</si>
  <si>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</si>
  <si>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</si>
  <si>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</si>
  <si>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</si>
  <si>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</si>
  <si>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</si>
  <si>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</si>
  <si>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</si>
  <si>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</si>
  <si>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</si>
  <si>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</si>
  <si>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</si>
  <si>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</si>
  <si>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</si>
  <si>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Zařízení pro provoz centrální sterilizace pro Oblastní nemocnici Náchod</t>
  </si>
  <si>
    <t>TP-0995</t>
  </si>
  <si>
    <t>Úpravna vody pro provoz centrální sterilizace</t>
  </si>
  <si>
    <t>TP-3904</t>
  </si>
  <si>
    <t>Sterilizátor parní pro 4 STJ prokládací vč.zavážecího vozíku</t>
  </si>
  <si>
    <t>TP-3908</t>
  </si>
  <si>
    <t>Sterilizátor parní pro 8 STJ prokládací vč.zavážecího vozíku</t>
  </si>
  <si>
    <t>TP-3909</t>
  </si>
  <si>
    <t>Mycí a dezinfekční automat pro operační obuv</t>
  </si>
  <si>
    <t>TP-3910</t>
  </si>
  <si>
    <t>Myčka prokládací vč. zavážecího vozíku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</si>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</sst>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theme="0" tint="-0.14993743705557422"/>
      </left>
      <right/>
      <top/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 style="dotted">
        <color theme="0" tint="-0.14993743705557422"/>
      </right>
      <top/>
      <bottom style="dotted">
        <color theme="0" tint="-0.14993743705557422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6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4" fontId="6" fillId="5" borderId="28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1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vertical="center"/>
    </xf>
    <xf numFmtId="4" fontId="8" fillId="7" borderId="25" xfId="0" applyNumberFormat="1" applyFont="1" applyFill="1" applyBorder="1" applyAlignment="1">
      <alignment vertical="center"/>
    </xf>
    <xf numFmtId="0" fontId="8" fillId="7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6" borderId="24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wrapText="1"/>
    </xf>
    <xf numFmtId="4" fontId="8" fillId="3" borderId="34" xfId="0" applyNumberFormat="1" applyFont="1" applyFill="1" applyBorder="1" applyAlignment="1">
      <alignment vertical="center"/>
    </xf>
    <xf numFmtId="1" fontId="3" fillId="3" borderId="34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vertical="center"/>
    </xf>
    <xf numFmtId="4" fontId="4" fillId="3" borderId="35" xfId="0" applyNumberFormat="1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4" fontId="12" fillId="6" borderId="21" xfId="0" applyNumberFormat="1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4" fontId="12" fillId="6" borderId="22" xfId="0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14" fontId="2" fillId="3" borderId="38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37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4" fontId="9" fillId="3" borderId="45" xfId="0" applyNumberFormat="1" applyFont="1" applyFill="1" applyBorder="1" applyAlignment="1">
      <alignment vertical="center"/>
    </xf>
    <xf numFmtId="4" fontId="2" fillId="3" borderId="43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43" xfId="0" applyNumberFormat="1" applyFont="1" applyFill="1" applyBorder="1" applyAlignment="1">
      <alignment horizontal="right" vertical="center"/>
    </xf>
    <xf numFmtId="4" fontId="9" fillId="5" borderId="45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4" fillId="4" borderId="17" xfId="0" applyNumberFormat="1" applyFont="1" applyFill="1" applyBorder="1" applyAlignment="1" applyProtection="1">
      <alignment horizontal="right" vertical="center"/>
      <protection locked="0"/>
    </xf>
    <xf numFmtId="4" fontId="4" fillId="4" borderId="18" xfId="0" applyNumberFormat="1" applyFont="1" applyFill="1" applyBorder="1" applyAlignment="1" applyProtection="1">
      <alignment horizontal="right" vertical="center"/>
      <protection locked="0"/>
    </xf>
    <xf numFmtId="4" fontId="4" fillId="4" borderId="19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12" fillId="6" borderId="22" xfId="0" applyFont="1" applyFill="1" applyBorder="1" applyAlignment="1">
      <alignment horizontal="left" vertical="center"/>
    </xf>
    <xf numFmtId="2" fontId="4" fillId="4" borderId="14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60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57" xfId="0" applyNumberFormat="1" applyFont="1" applyFill="1" applyBorder="1" applyAlignment="1" applyProtection="1">
      <alignment horizontal="right" vertical="center" wrapText="1"/>
    </xf>
    <xf numFmtId="2" fontId="4" fillId="4" borderId="58" xfId="0" applyNumberFormat="1" applyFont="1" applyFill="1" applyBorder="1" applyAlignment="1" applyProtection="1">
      <alignment horizontal="left" vertical="center" wrapText="1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2" fontId="4" fillId="4" borderId="8" xfId="0" applyNumberFormat="1" applyFont="1" applyFill="1" applyBorder="1" applyAlignment="1" applyProtection="1">
      <alignment horizontal="left" vertical="center" wrapText="1"/>
    </xf>
    <xf numFmtId="2" fontId="4" fillId="4" borderId="59" xfId="0" applyNumberFormat="1" applyFont="1" applyFill="1" applyBorder="1" applyAlignment="1" applyProtection="1">
      <alignment horizontal="right" vertical="center" wrapText="1"/>
    </xf>
    <xf numFmtId="2" fontId="4" fillId="4" borderId="61" xfId="0" applyNumberFormat="1" applyFont="1" applyFill="1" applyBorder="1" applyAlignment="1" applyProtection="1">
      <alignment horizontal="left" vertical="center" wrapText="1"/>
    </xf>
    <xf numFmtId="0" fontId="2" fillId="3" borderId="39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9" fillId="5" borderId="62" xfId="0" applyFont="1" applyFill="1" applyBorder="1" applyAlignment="1">
      <alignment vertical="center"/>
    </xf>
    <xf numFmtId="0" fontId="9" fillId="5" borderId="63" xfId="0" applyFont="1" applyFill="1" applyBorder="1" applyAlignment="1">
      <alignment vertical="center"/>
    </xf>
    <xf numFmtId="0" fontId="9" fillId="5" borderId="6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49" xfId="0" applyFont="1" applyFill="1" applyBorder="1" applyAlignment="1">
      <alignment vertical="center"/>
    </xf>
    <xf numFmtId="0" fontId="9" fillId="3" borderId="50" xfId="0" applyFont="1" applyFill="1" applyBorder="1" applyAlignment="1">
      <alignment vertical="center"/>
    </xf>
    <xf numFmtId="0" fontId="9" fillId="3" borderId="51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justify" vertical="center" wrapText="1"/>
    </xf>
    <xf numFmtId="0" fontId="8" fillId="5" borderId="32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justify" vertical="center" wrapText="1"/>
    </xf>
    <xf numFmtId="0" fontId="6" fillId="5" borderId="2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workbookViewId="0">
      <selection activeCell="C9" sqref="C9:D9"/>
    </sheetView>
  </sheetViews>
  <sheetFormatPr defaultRowHeight="14.4" x14ac:dyDescent="0.3"/>
  <cols>
    <col min="1" max="1" width="2.77734375" style="2" customWidth="1"/>
    <col min="2" max="2" width="3.33203125" style="1" customWidth="1"/>
    <col min="3" max="3" width="10" style="1" customWidth="1"/>
    <col min="4" max="4" width="70.5546875" style="1" customWidth="1"/>
    <col min="5" max="5" width="23.33203125" style="1" customWidth="1"/>
    <col min="6" max="6" width="23.33203125" style="5" customWidth="1"/>
    <col min="7" max="7" width="7.5546875" style="1" bestFit="1" customWidth="1"/>
    <col min="8" max="8" width="14.44140625" style="1" customWidth="1"/>
    <col min="9" max="9" width="53.5546875" style="2" customWidth="1"/>
    <col min="10" max="16384" width="8.88671875" style="1"/>
  </cols>
  <sheetData>
    <row r="1" spans="2:8" s="2" customFormat="1" ht="45" customHeight="1" x14ac:dyDescent="0.3">
      <c r="B1" s="94" t="s">
        <v>30</v>
      </c>
      <c r="C1" s="94"/>
      <c r="D1" s="94"/>
      <c r="E1" s="94"/>
      <c r="F1" s="94"/>
      <c r="G1" s="94"/>
      <c r="H1" s="94"/>
    </row>
    <row r="2" spans="2:8" s="2" customFormat="1" ht="30" customHeight="1" x14ac:dyDescent="0.3">
      <c r="B2" s="93" t="s">
        <v>4</v>
      </c>
      <c r="C2" s="93"/>
      <c r="D2" s="95" t="s">
        <v>46</v>
      </c>
      <c r="E2" s="95"/>
      <c r="F2" s="95"/>
      <c r="G2" s="95"/>
      <c r="H2" s="95"/>
    </row>
    <row r="3" spans="2:8" s="2" customFormat="1" x14ac:dyDescent="0.3">
      <c r="B3" s="93" t="s">
        <v>0</v>
      </c>
      <c r="C3" s="93"/>
      <c r="D3" s="96" t="s">
        <v>1</v>
      </c>
      <c r="E3" s="96"/>
      <c r="F3" s="96"/>
      <c r="G3" s="96"/>
      <c r="H3" s="96"/>
    </row>
    <row r="4" spans="2:8" s="2" customFormat="1" x14ac:dyDescent="0.3">
      <c r="B4" s="93" t="s">
        <v>26</v>
      </c>
      <c r="C4" s="93"/>
      <c r="D4" s="61"/>
      <c r="E4" s="62" t="s">
        <v>7</v>
      </c>
      <c r="F4" s="62" t="s">
        <v>8</v>
      </c>
      <c r="G4" s="28" t="s">
        <v>5</v>
      </c>
      <c r="H4" s="63"/>
    </row>
    <row r="5" spans="2:8" s="2" customFormat="1" ht="24" customHeight="1" x14ac:dyDescent="0.3">
      <c r="B5" s="50"/>
      <c r="C5" s="50"/>
      <c r="D5" s="50"/>
      <c r="G5" s="50"/>
      <c r="H5" s="50"/>
    </row>
    <row r="6" spans="2:8" s="2" customFormat="1" ht="21" customHeight="1" x14ac:dyDescent="0.3">
      <c r="B6" s="55"/>
      <c r="C6" s="55"/>
      <c r="D6" s="55"/>
      <c r="E6" s="56" t="s">
        <v>38</v>
      </c>
      <c r="F6" s="56" t="s">
        <v>39</v>
      </c>
      <c r="G6" s="23"/>
      <c r="H6" s="23"/>
    </row>
    <row r="7" spans="2:8" s="2" customFormat="1" ht="21" customHeight="1" x14ac:dyDescent="0.3">
      <c r="B7" s="86" t="s">
        <v>31</v>
      </c>
      <c r="C7" s="87"/>
      <c r="D7" s="88"/>
      <c r="E7" s="53">
        <f>'A - soupis dodávek'!H12</f>
        <v>0</v>
      </c>
      <c r="F7" s="59">
        <f>'A - soupis dodávek'!K12</f>
        <v>0</v>
      </c>
      <c r="G7" s="57"/>
      <c r="H7" s="58"/>
    </row>
    <row r="8" spans="2:8" s="2" customFormat="1" ht="21" customHeight="1" x14ac:dyDescent="0.3">
      <c r="B8" s="86" t="s">
        <v>32</v>
      </c>
      <c r="C8" s="87"/>
      <c r="D8" s="88"/>
      <c r="E8" s="53">
        <f>'B - servisní práce'!I18</f>
        <v>0</v>
      </c>
      <c r="F8" s="59">
        <f>E8*1.21</f>
        <v>0</v>
      </c>
      <c r="G8" s="57"/>
      <c r="H8" s="58"/>
    </row>
    <row r="9" spans="2:8" s="2" customFormat="1" ht="21" customHeight="1" x14ac:dyDescent="0.3">
      <c r="B9" s="52"/>
      <c r="C9" s="89" t="s">
        <v>37</v>
      </c>
      <c r="D9" s="90"/>
      <c r="E9" s="54">
        <f>'B - servisní práce'!I15</f>
        <v>0</v>
      </c>
      <c r="F9" s="54">
        <f t="shared" ref="F9:F12" si="0">E9*1.21</f>
        <v>0</v>
      </c>
      <c r="G9" s="57"/>
      <c r="H9" s="58"/>
    </row>
    <row r="10" spans="2:8" s="2" customFormat="1" ht="21" customHeight="1" x14ac:dyDescent="0.3">
      <c r="B10" s="51"/>
      <c r="C10" s="91" t="s">
        <v>59</v>
      </c>
      <c r="D10" s="92"/>
      <c r="E10" s="54">
        <f>'B - servisní práce'!L15</f>
        <v>0</v>
      </c>
      <c r="F10" s="54">
        <f t="shared" si="0"/>
        <v>0</v>
      </c>
      <c r="G10" s="57"/>
      <c r="H10" s="58"/>
    </row>
    <row r="11" spans="2:8" s="2" customFormat="1" ht="21" customHeight="1" x14ac:dyDescent="0.3">
      <c r="B11" s="51"/>
      <c r="C11" s="91" t="s">
        <v>60</v>
      </c>
      <c r="D11" s="92"/>
      <c r="E11" s="54">
        <f>'B - servisní práce'!N15</f>
        <v>0</v>
      </c>
      <c r="F11" s="54">
        <f t="shared" si="0"/>
        <v>0</v>
      </c>
      <c r="G11" s="57"/>
      <c r="H11" s="58"/>
    </row>
    <row r="12" spans="2:8" s="2" customFormat="1" ht="36" customHeight="1" x14ac:dyDescent="0.3">
      <c r="B12" s="82" t="s">
        <v>40</v>
      </c>
      <c r="C12" s="83"/>
      <c r="D12" s="84"/>
      <c r="E12" s="60">
        <f>E7+E8</f>
        <v>0</v>
      </c>
      <c r="F12" s="60">
        <f t="shared" si="0"/>
        <v>0</v>
      </c>
      <c r="G12" s="57"/>
      <c r="H12" s="58"/>
    </row>
    <row r="13" spans="2:8" ht="30.6" customHeight="1" x14ac:dyDescent="0.3">
      <c r="B13" s="2"/>
      <c r="C13" s="85"/>
      <c r="D13" s="85"/>
      <c r="E13" s="2"/>
      <c r="F13" s="4"/>
      <c r="G13" s="2"/>
      <c r="H13" s="2"/>
    </row>
    <row r="14" spans="2:8" x14ac:dyDescent="0.3">
      <c r="B14" s="2"/>
      <c r="C14" s="85"/>
      <c r="D14" s="85"/>
      <c r="E14" s="2"/>
      <c r="F14" s="4"/>
      <c r="G14" s="2"/>
      <c r="H14" s="2"/>
    </row>
  </sheetData>
  <sheetProtection algorithmName="SHA-512" hashValue="eAUB5+W9JfN4GxOy2/h3sXMuC5ZcbiZxmnUWK33vC+WtejW8iNRtjmkV09g2mC4InZzUdxXFQ90zZzshQGW4gQ==" saltValue="zPZtQFtZdNz4qQx2E6vg7g==" spinCount="100000" sheet="1" objects="1" scenarios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ageMargins left="0.39370078740157483" right="0.39370078740157483" top="0.59055118110236227" bottom="0.59055118110236227" header="0.31496062992125984" footer="0.31496062992125984"/>
  <pageSetup paperSize="9" scale="91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Normal="100" workbookViewId="0">
      <selection activeCell="G19" sqref="G19"/>
    </sheetView>
  </sheetViews>
  <sheetFormatPr defaultRowHeight="14.4" x14ac:dyDescent="0.3"/>
  <cols>
    <col min="1" max="1" width="2.77734375" style="2" customWidth="1"/>
    <col min="2" max="2" width="6.6640625" style="1" customWidth="1"/>
    <col min="3" max="3" width="10" style="1" customWidth="1"/>
    <col min="4" max="4" width="67.77734375" style="1" customWidth="1"/>
    <col min="5" max="5" width="5.33203125" style="1" customWidth="1"/>
    <col min="6" max="6" width="10" style="1" customWidth="1"/>
    <col min="7" max="7" width="16.109375" style="5" customWidth="1"/>
    <col min="8" max="8" width="17.21875" style="1" customWidth="1"/>
    <col min="9" max="9" width="1.6640625" style="1" customWidth="1"/>
    <col min="10" max="10" width="13.33203125" style="1" bestFit="1" customWidth="1"/>
    <col min="11" max="11" width="17.21875" style="1" customWidth="1"/>
    <col min="12" max="12" width="53.5546875" style="2" customWidth="1"/>
    <col min="13" max="16384" width="8.88671875" style="1"/>
  </cols>
  <sheetData>
    <row r="1" spans="2:11" ht="45" customHeight="1" x14ac:dyDescent="0.3">
      <c r="B1" s="94" t="s">
        <v>20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30" customHeight="1" x14ac:dyDescent="0.3">
      <c r="B2" s="93" t="s">
        <v>4</v>
      </c>
      <c r="C2" s="93"/>
      <c r="D2" s="95" t="str">
        <f>'Souhrnný list'!D2:H2</f>
        <v>Zařízení pro provoz centrální sterilizace pro Oblastní nemocnici Náchod</v>
      </c>
      <c r="E2" s="95"/>
      <c r="F2" s="95"/>
      <c r="G2" s="95"/>
      <c r="H2" s="95"/>
      <c r="I2" s="95"/>
      <c r="J2" s="95"/>
      <c r="K2" s="95"/>
    </row>
    <row r="3" spans="2:11" x14ac:dyDescent="0.3">
      <c r="B3" s="93" t="s">
        <v>0</v>
      </c>
      <c r="C3" s="93"/>
      <c r="D3" s="96" t="s">
        <v>1</v>
      </c>
      <c r="E3" s="96"/>
      <c r="F3" s="96"/>
      <c r="G3" s="96"/>
      <c r="H3" s="96"/>
      <c r="I3" s="96"/>
      <c r="J3" s="96"/>
      <c r="K3" s="96"/>
    </row>
    <row r="4" spans="2:11" x14ac:dyDescent="0.3">
      <c r="B4" s="93" t="s">
        <v>26</v>
      </c>
      <c r="C4" s="93"/>
      <c r="D4" s="48">
        <f>'Souhrnný list'!D4</f>
        <v>0</v>
      </c>
      <c r="E4" s="99" t="str">
        <f>'Souhrnný list'!E4</f>
        <v>IČO:</v>
      </c>
      <c r="F4" s="100"/>
      <c r="G4" s="99" t="str">
        <f>'Souhrnný list'!F4</f>
        <v>DIČ:</v>
      </c>
      <c r="H4" s="100"/>
      <c r="I4" s="101"/>
      <c r="J4" s="3" t="s">
        <v>5</v>
      </c>
      <c r="K4" s="49">
        <f>'Souhrnný list'!H4</f>
        <v>0</v>
      </c>
    </row>
    <row r="5" spans="2:11" ht="30" customHeight="1" x14ac:dyDescent="0.3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 x14ac:dyDescent="0.3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7"/>
      <c r="J6" s="6" t="s">
        <v>14</v>
      </c>
      <c r="K6" s="6" t="s">
        <v>18</v>
      </c>
    </row>
    <row r="7" spans="2:11" ht="30" customHeight="1" x14ac:dyDescent="0.3">
      <c r="B7" s="10">
        <v>1</v>
      </c>
      <c r="C7" s="8" t="s">
        <v>47</v>
      </c>
      <c r="D7" s="9" t="s">
        <v>48</v>
      </c>
      <c r="E7" s="10" t="s">
        <v>10</v>
      </c>
      <c r="F7" s="11">
        <v>1</v>
      </c>
      <c r="G7" s="64"/>
      <c r="H7" s="12">
        <f>F7*G7</f>
        <v>0</v>
      </c>
      <c r="I7" s="18"/>
      <c r="J7" s="64"/>
      <c r="K7" s="12">
        <f>H7*((100+J7)/100)</f>
        <v>0</v>
      </c>
    </row>
    <row r="8" spans="2:11" ht="30" customHeight="1" x14ac:dyDescent="0.3">
      <c r="B8" s="10">
        <v>2</v>
      </c>
      <c r="C8" s="8" t="s">
        <v>49</v>
      </c>
      <c r="D8" s="9" t="s">
        <v>50</v>
      </c>
      <c r="E8" s="10" t="s">
        <v>10</v>
      </c>
      <c r="F8" s="11">
        <v>1</v>
      </c>
      <c r="G8" s="64"/>
      <c r="H8" s="12">
        <f t="shared" ref="H8:H11" si="0">F8*G8</f>
        <v>0</v>
      </c>
      <c r="I8" s="18"/>
      <c r="J8" s="64"/>
      <c r="K8" s="12">
        <f t="shared" ref="K8:K11" si="1">H8*((100+J8)/100)</f>
        <v>0</v>
      </c>
    </row>
    <row r="9" spans="2:11" ht="30" customHeight="1" x14ac:dyDescent="0.3">
      <c r="B9" s="10">
        <v>3</v>
      </c>
      <c r="C9" s="8" t="s">
        <v>51</v>
      </c>
      <c r="D9" s="9" t="s">
        <v>52</v>
      </c>
      <c r="E9" s="10" t="s">
        <v>10</v>
      </c>
      <c r="F9" s="11">
        <v>2</v>
      </c>
      <c r="G9" s="64"/>
      <c r="H9" s="12">
        <f t="shared" ref="H9" si="2">F9*G9</f>
        <v>0</v>
      </c>
      <c r="I9" s="18"/>
      <c r="J9" s="64"/>
      <c r="K9" s="12">
        <f t="shared" ref="K9" si="3">H9*((100+J9)/100)</f>
        <v>0</v>
      </c>
    </row>
    <row r="10" spans="2:11" ht="30" customHeight="1" x14ac:dyDescent="0.3">
      <c r="B10" s="10">
        <v>4</v>
      </c>
      <c r="C10" s="8" t="s">
        <v>53</v>
      </c>
      <c r="D10" s="9" t="s">
        <v>54</v>
      </c>
      <c r="E10" s="10" t="s">
        <v>10</v>
      </c>
      <c r="F10" s="11">
        <v>2</v>
      </c>
      <c r="G10" s="64"/>
      <c r="H10" s="12">
        <f t="shared" si="0"/>
        <v>0</v>
      </c>
      <c r="I10" s="18"/>
      <c r="J10" s="64"/>
      <c r="K10" s="12">
        <f t="shared" si="1"/>
        <v>0</v>
      </c>
    </row>
    <row r="11" spans="2:11" ht="30" customHeight="1" x14ac:dyDescent="0.3">
      <c r="B11" s="10">
        <v>5</v>
      </c>
      <c r="C11" s="8" t="s">
        <v>55</v>
      </c>
      <c r="D11" s="9" t="s">
        <v>56</v>
      </c>
      <c r="E11" s="10" t="s">
        <v>10</v>
      </c>
      <c r="F11" s="11">
        <v>3</v>
      </c>
      <c r="G11" s="64"/>
      <c r="H11" s="12">
        <f t="shared" si="0"/>
        <v>0</v>
      </c>
      <c r="I11" s="18"/>
      <c r="J11" s="64"/>
      <c r="K11" s="12">
        <f t="shared" si="1"/>
        <v>0</v>
      </c>
    </row>
    <row r="12" spans="2:11" ht="30" customHeight="1" x14ac:dyDescent="0.3">
      <c r="B12" s="97" t="s">
        <v>15</v>
      </c>
      <c r="C12" s="98"/>
      <c r="D12" s="98"/>
      <c r="E12" s="13"/>
      <c r="F12" s="13"/>
      <c r="G12" s="14" t="s">
        <v>16</v>
      </c>
      <c r="H12" s="15">
        <f>SUM(H7:H11)</f>
        <v>0</v>
      </c>
      <c r="I12" s="16"/>
      <c r="J12" s="14" t="s">
        <v>17</v>
      </c>
      <c r="K12" s="15">
        <f>SUM(K7:K11)</f>
        <v>0</v>
      </c>
    </row>
    <row r="13" spans="2:11" x14ac:dyDescent="0.3">
      <c r="B13" s="2"/>
      <c r="C13" s="2"/>
      <c r="D13" s="2"/>
      <c r="E13" s="2"/>
      <c r="F13" s="2"/>
      <c r="G13" s="4"/>
      <c r="H13" s="2"/>
      <c r="I13" s="2"/>
      <c r="J13" s="2"/>
      <c r="K13" s="2"/>
    </row>
    <row r="14" spans="2:11" ht="18" customHeight="1" x14ac:dyDescent="0.3">
      <c r="B14" s="2" t="s">
        <v>19</v>
      </c>
      <c r="C14" s="2"/>
      <c r="D14" s="2"/>
      <c r="E14" s="2"/>
      <c r="F14" s="2"/>
      <c r="G14" s="4"/>
      <c r="H14" s="2"/>
      <c r="I14" s="2"/>
      <c r="J14" s="2"/>
      <c r="K14" s="2"/>
    </row>
    <row r="15" spans="2:11" ht="18" customHeight="1" x14ac:dyDescent="0.3">
      <c r="B15" s="2" t="s">
        <v>61</v>
      </c>
      <c r="C15" s="2"/>
      <c r="D15" s="2"/>
      <c r="E15" s="2"/>
      <c r="F15" s="2"/>
      <c r="G15" s="4"/>
      <c r="H15" s="2"/>
      <c r="I15" s="2"/>
      <c r="J15" s="2"/>
      <c r="K15" s="2"/>
    </row>
    <row r="16" spans="2:11" ht="30" customHeight="1" x14ac:dyDescent="0.3">
      <c r="B16" s="2"/>
      <c r="C16" s="2"/>
      <c r="D16" s="2"/>
      <c r="E16" s="2"/>
      <c r="F16" s="2"/>
      <c r="G16" s="4"/>
      <c r="H16" s="2"/>
      <c r="I16" s="2"/>
      <c r="J16" s="2"/>
      <c r="K16" s="2"/>
    </row>
  </sheetData>
  <sheetProtection algorithmName="SHA-512" hashValue="Pj+gsK1NixoWhgsYuNncHwty3NoAU+6GV/kexcmKHKZ/jOmQPvIHh8/kso2gOIBLBLaSvVhe/bqR2p751tEwfg==" saltValue="qjBXkAuRy3zWJLiKARfAcQ==" spinCount="100000" sheet="1" objects="1" scenarios="1" formatColumns="0" formatRows="0"/>
  <mergeCells count="9">
    <mergeCell ref="B12:D12"/>
    <mergeCell ref="G4:I4"/>
    <mergeCell ref="B1:K1"/>
    <mergeCell ref="B2:C2"/>
    <mergeCell ref="B3:C3"/>
    <mergeCell ref="D2:K2"/>
    <mergeCell ref="D3:K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84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opLeftCell="A4" zoomScaleNormal="100" workbookViewId="0">
      <selection activeCell="M8" sqref="M8:M9"/>
    </sheetView>
  </sheetViews>
  <sheetFormatPr defaultRowHeight="14.4" x14ac:dyDescent="0.3"/>
  <cols>
    <col min="1" max="1" width="2.77734375" style="2" customWidth="1"/>
    <col min="2" max="2" width="6.6640625" style="1" customWidth="1"/>
    <col min="3" max="3" width="10" style="1" customWidth="1"/>
    <col min="4" max="4" width="67.77734375" style="1" customWidth="1"/>
    <col min="5" max="5" width="14.44140625" style="1" customWidth="1"/>
    <col min="6" max="6" width="5" style="1" bestFit="1" customWidth="1"/>
    <col min="7" max="7" width="4.21875" style="1" customWidth="1"/>
    <col min="8" max="8" width="5.21875" style="1" bestFit="1" customWidth="1"/>
    <col min="9" max="9" width="17.21875" style="1" customWidth="1"/>
    <col min="10" max="10" width="1.109375" style="1" customWidth="1"/>
    <col min="11" max="11" width="14.44140625" style="1" customWidth="1"/>
    <col min="12" max="12" width="17.21875" style="5" customWidth="1"/>
    <col min="13" max="13" width="14.44140625" style="1" customWidth="1"/>
    <col min="14" max="14" width="17.21875" style="1" customWidth="1"/>
    <col min="15" max="15" width="17.77734375" style="2" customWidth="1"/>
    <col min="16" max="16384" width="8.88671875" style="1"/>
  </cols>
  <sheetData>
    <row r="1" spans="2:14" ht="45" customHeight="1" x14ac:dyDescent="0.3">
      <c r="B1" s="94" t="s">
        <v>27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ht="30" customHeight="1" x14ac:dyDescent="0.3">
      <c r="B2" s="93" t="s">
        <v>4</v>
      </c>
      <c r="C2" s="93"/>
      <c r="D2" s="125" t="str">
        <f>'Souhrnný list'!D2:H2</f>
        <v>Zařízení pro provoz centrální sterilizace pro Oblastní nemocnici Náchod</v>
      </c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2:14" x14ac:dyDescent="0.3">
      <c r="B3" s="93" t="s">
        <v>0</v>
      </c>
      <c r="C3" s="93"/>
      <c r="D3" s="128" t="s">
        <v>1</v>
      </c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2:14" x14ac:dyDescent="0.3">
      <c r="B4" s="93" t="s">
        <v>26</v>
      </c>
      <c r="C4" s="93"/>
      <c r="D4" s="46">
        <f>'Souhrnný list'!D4</f>
        <v>0</v>
      </c>
      <c r="E4" s="79" t="str">
        <f>'Souhrnný list'!E4</f>
        <v>IČO:</v>
      </c>
      <c r="F4" s="131" t="str">
        <f>'Souhrnný list'!F4</f>
        <v>DIČ:</v>
      </c>
      <c r="G4" s="133"/>
      <c r="H4" s="133"/>
      <c r="I4" s="133"/>
      <c r="J4" s="80"/>
      <c r="K4" s="41" t="s">
        <v>5</v>
      </c>
      <c r="L4" s="47">
        <f>'Souhrnný list'!H4</f>
        <v>0</v>
      </c>
      <c r="M4" s="131"/>
      <c r="N4" s="132"/>
    </row>
    <row r="5" spans="2:14" ht="14.4" customHeight="1" thickBot="1" x14ac:dyDescent="0.35">
      <c r="B5" s="2"/>
      <c r="C5" s="2"/>
      <c r="D5" s="2"/>
      <c r="E5" s="2"/>
      <c r="F5" s="2"/>
      <c r="G5" s="68"/>
      <c r="H5" s="68"/>
      <c r="I5" s="2"/>
      <c r="J5" s="2"/>
      <c r="K5" s="2"/>
      <c r="L5" s="4"/>
      <c r="M5" s="2"/>
      <c r="N5" s="2"/>
    </row>
    <row r="6" spans="2:14" s="2" customFormat="1" ht="30" customHeight="1" x14ac:dyDescent="0.35">
      <c r="B6" s="29"/>
      <c r="E6" s="104" t="s">
        <v>21</v>
      </c>
      <c r="F6" s="134"/>
      <c r="G6" s="134"/>
      <c r="H6" s="134"/>
      <c r="I6" s="105"/>
      <c r="J6" s="32"/>
      <c r="K6" s="104" t="s">
        <v>34</v>
      </c>
      <c r="L6" s="105"/>
      <c r="M6" s="104" t="s">
        <v>35</v>
      </c>
      <c r="N6" s="105"/>
    </row>
    <row r="7" spans="2:14" s="2" customFormat="1" ht="45" customHeight="1" x14ac:dyDescent="0.3">
      <c r="B7" s="42" t="s">
        <v>36</v>
      </c>
      <c r="E7" s="106" t="s">
        <v>62</v>
      </c>
      <c r="F7" s="118"/>
      <c r="G7" s="118"/>
      <c r="H7" s="118"/>
      <c r="I7" s="107"/>
      <c r="J7" s="33"/>
      <c r="K7" s="106" t="s">
        <v>23</v>
      </c>
      <c r="L7" s="107"/>
      <c r="M7" s="106" t="s">
        <v>63</v>
      </c>
      <c r="N7" s="107"/>
    </row>
    <row r="8" spans="2:14" s="2" customFormat="1" ht="15" customHeight="1" x14ac:dyDescent="0.3">
      <c r="B8" s="110" t="s">
        <v>2</v>
      </c>
      <c r="C8" s="121" t="s">
        <v>3</v>
      </c>
      <c r="D8" s="123" t="s">
        <v>6</v>
      </c>
      <c r="E8" s="108" t="s">
        <v>45</v>
      </c>
      <c r="F8" s="112" t="s">
        <v>41</v>
      </c>
      <c r="G8" s="113"/>
      <c r="H8" s="114"/>
      <c r="I8" s="30" t="s">
        <v>22</v>
      </c>
      <c r="J8" s="34"/>
      <c r="K8" s="108" t="s">
        <v>24</v>
      </c>
      <c r="L8" s="30" t="s">
        <v>22</v>
      </c>
      <c r="M8" s="108" t="s">
        <v>25</v>
      </c>
      <c r="N8" s="30" t="s">
        <v>22</v>
      </c>
    </row>
    <row r="9" spans="2:14" s="2" customFormat="1" ht="57" customHeight="1" thickBot="1" x14ac:dyDescent="0.35">
      <c r="B9" s="111"/>
      <c r="C9" s="122"/>
      <c r="D9" s="124"/>
      <c r="E9" s="109"/>
      <c r="F9" s="115"/>
      <c r="G9" s="116"/>
      <c r="H9" s="117"/>
      <c r="I9" s="27" t="s">
        <v>44</v>
      </c>
      <c r="J9" s="35"/>
      <c r="K9" s="109"/>
      <c r="L9" s="27" t="s">
        <v>57</v>
      </c>
      <c r="M9" s="109"/>
      <c r="N9" s="27" t="s">
        <v>58</v>
      </c>
    </row>
    <row r="10" spans="2:14" s="2" customFormat="1" ht="30" customHeight="1" x14ac:dyDescent="0.3">
      <c r="B10" s="10">
        <v>1</v>
      </c>
      <c r="C10" s="8" t="s">
        <v>47</v>
      </c>
      <c r="D10" s="9" t="s">
        <v>48</v>
      </c>
      <c r="E10" s="65"/>
      <c r="F10" s="73" t="s">
        <v>42</v>
      </c>
      <c r="G10" s="70"/>
      <c r="H10" s="74" t="s">
        <v>43</v>
      </c>
      <c r="I10" s="25">
        <f>IFERROR((1/G10)*5*E10,0)</f>
        <v>0</v>
      </c>
      <c r="J10" s="38"/>
      <c r="K10" s="65"/>
      <c r="L10" s="25">
        <f>K10*200</f>
        <v>0</v>
      </c>
      <c r="M10" s="65"/>
      <c r="N10" s="25">
        <f>M10*8000</f>
        <v>0</v>
      </c>
    </row>
    <row r="11" spans="2:14" s="2" customFormat="1" ht="30" customHeight="1" x14ac:dyDescent="0.3">
      <c r="B11" s="10">
        <v>2</v>
      </c>
      <c r="C11" s="8" t="s">
        <v>49</v>
      </c>
      <c r="D11" s="9" t="s">
        <v>50</v>
      </c>
      <c r="E11" s="66"/>
      <c r="F11" s="75" t="s">
        <v>42</v>
      </c>
      <c r="G11" s="71"/>
      <c r="H11" s="76" t="s">
        <v>43</v>
      </c>
      <c r="I11" s="25">
        <f t="shared" ref="I11:I14" si="0">IFERROR((1/G11)*5*E11,0)</f>
        <v>0</v>
      </c>
      <c r="J11" s="39"/>
      <c r="K11" s="66"/>
      <c r="L11" s="25">
        <f>K11*200</f>
        <v>0</v>
      </c>
      <c r="M11" s="66"/>
      <c r="N11" s="25">
        <f>M11*8000</f>
        <v>0</v>
      </c>
    </row>
    <row r="12" spans="2:14" s="2" customFormat="1" ht="30" customHeight="1" x14ac:dyDescent="0.3">
      <c r="B12" s="10">
        <v>3</v>
      </c>
      <c r="C12" s="8" t="s">
        <v>51</v>
      </c>
      <c r="D12" s="9" t="s">
        <v>52</v>
      </c>
      <c r="E12" s="66"/>
      <c r="F12" s="75" t="s">
        <v>42</v>
      </c>
      <c r="G12" s="71"/>
      <c r="H12" s="76" t="s">
        <v>43</v>
      </c>
      <c r="I12" s="25">
        <f t="shared" si="0"/>
        <v>0</v>
      </c>
      <c r="J12" s="39"/>
      <c r="K12" s="66"/>
      <c r="L12" s="25">
        <f>K12*200</f>
        <v>0</v>
      </c>
      <c r="M12" s="66"/>
      <c r="N12" s="25">
        <f>M12*8000</f>
        <v>0</v>
      </c>
    </row>
    <row r="13" spans="2:14" s="2" customFormat="1" ht="30" customHeight="1" x14ac:dyDescent="0.3">
      <c r="B13" s="10">
        <v>4</v>
      </c>
      <c r="C13" s="8" t="s">
        <v>53</v>
      </c>
      <c r="D13" s="9" t="s">
        <v>54</v>
      </c>
      <c r="E13" s="66"/>
      <c r="F13" s="75" t="s">
        <v>42</v>
      </c>
      <c r="G13" s="71"/>
      <c r="H13" s="76" t="s">
        <v>43</v>
      </c>
      <c r="I13" s="25">
        <f t="shared" si="0"/>
        <v>0</v>
      </c>
      <c r="J13" s="39"/>
      <c r="K13" s="66"/>
      <c r="L13" s="25">
        <f>K13*200</f>
        <v>0</v>
      </c>
      <c r="M13" s="66"/>
      <c r="N13" s="25">
        <f>M13*8000</f>
        <v>0</v>
      </c>
    </row>
    <row r="14" spans="2:14" s="2" customFormat="1" ht="30" customHeight="1" thickBot="1" x14ac:dyDescent="0.35">
      <c r="B14" s="10">
        <v>5</v>
      </c>
      <c r="C14" s="8" t="s">
        <v>55</v>
      </c>
      <c r="D14" s="9" t="s">
        <v>56</v>
      </c>
      <c r="E14" s="67"/>
      <c r="F14" s="77" t="s">
        <v>42</v>
      </c>
      <c r="G14" s="72"/>
      <c r="H14" s="78" t="s">
        <v>43</v>
      </c>
      <c r="I14" s="25">
        <f t="shared" si="0"/>
        <v>0</v>
      </c>
      <c r="J14" s="40"/>
      <c r="K14" s="67"/>
      <c r="L14" s="25">
        <f>K14*200</f>
        <v>0</v>
      </c>
      <c r="M14" s="67"/>
      <c r="N14" s="25">
        <f>M14*8000</f>
        <v>0</v>
      </c>
    </row>
    <row r="15" spans="2:14" s="2" customFormat="1" ht="30" customHeight="1" thickBot="1" x14ac:dyDescent="0.35">
      <c r="B15" s="119" t="s">
        <v>33</v>
      </c>
      <c r="C15" s="120"/>
      <c r="D15" s="120"/>
      <c r="E15" s="22"/>
      <c r="F15" s="21"/>
      <c r="G15" s="21"/>
      <c r="H15" s="21"/>
      <c r="I15" s="26">
        <f>SUM(I10:I14)</f>
        <v>0</v>
      </c>
      <c r="J15" s="36"/>
      <c r="K15" s="20"/>
      <c r="L15" s="26">
        <f>SUM(L10:L14)</f>
        <v>0</v>
      </c>
      <c r="M15" s="20"/>
      <c r="N15" s="26">
        <f>SUM(N10:N14)</f>
        <v>0</v>
      </c>
    </row>
    <row r="16" spans="2:14" ht="15" thickBot="1" x14ac:dyDescent="0.35">
      <c r="B16" s="2"/>
      <c r="C16" s="2"/>
      <c r="D16" s="2"/>
      <c r="E16" s="2"/>
      <c r="F16" s="2"/>
      <c r="G16" s="68"/>
      <c r="H16" s="68"/>
      <c r="I16" s="24" t="s">
        <v>22</v>
      </c>
      <c r="J16" s="37"/>
      <c r="L16" s="24" t="s">
        <v>22</v>
      </c>
      <c r="M16" s="81"/>
      <c r="N16" s="24" t="s">
        <v>22</v>
      </c>
    </row>
    <row r="17" spans="2:14" ht="15" thickBot="1" x14ac:dyDescent="0.35">
      <c r="B17" s="2"/>
      <c r="C17" s="2"/>
      <c r="D17" s="2"/>
      <c r="E17" s="2"/>
      <c r="F17" s="2"/>
      <c r="G17" s="68"/>
      <c r="H17" s="68"/>
      <c r="I17" s="31"/>
      <c r="J17" s="31"/>
      <c r="K17" s="2"/>
      <c r="L17" s="31"/>
      <c r="M17" s="2"/>
      <c r="N17" s="31"/>
    </row>
    <row r="18" spans="2:14" s="2" customFormat="1" ht="30" customHeight="1" thickBot="1" x14ac:dyDescent="0.35">
      <c r="B18" s="102" t="s">
        <v>28</v>
      </c>
      <c r="C18" s="103"/>
      <c r="D18" s="103"/>
      <c r="E18" s="103"/>
      <c r="F18" s="103"/>
      <c r="G18" s="69"/>
      <c r="H18" s="69"/>
      <c r="I18" s="43">
        <f>I15+L15+N15</f>
        <v>0</v>
      </c>
      <c r="J18" s="45"/>
      <c r="K18" s="44" t="s">
        <v>29</v>
      </c>
      <c r="L18" s="4"/>
    </row>
    <row r="19" spans="2:14" s="2" customFormat="1" ht="30.6" customHeight="1" x14ac:dyDescent="0.3">
      <c r="G19" s="68"/>
      <c r="H19" s="68"/>
      <c r="L19" s="4"/>
    </row>
    <row r="20" spans="2:14" s="2" customFormat="1" ht="18" customHeight="1" x14ac:dyDescent="0.3">
      <c r="B20" s="19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spans="2:14" s="2" customFormat="1" ht="18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  <c r="N21" s="1"/>
    </row>
    <row r="22" spans="2:14" ht="18" customHeight="1" x14ac:dyDescent="0.3"/>
  </sheetData>
  <sheetProtection algorithmName="SHA-512" hashValue="OrL1OwaAelatIBajskGJogOljHKAXGFN8ZSjFW20PP58dvc6pkpSWbcMq84EXwNFs1j14+9y6LnupRdhyuLW5Q==" saltValue="gKfEvasdrXqDst9jocQEXQ==" spinCount="100000" sheet="1" objects="1" scenarios="1" formatColumns="0" formatRows="0"/>
  <mergeCells count="23">
    <mergeCell ref="B4:C4"/>
    <mergeCell ref="B15:D15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8:F18"/>
    <mergeCell ref="M6:N6"/>
    <mergeCell ref="M7:N7"/>
    <mergeCell ref="M8:M9"/>
    <mergeCell ref="E8:E9"/>
    <mergeCell ref="B8:B9"/>
    <mergeCell ref="F8:H9"/>
    <mergeCell ref="E7:I7"/>
  </mergeCells>
  <pageMargins left="0.39370078740157483" right="0.39370078740157483" top="0.59055118110236227" bottom="0.59055118110236227" header="0.31496062992125984" footer="0.31496062992125984"/>
  <pageSetup paperSize="9" scale="71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2019-12-06T09:20:16Z</cp:lastPrinted>
  <dcterms:created xsi:type="dcterms:W3CDTF">2019-10-21T13:53:46Z</dcterms:created>
  <dcterms:modified xsi:type="dcterms:W3CDTF">2019-12-06T09:21:28Z</dcterms:modified>
</cp:coreProperties>
</file>