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1 - Zpevněné plochy" sheetId="2" r:id="rId2"/>
    <sheet name="21 - Zahradní úpravy" sheetId="3" r:id="rId3"/>
    <sheet name="Pokyny pro vyplnění" sheetId="4" r:id="rId4"/>
  </sheets>
  <definedNames>
    <definedName name="_xlnm._FilterDatabase" localSheetId="1" hidden="1">'11 - Zpevněné plochy'!$C$86:$K$86</definedName>
    <definedName name="_xlnm._FilterDatabase" localSheetId="2" hidden="1">'21 - Zahradní úpravy'!$C$77:$K$77</definedName>
    <definedName name="_xlnm.Print_Titles" localSheetId="1">'11 - Zpevněné plochy'!$86:$86</definedName>
    <definedName name="_xlnm.Print_Titles" localSheetId="2">'21 - Zahradní úpravy'!$77:$77</definedName>
    <definedName name="_xlnm.Print_Titles" localSheetId="0">'Rekapitulace stavby'!$49:$49</definedName>
    <definedName name="_xlnm.Print_Area" localSheetId="1">'11 - Zpevněné plochy'!$C$4:$J$36,'11 - Zpevněné plochy'!$C$42:$J$68,'11 - Zpevněné plochy'!$C$74:$K$169</definedName>
    <definedName name="_xlnm.Print_Area" localSheetId="2">'21 - Zahradní úpravy'!$C$4:$J$36,'21 - Zahradní úpravy'!$C$42:$J$59,'21 - Zahradní úpravy'!$C$65:$K$84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<sst xmlns="http://schemas.openxmlformats.org/spreadsheetml/2006/main" count="1703" uniqueCount="511">
  <si>
    <t>Export VZ</t>
  </si>
  <si>
    <t>List obsahuje:</t>
  </si>
  <si>
    <t>3.0</t>
  </si>
  <si>
    <t>False</t>
  </si>
  <si>
    <t>{79D7C4E7-BB2B-4A08-B9F5-A79B9141FDB7}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</si>
  <si>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</si>
  <si>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</si>
  <si>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</si>
  <si>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</si>
  <si>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</si>
  <si>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</si>
  <si>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</si>
  <si>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</si>
  <si>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1309-3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</si>
  <si>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</si>
  <si>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</si>
  <si>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</si>
  <si>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Podpora mobility - rekonstrukce komunikací v areálu Domova pro Vrchlabí</t>
  </si>
  <si>
    <t>KSO:</t>
  </si>
  <si>
    <t>801 91</t>
  </si>
  <si>
    <t>CC-CZ:</t>
  </si>
  <si>
    <t>Místo:</t>
  </si>
  <si>
    <t>Vrchlabí</t>
  </si>
  <si>
    <t>Datum:</t>
  </si>
  <si>
    <t>05.05.2014</t>
  </si>
  <si>
    <t>Zadavatel:</t>
  </si>
  <si>
    <t>IČ:</t>
  </si>
  <si>
    <t>Domov pro seniory Vrchlabí</t>
  </si>
  <si>
    <t>DIČ:</t>
  </si>
  <si>
    <t>Uchazeč:</t>
  </si>
  <si>
    <t>Vyplň údaj</t>
  </si>
  <si>
    <t>Projektant:</t>
  </si>
  <si>
    <t>Ing.Jan Chaloupský, Trutnov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</si>
  <si>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</si>
  <si>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</si>
  <si>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</si>
  <si>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</si>
  <si>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</si>
  <si>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</si>
  <si>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</si>
  <si>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</si>
  <si>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</si>
  <si>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</si>
  <si>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</si>
  <si>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</si>
  <si>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</si>
  <si>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</si>
  <si>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</si>
  <si>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</si>
  <si>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</si>
  <si>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</si>
  <si>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</si>
  <si>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</si>
  <si>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</si>
  <si>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</si>
  <si>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</si>
  <si>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</si>
  <si>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</si>
  <si>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</si>
  <si>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</si>
  <si>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</si>
  <si>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</si>
  <si>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</si>
  <si>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</si>
  <si>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</si>
  <si>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</si>
  <si>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</si>
  <si>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</si>
  <si>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</si>
  <si>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</si>
  <si>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</si>
  <si>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</si>
  <si>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</si>
  <si>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11</t>
  </si>
  <si>
    <t>Zpevněné plochy</t>
  </si>
  <si>
    <t>STA</t>
  </si>
  <si>
    <t>1</t>
  </si>
  <si>
    <t>{1A3D9459-79A7-4625-8231-46738281F601}</t>
  </si>
  <si>
    <t>2</t>
  </si>
  <si>
    <t>Zahradní úpravy</t>
  </si>
  <si>
    <t>{C88413C3-C4B1-4D62-A57D-7EC84D1E3442}</t>
  </si>
  <si>
    <t>Zpět na list:</t>
  </si>
  <si>
    <t>obsCH</t>
  </si>
  <si>
    <t xml:space="preserve"> </t>
  </si>
  <si>
    <t>25,8</t>
  </si>
  <si>
    <t>zem2</t>
  </si>
  <si>
    <t>187,95</t>
  </si>
  <si>
    <t>KRYCÍ LIST SOUPISU</t>
  </si>
  <si>
    <t>zem3</t>
  </si>
  <si>
    <t>107,85</t>
  </si>
  <si>
    <t>Objekt:</t>
  </si>
  <si>
    <t>11 -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</si>
  <si>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</si>
  <si>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</si>
  <si>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</si>
  <si>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</si>
  <si>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</si>
  <si>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</si>
  <si>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</si>
  <si>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</si>
  <si>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</si>
  <si>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</si>
  <si>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99 - Přesun hmot</t>
  </si>
  <si>
    <t xml:space="preserve">    997 - Přesun sutě</t>
  </si>
  <si>
    <t>VRN - Vedlejší rozpočtové náklady</t>
  </si>
  <si>
    <t xml:space="preserve">    0 - Vedlejší rozpočtové náklady</t>
  </si>
  <si>
    <t xml:space="preserve">    VRN3 - Zařízení staveniště</t>
  </si>
  <si>
    <t xml:space="preserve">    VRN8 - Přesun stavebních kapacit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</si>
  <si>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</si>
  <si>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</si>
  <si>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</si>
  <si>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</si>
  <si>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</si>
  <si>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</si>
  <si>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</si>
  <si>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</si>
  <si>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</si>
  <si>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</si>
  <si>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</si>
  <si>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</si>
  <si>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</si>
  <si>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</si>
  <si>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</si>
  <si>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</si>
  <si>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</si>
  <si>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</si>
  <si>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</si>
  <si>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</si>
  <si>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111100R01</t>
  </si>
  <si>
    <t>Vytyčení stávajících podzemních sítí</t>
  </si>
  <si>
    <t>soub</t>
  </si>
  <si>
    <t>4</t>
  </si>
  <si>
    <t>1213061531</t>
  </si>
  <si>
    <t>112201R01</t>
  </si>
  <si>
    <t>Odstranění tůjí vč.odstranění kořenového balu a zasypáním jámy</t>
  </si>
  <si>
    <t>kus</t>
  </si>
  <si>
    <t>721395966</t>
  </si>
  <si>
    <t>3</t>
  </si>
  <si>
    <t>113106121</t>
  </si>
  <si>
    <t>Rozebrání dlažeb komunikací pro pěší z betonových nebo kamenných dlaždic</t>
  </si>
  <si>
    <t>m2</t>
  </si>
  <si>
    <t>CS ÚRS 2014 01</t>
  </si>
  <si>
    <t>-1837206114</t>
  </si>
  <si>
    <t>122201401</t>
  </si>
  <si>
    <t>Vykopávky v zemníku na suchu v hornině tř. 3 objem do 100 m3</t>
  </si>
  <si>
    <t>m3</t>
  </si>
  <si>
    <t>-1430178423</t>
  </si>
  <si>
    <t>VV</t>
  </si>
  <si>
    <t>"ornice:" 80</t>
  </si>
  <si>
    <t>"zbytek pro násyp:" 270-(zem2-obsCH)</t>
  </si>
  <si>
    <t>Součet</t>
  </si>
  <si>
    <t>5</t>
  </si>
  <si>
    <t>131101101</t>
  </si>
  <si>
    <t>Hloubení jam nezapažených v hornině tř. 1 a 2 objemu do 100 m3</t>
  </si>
  <si>
    <t>-878540791</t>
  </si>
  <si>
    <t>"sejmutí ornice:" 80</t>
  </si>
  <si>
    <t>6</t>
  </si>
  <si>
    <t>132101201</t>
  </si>
  <si>
    <t>Hloubení rýh š do 2000 mm v hornině tř. 1 a 2 objemu do 100 m3</t>
  </si>
  <si>
    <t>CS ÚRS 2011 01</t>
  </si>
  <si>
    <t>-1855901244</t>
  </si>
  <si>
    <t>425*0,25+430*0,19</t>
  </si>
  <si>
    <t>Mezisoučet</t>
  </si>
  <si>
    <t>7</t>
  </si>
  <si>
    <t>133202011</t>
  </si>
  <si>
    <t>Hloubení šachet ručním nebo pneum nářadím v soudržných horninách tř. 3, plocha výkopu do 4 m2</t>
  </si>
  <si>
    <t>-729781822</t>
  </si>
  <si>
    <t>"vsakovací jámy:" 1*1*1,5*2</t>
  </si>
  <si>
    <t>1*1*1,7</t>
  </si>
  <si>
    <t>8</t>
  </si>
  <si>
    <t>162201211</t>
  </si>
  <si>
    <t>Vodorovné přemístění výkopku z horniny tř. 1 až 4 stavebním kolečkem do 10 m</t>
  </si>
  <si>
    <t>CS ÚRS 2012 01</t>
  </si>
  <si>
    <t>267120110</t>
  </si>
  <si>
    <t>9</t>
  </si>
  <si>
    <t>162201219</t>
  </si>
  <si>
    <t>Příplatek k vodorovnému přemístění výkopku z horniny tř. 1 až 4 stavebním kolečkem ZKD 10 m</t>
  </si>
  <si>
    <t>CS ÚRS 2013 01</t>
  </si>
  <si>
    <t>-824881844</t>
  </si>
  <si>
    <t>10</t>
  </si>
  <si>
    <t>162301101</t>
  </si>
  <si>
    <t>Vodorovné přemístění do 500 m výkopku/sypaniny z horniny tř. 1 až 4</t>
  </si>
  <si>
    <t>839327285</t>
  </si>
  <si>
    <t>"ornice na meziskládku a zpět:" 80*2</t>
  </si>
  <si>
    <t>162301102</t>
  </si>
  <si>
    <t>Vodorovné přemístění do 1000 m výkopku/sypaniny z horniny tř. 1 až 4</t>
  </si>
  <si>
    <t>-25535669</t>
  </si>
  <si>
    <t>zem2+zem3</t>
  </si>
  <si>
    <t>12</t>
  </si>
  <si>
    <t>167101101</t>
  </si>
  <si>
    <t>Nakládání výkopku z hornin tř. 1 až 4 do 100 m3</t>
  </si>
  <si>
    <t>-600417429</t>
  </si>
  <si>
    <t>13</t>
  </si>
  <si>
    <t>171101101</t>
  </si>
  <si>
    <t>Uložení sypaniny z hornin soudržných do násypů zhutněných na 95 % PS</t>
  </si>
  <si>
    <t>-1547068649</t>
  </si>
  <si>
    <t>(zem2-obsCH)+zem3</t>
  </si>
  <si>
    <t>14</t>
  </si>
  <si>
    <t>175101201</t>
  </si>
  <si>
    <t>Obsypání objektů bez prohození sypaniny z hornin tř. 1 až 4 uloženým do 30 m od kraje objektu</t>
  </si>
  <si>
    <t>-204424485</t>
  </si>
  <si>
    <t>0,06*430</t>
  </si>
  <si>
    <t>"vsak:" 1,5*3</t>
  </si>
  <si>
    <t>M</t>
  </si>
  <si>
    <t>583312002</t>
  </si>
  <si>
    <t>kamenivo drenážní</t>
  </si>
  <si>
    <t>-855561829</t>
  </si>
  <si>
    <t>16</t>
  </si>
  <si>
    <t>181111111</t>
  </si>
  <si>
    <t>Plošná úprava terénu do 500 m2 zemina tř 1 až 4 nerovnosti do +/- 100 mm v rovinně a svahu do 1:5</t>
  </si>
  <si>
    <t>2117795428</t>
  </si>
  <si>
    <t>0,4*430+800</t>
  </si>
  <si>
    <t>17</t>
  </si>
  <si>
    <t>183405212</t>
  </si>
  <si>
    <t>Výsev trávníku hydroosevem na hlušinu</t>
  </si>
  <si>
    <t>1104337578</t>
  </si>
  <si>
    <t>0,4*430</t>
  </si>
  <si>
    <t>"v násypu:" 800</t>
  </si>
  <si>
    <t>18</t>
  </si>
  <si>
    <t>005724100</t>
  </si>
  <si>
    <t>osivo směs travní parková</t>
  </si>
  <si>
    <t>kg</t>
  </si>
  <si>
    <t>-321242570</t>
  </si>
  <si>
    <t>972*0,05 'Přepočtené koeficientem množství</t>
  </si>
  <si>
    <t>Zakládání</t>
  </si>
  <si>
    <t>19</t>
  </si>
  <si>
    <t>211971121</t>
  </si>
  <si>
    <t>Zřízení opláštění žeber nebo trativodů geotextilií v rýze nebo zářezu sklonu přes 1:2 š do 2,5 m</t>
  </si>
  <si>
    <t>543317028</t>
  </si>
  <si>
    <t>"vsak:" 8*3</t>
  </si>
  <si>
    <t>20</t>
  </si>
  <si>
    <t>693111421</t>
  </si>
  <si>
    <t>textilie drenážní 200 g/m2</t>
  </si>
  <si>
    <t>-191407758</t>
  </si>
  <si>
    <t>24*1,2 'Přepočtené koeficientem množství</t>
  </si>
  <si>
    <t>215901101</t>
  </si>
  <si>
    <t>Zhutnění podloží z hornin soudržných do 92% PS nebo nesoudržných sypkých I(d) do 0,8</t>
  </si>
  <si>
    <t>-81649935</t>
  </si>
  <si>
    <t>Komunikace</t>
  </si>
  <si>
    <t>22</t>
  </si>
  <si>
    <t>564732111</t>
  </si>
  <si>
    <t>Podklad z vibrovaného štěrku VŠ tl 100 mm</t>
  </si>
  <si>
    <t>335777782</t>
  </si>
  <si>
    <t>23</t>
  </si>
  <si>
    <t>56483111R1</t>
  </si>
  <si>
    <t>Podklad kamen. fr. 16/32  tl 100 mm</t>
  </si>
  <si>
    <t>170035404</t>
  </si>
  <si>
    <t>24</t>
  </si>
  <si>
    <t>596211132</t>
  </si>
  <si>
    <t>Kladení zámkové dlažby komunikací pro pěší tl 60 mm skupiny C pl do 300 m2</t>
  </si>
  <si>
    <t>2097383224</t>
  </si>
  <si>
    <t>25</t>
  </si>
  <si>
    <t>592452770</t>
  </si>
  <si>
    <t xml:space="preserve">dlažba s dvojitým zámkem BEST-KORZO colormix podzim 6 cm </t>
  </si>
  <si>
    <t>721387998</t>
  </si>
  <si>
    <t>425*1,03 'Přepočtené koeficientem množství</t>
  </si>
  <si>
    <t>Ostatní konstrukce a práce-bourání</t>
  </si>
  <si>
    <t>26</t>
  </si>
  <si>
    <t>916241212</t>
  </si>
  <si>
    <t>Osazení obrubníku kamenného stojatého bez boční opěry do lože z betonu prostého</t>
  </si>
  <si>
    <t>m</t>
  </si>
  <si>
    <t>-530294444</t>
  </si>
  <si>
    <t>1,75+1,55+1,55+1,4+1,5+0,95+1,75+1,35+1,55+1,55+1,6+0,95</t>
  </si>
  <si>
    <t>27</t>
  </si>
  <si>
    <t>583100R01</t>
  </si>
  <si>
    <t>Pískovcové obrubníky 360x100 - přemístění z depozitáře do 50m a přisekání při osazení</t>
  </si>
  <si>
    <t>-745880497</t>
  </si>
  <si>
    <t>28</t>
  </si>
  <si>
    <t>916331112</t>
  </si>
  <si>
    <t>Osazení zahradního obrubníku betonového do lože z betonu s boční opěrou</t>
  </si>
  <si>
    <t>1485806401</t>
  </si>
  <si>
    <t>29</t>
  </si>
  <si>
    <t>592173052</t>
  </si>
  <si>
    <t>obrubník betonový zahradní  50x5x25 cm - barevný</t>
  </si>
  <si>
    <t>-623561141</t>
  </si>
  <si>
    <t>430*2</t>
  </si>
  <si>
    <t>"prořez:" 20</t>
  </si>
  <si>
    <t>30</t>
  </si>
  <si>
    <t>916991121</t>
  </si>
  <si>
    <t>Lože pod obrubníky, krajníky nebo obruby z dlažebních kostek z betonu prostého</t>
  </si>
  <si>
    <t>193541069</t>
  </si>
  <si>
    <t>"příplatek k loži obrubníků:" 0,01*430</t>
  </si>
  <si>
    <t>31</t>
  </si>
  <si>
    <t>98522211R1</t>
  </si>
  <si>
    <t>Sbírání a třídění kamene ručně ze suti bez očištění s přemístěním na hromady do 20m</t>
  </si>
  <si>
    <t>-1193056148</t>
  </si>
  <si>
    <t>99</t>
  </si>
  <si>
    <t>Přesun hmot</t>
  </si>
  <si>
    <t>32</t>
  </si>
  <si>
    <t>998223011</t>
  </si>
  <si>
    <t>Přesun hmot pro pozemní komunikace s krytem dlážděným</t>
  </si>
  <si>
    <t>t</t>
  </si>
  <si>
    <t>-1162114134</t>
  </si>
  <si>
    <t>997</t>
  </si>
  <si>
    <t>Přesun sutě</t>
  </si>
  <si>
    <t>33</t>
  </si>
  <si>
    <t>997013501</t>
  </si>
  <si>
    <t>Odvoz suti na skládku a vybouraných hmot nebo meziskládku do 1 km se složením</t>
  </si>
  <si>
    <t>-754924547</t>
  </si>
  <si>
    <t>34</t>
  </si>
  <si>
    <t>9970135R0</t>
  </si>
  <si>
    <t xml:space="preserve">Příplatek k odvozu suti a vybouraných hmot za dopravu na místo skládky </t>
  </si>
  <si>
    <t>739269310</t>
  </si>
  <si>
    <t>35</t>
  </si>
  <si>
    <t>997014R01</t>
  </si>
  <si>
    <t>Poplatek za uložení stavební suti na skládce (skládkovné)</t>
  </si>
  <si>
    <t>303744646</t>
  </si>
  <si>
    <t>VRN</t>
  </si>
  <si>
    <t>Vedlejší rozpočtové náklady</t>
  </si>
  <si>
    <t>36</t>
  </si>
  <si>
    <t>012103000</t>
  </si>
  <si>
    <t>Geodetické práce</t>
  </si>
  <si>
    <t>16384</t>
  </si>
  <si>
    <t>-580449024</t>
  </si>
  <si>
    <t>VRN3</t>
  </si>
  <si>
    <t>Zařízení staveniště</t>
  </si>
  <si>
    <t>37</t>
  </si>
  <si>
    <t>032002001</t>
  </si>
  <si>
    <t>Zařízení staveniště (zřízení, pronájem,zabezpečení a zrušení)</t>
  </si>
  <si>
    <t>1024</t>
  </si>
  <si>
    <t>-832224552</t>
  </si>
  <si>
    <t>VRN8</t>
  </si>
  <si>
    <t>Přesun stavebních kapacit</t>
  </si>
  <si>
    <t>38</t>
  </si>
  <si>
    <t>081002R01</t>
  </si>
  <si>
    <t>Doprava zaměstnanců na stavenišě</t>
  </si>
  <si>
    <t>-601351707</t>
  </si>
  <si>
    <t>21 - Zahradní úpravy</t>
  </si>
  <si>
    <t>181001R01</t>
  </si>
  <si>
    <t>Zahradní úpravy,květiny - dle samost.rozpočtu</t>
  </si>
  <si>
    <t>-1075504556</t>
  </si>
  <si>
    <t>181001R02</t>
  </si>
  <si>
    <t>Zahradní úpravy, práce,mobiliář - dle samost.rozpočtu</t>
  </si>
  <si>
    <t>350591632</t>
  </si>
  <si>
    <t>181001R21</t>
  </si>
  <si>
    <t>Lavička litinová s rec.plastem dl.2m  (konstrukce litina, oc.područky, výplň rec.plný plast)</t>
  </si>
  <si>
    <t>pozn</t>
  </si>
  <si>
    <t>978544985</t>
  </si>
  <si>
    <t>"materiálová specifikace k položce 181001R01:" 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</si>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</sst>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39" fillId="35" borderId="2" applyNumberFormat="0" applyAlignment="0" applyProtection="0"/>
    <xf numFmtId="0" fontId="59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61" fillId="38" borderId="0" applyNumberFormat="0" applyBorder="0" applyAlignment="0" applyProtection="0"/>
    <xf numFmtId="0" fontId="0" fillId="39" borderId="7" applyNumberFormat="0" applyFont="0" applyAlignment="0" applyProtection="0"/>
    <xf numFmtId="0" fontId="44" fillId="0" borderId="8" applyNumberFormat="0" applyFill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45" fillId="0" borderId="10" applyNumberFormat="0" applyFill="0" applyAlignment="0" applyProtection="0"/>
    <xf numFmtId="0" fontId="63" fillId="40" borderId="0" applyNumberFormat="0" applyBorder="0" applyAlignment="0" applyProtection="0"/>
    <xf numFmtId="0" fontId="6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3" borderId="11" applyNumberFormat="0" applyAlignment="0" applyProtection="0"/>
    <xf numFmtId="0" fontId="49" fillId="41" borderId="11" applyNumberFormat="0" applyAlignment="0" applyProtection="0"/>
    <xf numFmtId="0" fontId="50" fillId="41" borderId="12" applyNumberFormat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51" borderId="0" applyNumberFormat="0" applyBorder="0" applyAlignment="0" applyProtection="0"/>
  </cellStyleXfs>
  <cellXfs count="3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9" borderId="0" xfId="0" applyFont="1" applyFill="1" applyAlignment="1">
      <alignment horizontal="left" vertical="center"/>
    </xf>
    <xf numFmtId="49" fontId="7" fillId="39" borderId="0" xfId="0" applyNumberFormat="1" applyFont="1" applyFill="1" applyAlignment="1">
      <alignment horizontal="left" vertical="top"/>
    </xf>
    <xf numFmtId="0" fontId="0" fillId="0" borderId="18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0" fillId="41" borderId="0" xfId="0" applyFill="1" applyAlignment="1" applyProtection="1">
      <alignment horizontal="left" vertical="center"/>
      <protection/>
    </xf>
    <xf numFmtId="0" fontId="9" fillId="41" borderId="20" xfId="0" applyFont="1" applyFill="1" applyBorder="1" applyAlignment="1" applyProtection="1">
      <alignment horizontal="left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9" fillId="41" borderId="21" xfId="0" applyFont="1" applyFill="1" applyBorder="1" applyAlignment="1" applyProtection="1">
      <alignment horizontal="center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17" xfId="0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6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 applyProtection="1">
      <alignment horizontal="left" vertical="center"/>
      <protection/>
    </xf>
    <xf numFmtId="0" fontId="7" fillId="41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2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3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7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6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6" xfId="0" applyFont="1" applyBorder="1" applyAlignment="1">
      <alignment horizontal="left" vertical="center"/>
    </xf>
    <xf numFmtId="164" fontId="20" fillId="0" borderId="33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7" xfId="0" applyNumberFormat="1" applyFont="1" applyBorder="1" applyAlignment="1" applyProtection="1">
      <alignment horizontal="right" vertical="center"/>
      <protection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35" xfId="0" applyNumberFormat="1" applyFont="1" applyBorder="1" applyAlignment="1" applyProtection="1">
      <alignment horizontal="right" vertical="center"/>
      <protection/>
    </xf>
    <xf numFmtId="167" fontId="20" fillId="0" borderId="35" xfId="0" applyNumberFormat="1" applyFont="1" applyBorder="1" applyAlignment="1" applyProtection="1">
      <alignment horizontal="right" vertical="center"/>
      <protection/>
    </xf>
    <xf numFmtId="164" fontId="20" fillId="0" borderId="36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41" borderId="21" xfId="0" applyFont="1" applyFill="1" applyBorder="1" applyAlignment="1" applyProtection="1">
      <alignment horizontal="right" vertical="center"/>
      <protection/>
    </xf>
    <xf numFmtId="0" fontId="0" fillId="41" borderId="21" xfId="0" applyFill="1" applyBorder="1" applyAlignment="1">
      <alignment horizontal="left" vertical="center"/>
    </xf>
    <xf numFmtId="0" fontId="0" fillId="41" borderId="38" xfId="0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41" borderId="0" xfId="0" applyFont="1" applyFill="1" applyAlignment="1" applyProtection="1">
      <alignment horizontal="left" vertical="center"/>
      <protection/>
    </xf>
    <xf numFmtId="0" fontId="0" fillId="41" borderId="0" xfId="0" applyFill="1" applyAlignment="1">
      <alignment horizontal="left" vertical="center"/>
    </xf>
    <xf numFmtId="0" fontId="7" fillId="41" borderId="0" xfId="0" applyFont="1" applyFill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5" xfId="0" applyFont="1" applyBorder="1" applyAlignment="1" applyProtection="1">
      <alignment horizontal="left" vertical="center"/>
      <protection/>
    </xf>
    <xf numFmtId="0" fontId="21" fillId="0" borderId="35" xfId="0" applyFont="1" applyBorder="1" applyAlignment="1">
      <alignment horizontal="left" vertical="center"/>
    </xf>
    <xf numFmtId="164" fontId="21" fillId="0" borderId="35" xfId="0" applyNumberFormat="1" applyFont="1" applyBorder="1" applyAlignment="1" applyProtection="1">
      <alignment horizontal="righ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/>
    </xf>
    <xf numFmtId="0" fontId="23" fillId="0" borderId="35" xfId="0" applyFont="1" applyBorder="1" applyAlignment="1">
      <alignment horizontal="left" vertical="center"/>
    </xf>
    <xf numFmtId="164" fontId="23" fillId="0" borderId="35" xfId="0" applyNumberFormat="1" applyFont="1" applyBorder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7" fillId="41" borderId="29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 applyProtection="1">
      <alignment horizontal="center" vertical="center" wrapText="1"/>
      <protection/>
    </xf>
    <xf numFmtId="0" fontId="7" fillId="41" borderId="30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5" xfId="0" applyNumberFormat="1" applyFont="1" applyBorder="1" applyAlignment="1" applyProtection="1">
      <alignment horizontal="right"/>
      <protection/>
    </xf>
    <xf numFmtId="167" fontId="24" fillId="0" borderId="26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6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6" xfId="0" applyFont="1" applyBorder="1" applyAlignment="1">
      <alignment horizontal="left"/>
    </xf>
    <xf numFmtId="0" fontId="26" fillId="0" borderId="33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7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9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168" fontId="0" fillId="0" borderId="39" xfId="0" applyNumberFormat="1" applyFont="1" applyBorder="1" applyAlignment="1" applyProtection="1">
      <alignment horizontal="right" vertical="center"/>
      <protection/>
    </xf>
    <xf numFmtId="164" fontId="0" fillId="39" borderId="39" xfId="0" applyNumberFormat="1" applyFont="1" applyFill="1" applyBorder="1" applyAlignment="1">
      <alignment horizontal="right" vertical="center"/>
    </xf>
    <xf numFmtId="164" fontId="0" fillId="0" borderId="39" xfId="0" applyNumberFormat="1" applyFont="1" applyBorder="1" applyAlignment="1" applyProtection="1">
      <alignment horizontal="right" vertical="center"/>
      <protection/>
    </xf>
    <xf numFmtId="0" fontId="11" fillId="39" borderId="39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7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6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6" xfId="0" applyFont="1" applyBorder="1" applyAlignment="1">
      <alignment horizontal="left" vertical="center"/>
    </xf>
    <xf numFmtId="0" fontId="27" fillId="0" borderId="33" xfId="0" applyFont="1" applyBorder="1" applyAlignment="1" applyProtection="1">
      <alignment horizontal="left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6" xfId="0" applyFont="1" applyBorder="1" applyAlignment="1">
      <alignment horizontal="left" vertical="center"/>
    </xf>
    <xf numFmtId="0" fontId="29" fillId="0" borderId="33" xfId="0" applyFont="1" applyBorder="1" applyAlignment="1" applyProtection="1">
      <alignment horizontal="left" vertical="center"/>
      <protection/>
    </xf>
    <xf numFmtId="0" fontId="29" fillId="0" borderId="27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6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6" xfId="0" applyFont="1" applyBorder="1" applyAlignment="1">
      <alignment horizontal="left" vertical="center"/>
    </xf>
    <xf numFmtId="0" fontId="30" fillId="0" borderId="33" xfId="0" applyFont="1" applyBorder="1" applyAlignment="1" applyProtection="1">
      <alignment horizontal="left" vertical="center"/>
      <protection/>
    </xf>
    <xf numFmtId="0" fontId="30" fillId="0" borderId="27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9" xfId="0" applyFont="1" applyBorder="1" applyAlignment="1" applyProtection="1">
      <alignment horizontal="center" vertical="center"/>
      <protection/>
    </xf>
    <xf numFmtId="49" fontId="31" fillId="0" borderId="39" xfId="0" applyNumberFormat="1" applyFont="1" applyBorder="1" applyAlignment="1" applyProtection="1">
      <alignment horizontal="left" vertical="center" wrapText="1"/>
      <protection/>
    </xf>
    <xf numFmtId="0" fontId="31" fillId="0" borderId="39" xfId="0" applyFont="1" applyBorder="1" applyAlignment="1" applyProtection="1">
      <alignment horizontal="left" vertical="center" wrapText="1"/>
      <protection/>
    </xf>
    <xf numFmtId="0" fontId="31" fillId="0" borderId="39" xfId="0" applyFont="1" applyBorder="1" applyAlignment="1" applyProtection="1">
      <alignment horizontal="center" vertical="center" wrapText="1"/>
      <protection/>
    </xf>
    <xf numFmtId="168" fontId="31" fillId="0" borderId="39" xfId="0" applyNumberFormat="1" applyFont="1" applyBorder="1" applyAlignment="1" applyProtection="1">
      <alignment horizontal="right" vertical="center"/>
      <protection/>
    </xf>
    <xf numFmtId="164" fontId="31" fillId="39" borderId="39" xfId="0" applyNumberFormat="1" applyFont="1" applyFill="1" applyBorder="1" applyAlignment="1">
      <alignment horizontal="right" vertical="center"/>
    </xf>
    <xf numFmtId="164" fontId="31" fillId="0" borderId="39" xfId="0" applyNumberFormat="1" applyFont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left" vertical="center"/>
    </xf>
    <xf numFmtId="0" fontId="31" fillId="39" borderId="39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167" fontId="11" fillId="0" borderId="35" xfId="0" applyNumberFormat="1" applyFont="1" applyBorder="1" applyAlignment="1" applyProtection="1">
      <alignment horizontal="right" vertical="center"/>
      <protection/>
    </xf>
    <xf numFmtId="167" fontId="11" fillId="0" borderId="36" xfId="0" applyNumberFormat="1" applyFont="1" applyBorder="1" applyAlignment="1" applyProtection="1">
      <alignment horizontal="right" vertical="center"/>
      <protection/>
    </xf>
    <xf numFmtId="0" fontId="32" fillId="0" borderId="16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16" xfId="0" applyFont="1" applyBorder="1" applyAlignment="1">
      <alignment horizontal="left" vertical="center"/>
    </xf>
    <xf numFmtId="0" fontId="32" fillId="0" borderId="34" xfId="0" applyFont="1" applyBorder="1" applyAlignment="1" applyProtection="1">
      <alignment horizontal="left" vertical="center"/>
      <protection/>
    </xf>
    <xf numFmtId="0" fontId="32" fillId="0" borderId="35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37" borderId="0" xfId="55" applyFill="1" applyAlignment="1">
      <alignment horizontal="left" vertical="top"/>
    </xf>
    <xf numFmtId="0" fontId="34" fillId="0" borderId="0" xfId="55" applyFont="1" applyAlignment="1">
      <alignment horizontal="center" vertical="center"/>
    </xf>
    <xf numFmtId="0" fontId="22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5" fillId="37" borderId="0" xfId="55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5" fillId="37" borderId="0" xfId="55" applyFont="1" applyFill="1" applyAlignment="1" applyProtection="1">
      <alignment horizontal="left" vertical="center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6" xfId="0" applyFont="1" applyBorder="1" applyAlignment="1">
      <alignment horizontal="left"/>
    </xf>
    <xf numFmtId="0" fontId="16" fillId="0" borderId="46" xfId="0" applyFont="1" applyBorder="1" applyAlignment="1">
      <alignment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left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41" borderId="21" xfId="0" applyFont="1" applyFill="1" applyBorder="1" applyAlignment="1" applyProtection="1">
      <alignment horizontal="left" vertical="center"/>
      <protection/>
    </xf>
    <xf numFmtId="164" fontId="9" fillId="41" borderId="21" xfId="0" applyNumberFormat="1" applyFont="1" applyFill="1" applyBorder="1" applyAlignment="1" applyProtection="1">
      <alignment horizontal="right" vertical="center"/>
      <protection/>
    </xf>
    <xf numFmtId="0" fontId="0" fillId="41" borderId="28" xfId="0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9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5" fillId="37" borderId="0" xfId="55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B7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DEB7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7" activePane="bottomLeft" state="frozen"/>
      <selection pane="topLeft" activeCell="A1" sqref="A1"/>
      <selection pane="bottomLeft" activeCell="A27" sqref="A2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9" t="s">
        <v>0</v>
      </c>
      <c r="B1" s="210"/>
      <c r="C1" s="210"/>
      <c r="D1" s="211" t="s">
        <v>1</v>
      </c>
      <c r="E1" s="210"/>
      <c r="F1" s="210"/>
      <c r="G1" s="210"/>
      <c r="H1" s="210"/>
      <c r="I1" s="210"/>
      <c r="J1" s="210"/>
      <c r="K1" s="212" t="s">
        <v>339</v>
      </c>
      <c r="L1" s="212"/>
      <c r="M1" s="212"/>
      <c r="N1" s="212"/>
      <c r="O1" s="212"/>
      <c r="P1" s="212"/>
      <c r="Q1" s="212"/>
      <c r="R1" s="212"/>
      <c r="S1" s="212"/>
      <c r="T1" s="210"/>
      <c r="U1" s="210"/>
      <c r="V1" s="210"/>
      <c r="W1" s="212" t="s">
        <v>340</v>
      </c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0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0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04" t="s">
        <v>13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11"/>
      <c r="AQ5" s="13"/>
      <c r="BE5" s="316" t="s">
        <v>14</v>
      </c>
      <c r="BS5" s="6" t="s">
        <v>15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19" t="s">
        <v>17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11"/>
      <c r="AQ6" s="13"/>
      <c r="BE6" s="291"/>
      <c r="BS6" s="6" t="s">
        <v>15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91"/>
      <c r="BS7" s="6" t="s">
        <v>15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91"/>
      <c r="BS8" s="6" t="s">
        <v>15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1"/>
      <c r="BS9" s="6" t="s">
        <v>15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/>
      <c r="AO10" s="11"/>
      <c r="AP10" s="11"/>
      <c r="AQ10" s="13"/>
      <c r="BE10" s="291"/>
      <c r="BS10" s="6" t="s">
        <v>15</v>
      </c>
    </row>
    <row r="11" spans="2:71" s="2" customFormat="1" ht="19.5" customHeight="1">
      <c r="B11" s="10"/>
      <c r="C11" s="11"/>
      <c r="D11" s="11"/>
      <c r="E11" s="17" t="s">
        <v>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28</v>
      </c>
      <c r="AL11" s="11"/>
      <c r="AM11" s="11"/>
      <c r="AN11" s="17"/>
      <c r="AO11" s="11"/>
      <c r="AP11" s="11"/>
      <c r="AQ11" s="13"/>
      <c r="BE11" s="291"/>
      <c r="BS11" s="6" t="s">
        <v>15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1"/>
      <c r="BS12" s="6" t="s">
        <v>15</v>
      </c>
    </row>
    <row r="13" spans="2:71" s="2" customFormat="1" ht="15" customHeight="1">
      <c r="B13" s="10"/>
      <c r="C13" s="11"/>
      <c r="D13" s="19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30</v>
      </c>
      <c r="AO13" s="11"/>
      <c r="AP13" s="11"/>
      <c r="AQ13" s="13"/>
      <c r="BE13" s="291"/>
      <c r="BS13" s="6" t="s">
        <v>15</v>
      </c>
    </row>
    <row r="14" spans="2:71" s="2" customFormat="1" ht="15.75" customHeight="1">
      <c r="B14" s="10"/>
      <c r="C14" s="11"/>
      <c r="D14" s="11"/>
      <c r="E14" s="320" t="s">
        <v>30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19" t="s">
        <v>28</v>
      </c>
      <c r="AL14" s="11"/>
      <c r="AM14" s="11"/>
      <c r="AN14" s="21" t="s">
        <v>30</v>
      </c>
      <c r="AO14" s="11"/>
      <c r="AP14" s="11"/>
      <c r="AQ14" s="13"/>
      <c r="BE14" s="291"/>
      <c r="BS14" s="6" t="s">
        <v>15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1"/>
      <c r="BS15" s="6" t="s">
        <v>3</v>
      </c>
    </row>
    <row r="16" spans="2:71" s="2" customFormat="1" ht="15" customHeight="1">
      <c r="B16" s="10"/>
      <c r="C16" s="11"/>
      <c r="D16" s="19" t="s">
        <v>31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/>
      <c r="AO16" s="11"/>
      <c r="AP16" s="11"/>
      <c r="AQ16" s="13"/>
      <c r="BE16" s="291"/>
      <c r="BS16" s="6" t="s">
        <v>3</v>
      </c>
    </row>
    <row r="17" spans="2:71" ht="19.5" customHeight="1">
      <c r="B17" s="10"/>
      <c r="C17" s="11"/>
      <c r="D17" s="11"/>
      <c r="E17" s="17" t="s">
        <v>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28</v>
      </c>
      <c r="AL17" s="11"/>
      <c r="AM17" s="11"/>
      <c r="AN17" s="17"/>
      <c r="AO17" s="11"/>
      <c r="AP17" s="11"/>
      <c r="AQ17" s="13"/>
      <c r="BE17" s="29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33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5</v>
      </c>
    </row>
    <row r="19" spans="2:7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5</v>
      </c>
    </row>
    <row r="20" spans="2:71" ht="15.75" customHeight="1">
      <c r="B20" s="10"/>
      <c r="C20" s="11"/>
      <c r="D20" s="11"/>
      <c r="E20" s="321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11"/>
      <c r="AP20" s="11"/>
      <c r="AQ20" s="13"/>
      <c r="BE20" s="29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33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2">
        <f>ROUND($AG$51,2)</f>
        <v>0</v>
      </c>
      <c r="AL23" s="323"/>
      <c r="AM23" s="323"/>
      <c r="AN23" s="323"/>
      <c r="AO23" s="323"/>
      <c r="AP23" s="24"/>
      <c r="AQ23" s="27"/>
      <c r="BE23" s="30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08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4" t="s">
        <v>36</v>
      </c>
      <c r="M25" s="303"/>
      <c r="N25" s="303"/>
      <c r="O25" s="303"/>
      <c r="P25" s="24"/>
      <c r="Q25" s="24"/>
      <c r="R25" s="24"/>
      <c r="S25" s="24"/>
      <c r="T25" s="24"/>
      <c r="U25" s="24"/>
      <c r="V25" s="24"/>
      <c r="W25" s="324" t="s">
        <v>37</v>
      </c>
      <c r="X25" s="303"/>
      <c r="Y25" s="303"/>
      <c r="Z25" s="303"/>
      <c r="AA25" s="303"/>
      <c r="AB25" s="303"/>
      <c r="AC25" s="303"/>
      <c r="AD25" s="303"/>
      <c r="AE25" s="303"/>
      <c r="AF25" s="24"/>
      <c r="AG25" s="24"/>
      <c r="AH25" s="24"/>
      <c r="AI25" s="24"/>
      <c r="AJ25" s="24"/>
      <c r="AK25" s="324" t="s">
        <v>38</v>
      </c>
      <c r="AL25" s="303"/>
      <c r="AM25" s="303"/>
      <c r="AN25" s="303"/>
      <c r="AO25" s="303"/>
      <c r="AP25" s="24"/>
      <c r="AQ25" s="27"/>
      <c r="BE25" s="308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310">
        <v>0.21</v>
      </c>
      <c r="M26" s="311"/>
      <c r="N26" s="311"/>
      <c r="O26" s="311"/>
      <c r="P26" s="30"/>
      <c r="Q26" s="30"/>
      <c r="R26" s="30"/>
      <c r="S26" s="30"/>
      <c r="T26" s="30"/>
      <c r="U26" s="30"/>
      <c r="V26" s="30"/>
      <c r="W26" s="312">
        <f>ROUND($AZ$51,2)</f>
        <v>0</v>
      </c>
      <c r="X26" s="311"/>
      <c r="Y26" s="311"/>
      <c r="Z26" s="311"/>
      <c r="AA26" s="311"/>
      <c r="AB26" s="311"/>
      <c r="AC26" s="311"/>
      <c r="AD26" s="311"/>
      <c r="AE26" s="311"/>
      <c r="AF26" s="30"/>
      <c r="AG26" s="30"/>
      <c r="AH26" s="30"/>
      <c r="AI26" s="30"/>
      <c r="AJ26" s="30"/>
      <c r="AK26" s="312">
        <f>ROUND($AV$51,2)</f>
        <v>0</v>
      </c>
      <c r="AL26" s="311"/>
      <c r="AM26" s="311"/>
      <c r="AN26" s="311"/>
      <c r="AO26" s="311"/>
      <c r="AP26" s="30"/>
      <c r="AQ26" s="31"/>
      <c r="BE26" s="317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310">
        <v>0.15</v>
      </c>
      <c r="M27" s="311"/>
      <c r="N27" s="311"/>
      <c r="O27" s="311"/>
      <c r="P27" s="30"/>
      <c r="Q27" s="30"/>
      <c r="R27" s="30"/>
      <c r="S27" s="30"/>
      <c r="T27" s="30"/>
      <c r="U27" s="30"/>
      <c r="V27" s="30"/>
      <c r="W27" s="312">
        <f>ROUND($BA$51,2)</f>
        <v>0</v>
      </c>
      <c r="X27" s="311"/>
      <c r="Y27" s="311"/>
      <c r="Z27" s="311"/>
      <c r="AA27" s="311"/>
      <c r="AB27" s="311"/>
      <c r="AC27" s="311"/>
      <c r="AD27" s="311"/>
      <c r="AE27" s="311"/>
      <c r="AF27" s="30"/>
      <c r="AG27" s="30"/>
      <c r="AH27" s="30"/>
      <c r="AI27" s="30"/>
      <c r="AJ27" s="30"/>
      <c r="AK27" s="312">
        <f>ROUND($AW$51,2)</f>
        <v>0</v>
      </c>
      <c r="AL27" s="311"/>
      <c r="AM27" s="311"/>
      <c r="AN27" s="311"/>
      <c r="AO27" s="311"/>
      <c r="AP27" s="30"/>
      <c r="AQ27" s="31"/>
      <c r="BE27" s="317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310">
        <v>0.21</v>
      </c>
      <c r="M28" s="311"/>
      <c r="N28" s="311"/>
      <c r="O28" s="311"/>
      <c r="P28" s="30"/>
      <c r="Q28" s="30"/>
      <c r="R28" s="30"/>
      <c r="S28" s="30"/>
      <c r="T28" s="30"/>
      <c r="U28" s="30"/>
      <c r="V28" s="30"/>
      <c r="W28" s="312">
        <f>ROUND($BB$51,2)</f>
        <v>0</v>
      </c>
      <c r="X28" s="311"/>
      <c r="Y28" s="311"/>
      <c r="Z28" s="311"/>
      <c r="AA28" s="311"/>
      <c r="AB28" s="311"/>
      <c r="AC28" s="311"/>
      <c r="AD28" s="311"/>
      <c r="AE28" s="311"/>
      <c r="AF28" s="30"/>
      <c r="AG28" s="30"/>
      <c r="AH28" s="30"/>
      <c r="AI28" s="30"/>
      <c r="AJ28" s="30"/>
      <c r="AK28" s="312">
        <v>0</v>
      </c>
      <c r="AL28" s="311"/>
      <c r="AM28" s="311"/>
      <c r="AN28" s="311"/>
      <c r="AO28" s="311"/>
      <c r="AP28" s="30"/>
      <c r="AQ28" s="31"/>
      <c r="BE28" s="317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310">
        <v>0.15</v>
      </c>
      <c r="M29" s="311"/>
      <c r="N29" s="311"/>
      <c r="O29" s="311"/>
      <c r="P29" s="30"/>
      <c r="Q29" s="30"/>
      <c r="R29" s="30"/>
      <c r="S29" s="30"/>
      <c r="T29" s="30"/>
      <c r="U29" s="30"/>
      <c r="V29" s="30"/>
      <c r="W29" s="312">
        <f>ROUND($BC$51,2)</f>
        <v>0</v>
      </c>
      <c r="X29" s="311"/>
      <c r="Y29" s="311"/>
      <c r="Z29" s="311"/>
      <c r="AA29" s="311"/>
      <c r="AB29" s="311"/>
      <c r="AC29" s="311"/>
      <c r="AD29" s="311"/>
      <c r="AE29" s="311"/>
      <c r="AF29" s="30"/>
      <c r="AG29" s="30"/>
      <c r="AH29" s="30"/>
      <c r="AI29" s="30"/>
      <c r="AJ29" s="30"/>
      <c r="AK29" s="312">
        <v>0</v>
      </c>
      <c r="AL29" s="311"/>
      <c r="AM29" s="311"/>
      <c r="AN29" s="311"/>
      <c r="AO29" s="311"/>
      <c r="AP29" s="30"/>
      <c r="AQ29" s="31"/>
      <c r="BE29" s="317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310">
        <v>0</v>
      </c>
      <c r="M30" s="311"/>
      <c r="N30" s="311"/>
      <c r="O30" s="311"/>
      <c r="P30" s="30"/>
      <c r="Q30" s="30"/>
      <c r="R30" s="30"/>
      <c r="S30" s="30"/>
      <c r="T30" s="30"/>
      <c r="U30" s="30"/>
      <c r="V30" s="30"/>
      <c r="W30" s="312">
        <f>ROUND($BD$51,2)</f>
        <v>0</v>
      </c>
      <c r="X30" s="311"/>
      <c r="Y30" s="311"/>
      <c r="Z30" s="311"/>
      <c r="AA30" s="311"/>
      <c r="AB30" s="311"/>
      <c r="AC30" s="311"/>
      <c r="AD30" s="311"/>
      <c r="AE30" s="311"/>
      <c r="AF30" s="30"/>
      <c r="AG30" s="30"/>
      <c r="AH30" s="30"/>
      <c r="AI30" s="30"/>
      <c r="AJ30" s="30"/>
      <c r="AK30" s="312">
        <v>0</v>
      </c>
      <c r="AL30" s="311"/>
      <c r="AM30" s="311"/>
      <c r="AN30" s="311"/>
      <c r="AO30" s="311"/>
      <c r="AP30" s="30"/>
      <c r="AQ30" s="31"/>
      <c r="BE30" s="31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08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313" t="s">
        <v>47</v>
      </c>
      <c r="Y32" s="297"/>
      <c r="Z32" s="297"/>
      <c r="AA32" s="297"/>
      <c r="AB32" s="297"/>
      <c r="AC32" s="34"/>
      <c r="AD32" s="34"/>
      <c r="AE32" s="34"/>
      <c r="AF32" s="34"/>
      <c r="AG32" s="34"/>
      <c r="AH32" s="34"/>
      <c r="AI32" s="34"/>
      <c r="AJ32" s="34"/>
      <c r="AK32" s="314">
        <f>ROUND(SUM($AK$23:$AK$30),2)</f>
        <v>0</v>
      </c>
      <c r="AL32" s="297"/>
      <c r="AM32" s="297"/>
      <c r="AN32" s="297"/>
      <c r="AO32" s="315"/>
      <c r="AP32" s="32"/>
      <c r="AQ32" s="37"/>
      <c r="BE32" s="30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1309-3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00" t="str">
        <f>$K$6</f>
        <v>Podpora mobility - rekonstrukce komunikací v areálu Domova pro Vrchlabí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Vrchlabí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02" t="str">
        <f>IF($AN$8="","",$AN$8)</f>
        <v>05.05.2014</v>
      </c>
      <c r="AN44" s="30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Domov pro seniory Vrchlabí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31</v>
      </c>
      <c r="AJ46" s="24"/>
      <c r="AK46" s="24"/>
      <c r="AL46" s="24"/>
      <c r="AM46" s="304" t="str">
        <f>IF($E$17="","",$E$17)</f>
        <v>Ing.Jan Chaloupský, Trutnov</v>
      </c>
      <c r="AN46" s="303"/>
      <c r="AO46" s="303"/>
      <c r="AP46" s="303"/>
      <c r="AQ46" s="24"/>
      <c r="AR46" s="43"/>
      <c r="AS46" s="305" t="s">
        <v>49</v>
      </c>
      <c r="AT46" s="30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29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7"/>
      <c r="AT47" s="308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09"/>
      <c r="AT48" s="303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96" t="s">
        <v>50</v>
      </c>
      <c r="D49" s="297"/>
      <c r="E49" s="297"/>
      <c r="F49" s="297"/>
      <c r="G49" s="297"/>
      <c r="H49" s="34"/>
      <c r="I49" s="298" t="s">
        <v>51</v>
      </c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9" t="s">
        <v>52</v>
      </c>
      <c r="AH49" s="297"/>
      <c r="AI49" s="297"/>
      <c r="AJ49" s="297"/>
      <c r="AK49" s="297"/>
      <c r="AL49" s="297"/>
      <c r="AM49" s="297"/>
      <c r="AN49" s="298" t="s">
        <v>53</v>
      </c>
      <c r="AO49" s="297"/>
      <c r="AP49" s="297"/>
      <c r="AQ49" s="57" t="s">
        <v>54</v>
      </c>
      <c r="AR49" s="43"/>
      <c r="AS49" s="58" t="s">
        <v>55</v>
      </c>
      <c r="AT49" s="59" t="s">
        <v>56</v>
      </c>
      <c r="AU49" s="59" t="s">
        <v>57</v>
      </c>
      <c r="AV49" s="59" t="s">
        <v>58</v>
      </c>
      <c r="AW49" s="59" t="s">
        <v>59</v>
      </c>
      <c r="AX49" s="59" t="s">
        <v>60</v>
      </c>
      <c r="AY49" s="59" t="s">
        <v>61</v>
      </c>
      <c r="AZ49" s="59" t="s">
        <v>62</v>
      </c>
      <c r="BA49" s="59" t="s">
        <v>63</v>
      </c>
      <c r="BB49" s="59" t="s">
        <v>64</v>
      </c>
      <c r="BC49" s="59" t="s">
        <v>65</v>
      </c>
      <c r="BD49" s="60" t="s">
        <v>66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7" customFormat="1" ht="33" customHeight="1">
      <c r="B51" s="48"/>
      <c r="C51" s="65" t="s">
        <v>67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88">
        <f>ROUND(SUM($AG$52:$AG$53),2)</f>
        <v>0</v>
      </c>
      <c r="AH51" s="289"/>
      <c r="AI51" s="289"/>
      <c r="AJ51" s="289"/>
      <c r="AK51" s="289"/>
      <c r="AL51" s="289"/>
      <c r="AM51" s="289"/>
      <c r="AN51" s="288">
        <f>ROUND(SUM($AG$51,$AT$51),2)</f>
        <v>0</v>
      </c>
      <c r="AO51" s="289"/>
      <c r="AP51" s="289"/>
      <c r="AQ51" s="67"/>
      <c r="AR51" s="50"/>
      <c r="AS51" s="68">
        <f>ROUND(SUM($AS$52:$AS$53),2)</f>
        <v>0</v>
      </c>
      <c r="AT51" s="69">
        <f>ROUND(SUM($AV$51:$AW$51),2)</f>
        <v>0</v>
      </c>
      <c r="AU51" s="70">
        <f>ROUND(SUM($AU$52:$AU$53),5)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ROUND(SUM($AZ$52:$AZ$53),2)</f>
        <v>0</v>
      </c>
      <c r="BA51" s="69">
        <f>ROUND(SUM($BA$52:$BA$53),2)</f>
        <v>0</v>
      </c>
      <c r="BB51" s="69">
        <f>ROUND(SUM($BB$52:$BB$53),2)</f>
        <v>0</v>
      </c>
      <c r="BC51" s="69">
        <f>ROUND(SUM($BC$52:$BC$53),2)</f>
        <v>0</v>
      </c>
      <c r="BD51" s="71">
        <f>ROUND(SUM($BD$52:$BD$53),2)</f>
        <v>0</v>
      </c>
      <c r="BS51" s="47" t="s">
        <v>68</v>
      </c>
      <c r="BT51" s="47" t="s">
        <v>69</v>
      </c>
      <c r="BU51" s="72" t="s">
        <v>70</v>
      </c>
      <c r="BV51" s="47" t="s">
        <v>71</v>
      </c>
      <c r="BW51" s="47" t="s">
        <v>4</v>
      </c>
      <c r="BX51" s="47" t="s">
        <v>72</v>
      </c>
      <c r="CL51" s="47" t="s">
        <v>19</v>
      </c>
    </row>
    <row r="52" spans="1:91" s="73" customFormat="1" ht="28.5" customHeight="1">
      <c r="A52" s="205" t="s">
        <v>341</v>
      </c>
      <c r="B52" s="74"/>
      <c r="C52" s="75"/>
      <c r="D52" s="294" t="s">
        <v>73</v>
      </c>
      <c r="E52" s="295"/>
      <c r="F52" s="295"/>
      <c r="G52" s="295"/>
      <c r="H52" s="295"/>
      <c r="I52" s="75"/>
      <c r="J52" s="294" t="s">
        <v>74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2">
        <f>'11 - Zpevněné plochy'!$J$27</f>
        <v>0</v>
      </c>
      <c r="AH52" s="293"/>
      <c r="AI52" s="293"/>
      <c r="AJ52" s="293"/>
      <c r="AK52" s="293"/>
      <c r="AL52" s="293"/>
      <c r="AM52" s="293"/>
      <c r="AN52" s="292">
        <f>ROUND(SUM($AG$52,$AT$52),2)</f>
        <v>0</v>
      </c>
      <c r="AO52" s="293"/>
      <c r="AP52" s="293"/>
      <c r="AQ52" s="76" t="s">
        <v>75</v>
      </c>
      <c r="AR52" s="77"/>
      <c r="AS52" s="78">
        <v>0</v>
      </c>
      <c r="AT52" s="79">
        <f>ROUND(SUM($AV$52:$AW$52),2)</f>
        <v>0</v>
      </c>
      <c r="AU52" s="80">
        <f>'11 - Zpevněné plochy'!$P$87</f>
        <v>0</v>
      </c>
      <c r="AV52" s="79">
        <f>'11 - Zpevněné plochy'!$J$30</f>
        <v>0</v>
      </c>
      <c r="AW52" s="79">
        <f>'11 - Zpevněné plochy'!$J$31</f>
        <v>0</v>
      </c>
      <c r="AX52" s="79">
        <f>'11 - Zpevněné plochy'!$J$32</f>
        <v>0</v>
      </c>
      <c r="AY52" s="79">
        <f>'11 - Zpevněné plochy'!$J$33</f>
        <v>0</v>
      </c>
      <c r="AZ52" s="79">
        <f>'11 - Zpevněné plochy'!$F$30</f>
        <v>0</v>
      </c>
      <c r="BA52" s="79">
        <f>'11 - Zpevněné plochy'!$F$31</f>
        <v>0</v>
      </c>
      <c r="BB52" s="79">
        <f>'11 - Zpevněné plochy'!$F$32</f>
        <v>0</v>
      </c>
      <c r="BC52" s="79">
        <f>'11 - Zpevněné plochy'!$F$33</f>
        <v>0</v>
      </c>
      <c r="BD52" s="81">
        <f>'11 - Zpevněné plochy'!$F$34</f>
        <v>0</v>
      </c>
      <c r="BT52" s="73" t="s">
        <v>76</v>
      </c>
      <c r="BV52" s="73" t="s">
        <v>71</v>
      </c>
      <c r="BW52" s="73" t="s">
        <v>77</v>
      </c>
      <c r="BX52" s="73" t="s">
        <v>4</v>
      </c>
      <c r="CL52" s="73" t="s">
        <v>19</v>
      </c>
      <c r="CM52" s="73" t="s">
        <v>78</v>
      </c>
    </row>
    <row r="53" spans="1:91" s="73" customFormat="1" ht="28.5" customHeight="1">
      <c r="A53" s="205" t="s">
        <v>341</v>
      </c>
      <c r="B53" s="74"/>
      <c r="C53" s="75"/>
      <c r="D53" s="294" t="s">
        <v>6</v>
      </c>
      <c r="E53" s="295"/>
      <c r="F53" s="295"/>
      <c r="G53" s="295"/>
      <c r="H53" s="295"/>
      <c r="I53" s="75"/>
      <c r="J53" s="294" t="s">
        <v>79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2">
        <f>'21 - Zahradní úpravy'!$J$27</f>
        <v>0</v>
      </c>
      <c r="AH53" s="293"/>
      <c r="AI53" s="293"/>
      <c r="AJ53" s="293"/>
      <c r="AK53" s="293"/>
      <c r="AL53" s="293"/>
      <c r="AM53" s="293"/>
      <c r="AN53" s="292">
        <f>ROUND(SUM($AG$53,$AT$53),2)</f>
        <v>0</v>
      </c>
      <c r="AO53" s="293"/>
      <c r="AP53" s="293"/>
      <c r="AQ53" s="76" t="s">
        <v>75</v>
      </c>
      <c r="AR53" s="77"/>
      <c r="AS53" s="82">
        <v>0</v>
      </c>
      <c r="AT53" s="83">
        <f>ROUND(SUM($AV$53:$AW$53),2)</f>
        <v>0</v>
      </c>
      <c r="AU53" s="84">
        <f>'21 - Zahradní úpravy'!$P$78</f>
        <v>0</v>
      </c>
      <c r="AV53" s="83">
        <f>'21 - Zahradní úpravy'!$J$30</f>
        <v>0</v>
      </c>
      <c r="AW53" s="83">
        <f>'21 - Zahradní úpravy'!$J$31</f>
        <v>0</v>
      </c>
      <c r="AX53" s="83">
        <f>'21 - Zahradní úpravy'!$J$32</f>
        <v>0</v>
      </c>
      <c r="AY53" s="83">
        <f>'21 - Zahradní úpravy'!$J$33</f>
        <v>0</v>
      </c>
      <c r="AZ53" s="83">
        <f>'21 - Zahradní úpravy'!$F$30</f>
        <v>0</v>
      </c>
      <c r="BA53" s="83">
        <f>'21 - Zahradní úpravy'!$F$31</f>
        <v>0</v>
      </c>
      <c r="BB53" s="83">
        <f>'21 - Zahradní úpravy'!$F$32</f>
        <v>0</v>
      </c>
      <c r="BC53" s="83">
        <f>'21 - Zahradní úpravy'!$F$33</f>
        <v>0</v>
      </c>
      <c r="BD53" s="85">
        <f>'21 - Zahradní úpravy'!$F$34</f>
        <v>0</v>
      </c>
      <c r="BT53" s="73" t="s">
        <v>76</v>
      </c>
      <c r="BV53" s="73" t="s">
        <v>71</v>
      </c>
      <c r="BW53" s="73" t="s">
        <v>80</v>
      </c>
      <c r="BX53" s="73" t="s">
        <v>4</v>
      </c>
      <c r="CL53" s="73" t="s">
        <v>19</v>
      </c>
      <c r="CM53" s="73" t="s">
        <v>78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G51:AM51"/>
    <mergeCell ref="AN51:AP51"/>
    <mergeCell ref="AR2:BE2"/>
    <mergeCell ref="AN53:AP53"/>
    <mergeCell ref="AG53:AM53"/>
    <mergeCell ref="D53:H53"/>
    <mergeCell ref="J53:AF53"/>
    <mergeCell ref="AN52:AP52"/>
    <mergeCell ref="AG52:AM52"/>
    <mergeCell ref="D52:H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1 - Zpevněné plochy'!C2" tooltip="11 - Zpevněné plochy" display="/"/>
    <hyperlink ref="A53" location="'21 - Zahradní úpravy'!C2" tooltip="21 - Zahradní úpravy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tabSelected="1" zoomScalePageLayoutView="0" workbookViewId="0" topLeftCell="A1">
      <pane ySplit="1" topLeftCell="A131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7" t="s">
        <v>1</v>
      </c>
      <c r="E1" s="206"/>
      <c r="F1" s="208" t="s">
        <v>342</v>
      </c>
      <c r="G1" s="326" t="s">
        <v>343</v>
      </c>
      <c r="H1" s="326"/>
      <c r="I1" s="206"/>
      <c r="J1" s="208" t="s">
        <v>344</v>
      </c>
      <c r="K1" s="207" t="s">
        <v>81</v>
      </c>
      <c r="L1" s="208" t="s">
        <v>345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90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77</v>
      </c>
      <c r="AZ2" s="6" t="s">
        <v>82</v>
      </c>
      <c r="BA2" s="6" t="s">
        <v>83</v>
      </c>
      <c r="BB2" s="6" t="s">
        <v>83</v>
      </c>
      <c r="BC2" s="6" t="s">
        <v>84</v>
      </c>
      <c r="BD2" s="6" t="s">
        <v>78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78</v>
      </c>
      <c r="AZ3" s="6" t="s">
        <v>85</v>
      </c>
      <c r="BA3" s="6" t="s">
        <v>83</v>
      </c>
      <c r="BB3" s="6" t="s">
        <v>83</v>
      </c>
      <c r="BC3" s="6" t="s">
        <v>86</v>
      </c>
      <c r="BD3" s="6" t="s">
        <v>78</v>
      </c>
    </row>
    <row r="4" spans="2:5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  <c r="AZ4" s="6" t="s">
        <v>88</v>
      </c>
      <c r="BA4" s="6" t="s">
        <v>83</v>
      </c>
      <c r="BB4" s="6" t="s">
        <v>83</v>
      </c>
      <c r="BC4" s="6" t="s">
        <v>89</v>
      </c>
      <c r="BD4" s="6" t="s">
        <v>78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Podpora mobility - rekonstrukce komunikací v areálu Domova pro Vrchlabí</v>
      </c>
      <c r="F7" s="318"/>
      <c r="G7" s="318"/>
      <c r="H7" s="318"/>
      <c r="J7" s="11"/>
      <c r="K7" s="13"/>
    </row>
    <row r="8" spans="2:11" s="6" customFormat="1" ht="15.75" customHeight="1">
      <c r="B8" s="23"/>
      <c r="C8" s="24"/>
      <c r="D8" s="19" t="s">
        <v>90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0" t="s">
        <v>91</v>
      </c>
      <c r="F9" s="303"/>
      <c r="G9" s="303"/>
      <c r="H9" s="30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19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05.05.2014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27</v>
      </c>
      <c r="F15" s="24"/>
      <c r="G15" s="24"/>
      <c r="H15" s="24"/>
      <c r="I15" s="87" t="s">
        <v>28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28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87" t="s">
        <v>26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32</v>
      </c>
      <c r="F21" s="24"/>
      <c r="G21" s="24"/>
      <c r="H21" s="24"/>
      <c r="I21" s="87" t="s">
        <v>28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1"/>
      <c r="F24" s="327"/>
      <c r="G24" s="327"/>
      <c r="H24" s="327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ROUND($J$87,2)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5">
        <f>ROUND(SUM($BE$87:$BE$169),2)</f>
        <v>0</v>
      </c>
      <c r="G30" s="24"/>
      <c r="H30" s="24"/>
      <c r="I30" s="96">
        <v>0.21</v>
      </c>
      <c r="J30" s="95">
        <f>ROUND(SUM($BE$87:$BE$169)*$I$30,2)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5">
        <f>ROUND(SUM($BF$87:$BF$169),2)</f>
        <v>0</v>
      </c>
      <c r="G31" s="24"/>
      <c r="H31" s="24"/>
      <c r="I31" s="96">
        <v>0.15</v>
      </c>
      <c r="J31" s="95">
        <f>ROUND(SUM($BF$87:$BF$169)*$I$31,2)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5">
        <f>ROUND(SUM($BG$87:$BG$169),2)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5">
        <f>ROUND(SUM($BH$87:$BH$169),2)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5">
        <f>ROUND(SUM($BI$87:$BI$169),2)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7" t="s">
        <v>46</v>
      </c>
      <c r="H36" s="35" t="s">
        <v>47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Podpora mobility - rekonstrukce komunikací v areálu Domova pro Vrchlabí</v>
      </c>
      <c r="F45" s="303"/>
      <c r="G45" s="303"/>
      <c r="H45" s="303"/>
      <c r="J45" s="24"/>
      <c r="K45" s="27"/>
    </row>
    <row r="46" spans="2:11" s="6" customFormat="1" ht="15" customHeight="1">
      <c r="B46" s="23"/>
      <c r="C46" s="19" t="s">
        <v>90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0" t="str">
        <f>$E$9</f>
        <v>11 - Zpevněné plochy</v>
      </c>
      <c r="F47" s="303"/>
      <c r="G47" s="303"/>
      <c r="H47" s="30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Vrchlabí</v>
      </c>
      <c r="G49" s="24"/>
      <c r="H49" s="24"/>
      <c r="I49" s="87" t="s">
        <v>23</v>
      </c>
      <c r="J49" s="52" t="str">
        <f>IF($J$12="","",$J$12)</f>
        <v>05.05.2014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Domov pro seniory Vrchlabí</v>
      </c>
      <c r="G51" s="24"/>
      <c r="H51" s="24"/>
      <c r="I51" s="87" t="s">
        <v>31</v>
      </c>
      <c r="J51" s="17" t="str">
        <f>$E$21</f>
        <v>Ing.Jan Chaloupský, Trutnov</v>
      </c>
      <c r="K51" s="27"/>
    </row>
    <row r="52" spans="2:11" s="6" customFormat="1" ht="15" customHeight="1">
      <c r="B52" s="23"/>
      <c r="C52" s="19" t="s">
        <v>29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93</v>
      </c>
      <c r="D54" s="32"/>
      <c r="E54" s="32"/>
      <c r="F54" s="32"/>
      <c r="G54" s="32"/>
      <c r="H54" s="32"/>
      <c r="I54" s="105"/>
      <c r="J54" s="106" t="s">
        <v>94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95</v>
      </c>
      <c r="D56" s="24"/>
      <c r="E56" s="24"/>
      <c r="F56" s="24"/>
      <c r="G56" s="24"/>
      <c r="H56" s="24"/>
      <c r="J56" s="66">
        <f>ROUND($J$87,2)</f>
        <v>0</v>
      </c>
      <c r="K56" s="27"/>
      <c r="AU56" s="6" t="s">
        <v>96</v>
      </c>
    </row>
    <row r="57" spans="2:11" s="72" customFormat="1" ht="25.5" customHeight="1">
      <c r="B57" s="107"/>
      <c r="C57" s="108"/>
      <c r="D57" s="109" t="s">
        <v>97</v>
      </c>
      <c r="E57" s="109"/>
      <c r="F57" s="109"/>
      <c r="G57" s="109"/>
      <c r="H57" s="109"/>
      <c r="I57" s="110"/>
      <c r="J57" s="111">
        <f>ROUND($J$88,2)</f>
        <v>0</v>
      </c>
      <c r="K57" s="112"/>
    </row>
    <row r="58" spans="2:11" s="113" customFormat="1" ht="21" customHeight="1">
      <c r="B58" s="114"/>
      <c r="C58" s="115"/>
      <c r="D58" s="116" t="s">
        <v>98</v>
      </c>
      <c r="E58" s="116"/>
      <c r="F58" s="116"/>
      <c r="G58" s="116"/>
      <c r="H58" s="116"/>
      <c r="I58" s="117"/>
      <c r="J58" s="118">
        <f>ROUND($J$89,2)</f>
        <v>0</v>
      </c>
      <c r="K58" s="119"/>
    </row>
    <row r="59" spans="2:11" s="113" customFormat="1" ht="21" customHeight="1">
      <c r="B59" s="114"/>
      <c r="C59" s="115"/>
      <c r="D59" s="116" t="s">
        <v>99</v>
      </c>
      <c r="E59" s="116"/>
      <c r="F59" s="116"/>
      <c r="G59" s="116"/>
      <c r="H59" s="116"/>
      <c r="I59" s="117"/>
      <c r="J59" s="118">
        <f>ROUND($J$133,2)</f>
        <v>0</v>
      </c>
      <c r="K59" s="119"/>
    </row>
    <row r="60" spans="2:11" s="113" customFormat="1" ht="21" customHeight="1">
      <c r="B60" s="114"/>
      <c r="C60" s="115"/>
      <c r="D60" s="116" t="s">
        <v>100</v>
      </c>
      <c r="E60" s="116"/>
      <c r="F60" s="116"/>
      <c r="G60" s="116"/>
      <c r="H60" s="116"/>
      <c r="I60" s="117"/>
      <c r="J60" s="118">
        <f>ROUND($J$139,2)</f>
        <v>0</v>
      </c>
      <c r="K60" s="119"/>
    </row>
    <row r="61" spans="2:11" s="113" customFormat="1" ht="21" customHeight="1">
      <c r="B61" s="114"/>
      <c r="C61" s="115"/>
      <c r="D61" s="116" t="s">
        <v>101</v>
      </c>
      <c r="E61" s="116"/>
      <c r="F61" s="116"/>
      <c r="G61" s="116"/>
      <c r="H61" s="116"/>
      <c r="I61" s="117"/>
      <c r="J61" s="118">
        <f>ROUND($J$145,2)</f>
        <v>0</v>
      </c>
      <c r="K61" s="119"/>
    </row>
    <row r="62" spans="2:11" s="113" customFormat="1" ht="21" customHeight="1">
      <c r="B62" s="114"/>
      <c r="C62" s="115"/>
      <c r="D62" s="116" t="s">
        <v>102</v>
      </c>
      <c r="E62" s="116"/>
      <c r="F62" s="116"/>
      <c r="G62" s="116"/>
      <c r="H62" s="116"/>
      <c r="I62" s="117"/>
      <c r="J62" s="118">
        <f>ROUND($J$157,2)</f>
        <v>0</v>
      </c>
      <c r="K62" s="119"/>
    </row>
    <row r="63" spans="2:11" s="113" customFormat="1" ht="21" customHeight="1">
      <c r="B63" s="114"/>
      <c r="C63" s="115"/>
      <c r="D63" s="116" t="s">
        <v>103</v>
      </c>
      <c r="E63" s="116"/>
      <c r="F63" s="116"/>
      <c r="G63" s="116"/>
      <c r="H63" s="116"/>
      <c r="I63" s="117"/>
      <c r="J63" s="118">
        <f>ROUND($J$159,2)</f>
        <v>0</v>
      </c>
      <c r="K63" s="119"/>
    </row>
    <row r="64" spans="2:11" s="72" customFormat="1" ht="25.5" customHeight="1">
      <c r="B64" s="107"/>
      <c r="C64" s="108"/>
      <c r="D64" s="109" t="s">
        <v>104</v>
      </c>
      <c r="E64" s="109"/>
      <c r="F64" s="109"/>
      <c r="G64" s="109"/>
      <c r="H64" s="109"/>
      <c r="I64" s="110"/>
      <c r="J64" s="111">
        <f>ROUND($J$163,2)</f>
        <v>0</v>
      </c>
      <c r="K64" s="112"/>
    </row>
    <row r="65" spans="2:11" s="113" customFormat="1" ht="21" customHeight="1">
      <c r="B65" s="114"/>
      <c r="C65" s="115"/>
      <c r="D65" s="116" t="s">
        <v>105</v>
      </c>
      <c r="E65" s="116"/>
      <c r="F65" s="116"/>
      <c r="G65" s="116"/>
      <c r="H65" s="116"/>
      <c r="I65" s="117"/>
      <c r="J65" s="118">
        <f>ROUND($J$164,2)</f>
        <v>0</v>
      </c>
      <c r="K65" s="119"/>
    </row>
    <row r="66" spans="2:11" s="113" customFormat="1" ht="21" customHeight="1">
      <c r="B66" s="114"/>
      <c r="C66" s="115"/>
      <c r="D66" s="116" t="s">
        <v>106</v>
      </c>
      <c r="E66" s="116"/>
      <c r="F66" s="116"/>
      <c r="G66" s="116"/>
      <c r="H66" s="116"/>
      <c r="I66" s="117"/>
      <c r="J66" s="118">
        <f>ROUND($J$166,2)</f>
        <v>0</v>
      </c>
      <c r="K66" s="119"/>
    </row>
    <row r="67" spans="2:11" s="113" customFormat="1" ht="21" customHeight="1">
      <c r="B67" s="114"/>
      <c r="C67" s="115"/>
      <c r="D67" s="116" t="s">
        <v>107</v>
      </c>
      <c r="E67" s="116"/>
      <c r="F67" s="116"/>
      <c r="G67" s="116"/>
      <c r="H67" s="116"/>
      <c r="I67" s="117"/>
      <c r="J67" s="118">
        <f>ROUND($J$168,2)</f>
        <v>0</v>
      </c>
      <c r="K67" s="119"/>
    </row>
    <row r="68" spans="2:11" s="6" customFormat="1" ht="22.5" customHeight="1">
      <c r="B68" s="23"/>
      <c r="C68" s="24"/>
      <c r="D68" s="24"/>
      <c r="E68" s="24"/>
      <c r="F68" s="24"/>
      <c r="G68" s="24"/>
      <c r="H68" s="24"/>
      <c r="J68" s="24"/>
      <c r="K68" s="27"/>
    </row>
    <row r="69" spans="2:11" s="6" customFormat="1" ht="7.5" customHeight="1">
      <c r="B69" s="38"/>
      <c r="C69" s="39"/>
      <c r="D69" s="39"/>
      <c r="E69" s="39"/>
      <c r="F69" s="39"/>
      <c r="G69" s="39"/>
      <c r="H69" s="39"/>
      <c r="I69" s="100"/>
      <c r="J69" s="39"/>
      <c r="K69" s="40"/>
    </row>
    <row r="73" spans="2:12" s="6" customFormat="1" ht="7.5" customHeight="1">
      <c r="B73" s="41"/>
      <c r="C73" s="42"/>
      <c r="D73" s="42"/>
      <c r="E73" s="42"/>
      <c r="F73" s="42"/>
      <c r="G73" s="42"/>
      <c r="H73" s="42"/>
      <c r="I73" s="102"/>
      <c r="J73" s="42"/>
      <c r="K73" s="42"/>
      <c r="L73" s="43"/>
    </row>
    <row r="74" spans="2:12" s="6" customFormat="1" ht="37.5" customHeight="1">
      <c r="B74" s="23"/>
      <c r="C74" s="12" t="s">
        <v>108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" customHeight="1">
      <c r="B76" s="23"/>
      <c r="C76" s="19" t="s">
        <v>16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6.5" customHeight="1">
      <c r="B77" s="23"/>
      <c r="C77" s="24"/>
      <c r="D77" s="24"/>
      <c r="E77" s="325" t="str">
        <f>$E$7</f>
        <v>Podpora mobility - rekonstrukce komunikací v areálu Domova pro Vrchlabí</v>
      </c>
      <c r="F77" s="303"/>
      <c r="G77" s="303"/>
      <c r="H77" s="303"/>
      <c r="J77" s="24"/>
      <c r="K77" s="24"/>
      <c r="L77" s="43"/>
    </row>
    <row r="78" spans="2:12" s="6" customFormat="1" ht="15" customHeight="1">
      <c r="B78" s="23"/>
      <c r="C78" s="19" t="s">
        <v>90</v>
      </c>
      <c r="D78" s="24"/>
      <c r="E78" s="24"/>
      <c r="F78" s="24"/>
      <c r="G78" s="24"/>
      <c r="H78" s="24"/>
      <c r="J78" s="24"/>
      <c r="K78" s="24"/>
      <c r="L78" s="43"/>
    </row>
    <row r="79" spans="2:12" s="6" customFormat="1" ht="19.5" customHeight="1">
      <c r="B79" s="23"/>
      <c r="C79" s="24"/>
      <c r="D79" s="24"/>
      <c r="E79" s="300" t="str">
        <f>$E$9</f>
        <v>11 - Zpevněné plochy</v>
      </c>
      <c r="F79" s="303"/>
      <c r="G79" s="303"/>
      <c r="H79" s="303"/>
      <c r="J79" s="24"/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8.75" customHeight="1">
      <c r="B81" s="23"/>
      <c r="C81" s="19" t="s">
        <v>21</v>
      </c>
      <c r="D81" s="24"/>
      <c r="E81" s="24"/>
      <c r="F81" s="17" t="str">
        <f>$F$12</f>
        <v>Vrchlabí</v>
      </c>
      <c r="G81" s="24"/>
      <c r="H81" s="24"/>
      <c r="I81" s="87" t="s">
        <v>23</v>
      </c>
      <c r="J81" s="52" t="str">
        <f>IF($J$12="","",$J$12)</f>
        <v>05.05.2014</v>
      </c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.75" customHeight="1">
      <c r="B83" s="23"/>
      <c r="C83" s="19" t="s">
        <v>25</v>
      </c>
      <c r="D83" s="24"/>
      <c r="E83" s="24"/>
      <c r="F83" s="17" t="str">
        <f>$E$15</f>
        <v>Domov pro seniory Vrchlabí</v>
      </c>
      <c r="G83" s="24"/>
      <c r="H83" s="24"/>
      <c r="I83" s="87" t="s">
        <v>31</v>
      </c>
      <c r="J83" s="17" t="str">
        <f>$E$21</f>
        <v>Ing.Jan Chaloupský, Trutnov</v>
      </c>
      <c r="K83" s="24"/>
      <c r="L83" s="43"/>
    </row>
    <row r="84" spans="2:12" s="6" customFormat="1" ht="15" customHeight="1">
      <c r="B84" s="23"/>
      <c r="C84" s="19" t="s">
        <v>29</v>
      </c>
      <c r="D84" s="24"/>
      <c r="E84" s="24"/>
      <c r="F84" s="17">
        <f>IF($E$18="","",$E$18)</f>
      </c>
      <c r="G84" s="24"/>
      <c r="H84" s="24"/>
      <c r="J84" s="24"/>
      <c r="K84" s="24"/>
      <c r="L84" s="43"/>
    </row>
    <row r="85" spans="2:12" s="6" customFormat="1" ht="11.2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20" s="120" customFormat="1" ht="30" customHeight="1">
      <c r="B86" s="121"/>
      <c r="C86" s="122" t="s">
        <v>109</v>
      </c>
      <c r="D86" s="123" t="s">
        <v>54</v>
      </c>
      <c r="E86" s="123" t="s">
        <v>50</v>
      </c>
      <c r="F86" s="123" t="s">
        <v>110</v>
      </c>
      <c r="G86" s="123" t="s">
        <v>111</v>
      </c>
      <c r="H86" s="123" t="s">
        <v>112</v>
      </c>
      <c r="I86" s="124" t="s">
        <v>113</v>
      </c>
      <c r="J86" s="123" t="s">
        <v>114</v>
      </c>
      <c r="K86" s="125" t="s">
        <v>115</v>
      </c>
      <c r="L86" s="126"/>
      <c r="M86" s="58" t="s">
        <v>116</v>
      </c>
      <c r="N86" s="59" t="s">
        <v>39</v>
      </c>
      <c r="O86" s="59" t="s">
        <v>117</v>
      </c>
      <c r="P86" s="59" t="s">
        <v>118</v>
      </c>
      <c r="Q86" s="59" t="s">
        <v>119</v>
      </c>
      <c r="R86" s="59" t="s">
        <v>120</v>
      </c>
      <c r="S86" s="59" t="s">
        <v>121</v>
      </c>
      <c r="T86" s="60" t="s">
        <v>122</v>
      </c>
    </row>
    <row r="87" spans="2:63" s="6" customFormat="1" ht="30" customHeight="1">
      <c r="B87" s="23"/>
      <c r="C87" s="65" t="s">
        <v>95</v>
      </c>
      <c r="D87" s="24"/>
      <c r="E87" s="24"/>
      <c r="F87" s="24"/>
      <c r="G87" s="24"/>
      <c r="H87" s="24"/>
      <c r="J87" s="127">
        <f>$BK$87</f>
        <v>0</v>
      </c>
      <c r="K87" s="24"/>
      <c r="L87" s="43"/>
      <c r="M87" s="62"/>
      <c r="N87" s="63"/>
      <c r="O87" s="63"/>
      <c r="P87" s="128">
        <f>$P$88+$P$163</f>
        <v>0</v>
      </c>
      <c r="Q87" s="63"/>
      <c r="R87" s="128">
        <f>$R$88+$R$163</f>
        <v>358.64869550000003</v>
      </c>
      <c r="S87" s="63"/>
      <c r="T87" s="129">
        <f>$T$88+$T$163</f>
        <v>9.435</v>
      </c>
      <c r="AT87" s="6" t="s">
        <v>68</v>
      </c>
      <c r="AU87" s="6" t="s">
        <v>96</v>
      </c>
      <c r="BK87" s="130">
        <f>$BK$88+$BK$163</f>
        <v>0</v>
      </c>
    </row>
    <row r="88" spans="2:63" s="131" customFormat="1" ht="37.5" customHeight="1">
      <c r="B88" s="132"/>
      <c r="C88" s="133"/>
      <c r="D88" s="133" t="s">
        <v>68</v>
      </c>
      <c r="E88" s="134" t="s">
        <v>123</v>
      </c>
      <c r="F88" s="134" t="s">
        <v>124</v>
      </c>
      <c r="G88" s="133"/>
      <c r="H88" s="133"/>
      <c r="J88" s="135">
        <f>$BK$88</f>
        <v>0</v>
      </c>
      <c r="K88" s="133"/>
      <c r="L88" s="136"/>
      <c r="M88" s="137"/>
      <c r="N88" s="133"/>
      <c r="O88" s="133"/>
      <c r="P88" s="138">
        <f>$P$89+$P$133+$P$139+$P$145+$P$157+$P$159</f>
        <v>0</v>
      </c>
      <c r="Q88" s="133"/>
      <c r="R88" s="138">
        <f>$R$89+$R$133+$R$139+$R$145+$R$157+$R$159</f>
        <v>358.64869550000003</v>
      </c>
      <c r="S88" s="133"/>
      <c r="T88" s="139">
        <f>$T$89+$T$133+$T$139+$T$145+$T$157+$T$159</f>
        <v>9.435</v>
      </c>
      <c r="AR88" s="140" t="s">
        <v>76</v>
      </c>
      <c r="AT88" s="140" t="s">
        <v>68</v>
      </c>
      <c r="AU88" s="140" t="s">
        <v>69</v>
      </c>
      <c r="AY88" s="140" t="s">
        <v>125</v>
      </c>
      <c r="BK88" s="141">
        <f>$BK$89+$BK$133+$BK$139+$BK$145+$BK$157+$BK$159</f>
        <v>0</v>
      </c>
    </row>
    <row r="89" spans="2:63" s="131" customFormat="1" ht="21" customHeight="1">
      <c r="B89" s="132"/>
      <c r="C89" s="133"/>
      <c r="D89" s="133" t="s">
        <v>68</v>
      </c>
      <c r="E89" s="142" t="s">
        <v>76</v>
      </c>
      <c r="F89" s="142" t="s">
        <v>126</v>
      </c>
      <c r="G89" s="133"/>
      <c r="H89" s="133"/>
      <c r="J89" s="143">
        <f>$BK$89</f>
        <v>0</v>
      </c>
      <c r="K89" s="133"/>
      <c r="L89" s="136"/>
      <c r="M89" s="137"/>
      <c r="N89" s="133"/>
      <c r="O89" s="133"/>
      <c r="P89" s="138">
        <f>SUM($P$90:$P$132)</f>
        <v>0</v>
      </c>
      <c r="Q89" s="133"/>
      <c r="R89" s="138">
        <f>SUM($R$90:$R$132)</f>
        <v>14.60304</v>
      </c>
      <c r="S89" s="133"/>
      <c r="T89" s="139">
        <f>SUM($T$90:$T$132)</f>
        <v>9.435</v>
      </c>
      <c r="AR89" s="140" t="s">
        <v>76</v>
      </c>
      <c r="AT89" s="140" t="s">
        <v>68</v>
      </c>
      <c r="AU89" s="140" t="s">
        <v>76</v>
      </c>
      <c r="AY89" s="140" t="s">
        <v>125</v>
      </c>
      <c r="BK89" s="141">
        <f>SUM($BK$90:$BK$132)</f>
        <v>0</v>
      </c>
    </row>
    <row r="90" spans="2:65" s="6" customFormat="1" ht="15.75" customHeight="1">
      <c r="B90" s="23"/>
      <c r="C90" s="144" t="s">
        <v>76</v>
      </c>
      <c r="D90" s="144" t="s">
        <v>127</v>
      </c>
      <c r="E90" s="145" t="s">
        <v>128</v>
      </c>
      <c r="F90" s="146" t="s">
        <v>129</v>
      </c>
      <c r="G90" s="147" t="s">
        <v>130</v>
      </c>
      <c r="H90" s="148">
        <v>1</v>
      </c>
      <c r="I90" s="149"/>
      <c r="J90" s="150">
        <f>ROUND($I$90*$H$90,2)</f>
        <v>0</v>
      </c>
      <c r="K90" s="146"/>
      <c r="L90" s="43"/>
      <c r="M90" s="151"/>
      <c r="N90" s="152" t="s">
        <v>40</v>
      </c>
      <c r="O90" s="24"/>
      <c r="P90" s="24"/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131</v>
      </c>
      <c r="AT90" s="88" t="s">
        <v>127</v>
      </c>
      <c r="AU90" s="88" t="s">
        <v>78</v>
      </c>
      <c r="AY90" s="6" t="s">
        <v>125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76</v>
      </c>
      <c r="BK90" s="155">
        <f>ROUND($I$90*$H$90,2)</f>
        <v>0</v>
      </c>
      <c r="BL90" s="88" t="s">
        <v>131</v>
      </c>
      <c r="BM90" s="88" t="s">
        <v>132</v>
      </c>
    </row>
    <row r="91" spans="2:65" s="6" customFormat="1" ht="15.75" customHeight="1">
      <c r="B91" s="23"/>
      <c r="C91" s="147" t="s">
        <v>78</v>
      </c>
      <c r="D91" s="147" t="s">
        <v>127</v>
      </c>
      <c r="E91" s="145" t="s">
        <v>133</v>
      </c>
      <c r="F91" s="146" t="s">
        <v>134</v>
      </c>
      <c r="G91" s="147" t="s">
        <v>135</v>
      </c>
      <c r="H91" s="148">
        <v>20</v>
      </c>
      <c r="I91" s="149"/>
      <c r="J91" s="150">
        <f>ROUND($I$91*$H$91,2)</f>
        <v>0</v>
      </c>
      <c r="K91" s="146"/>
      <c r="L91" s="43"/>
      <c r="M91" s="151"/>
      <c r="N91" s="152" t="s">
        <v>40</v>
      </c>
      <c r="O91" s="24"/>
      <c r="P91" s="24"/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131</v>
      </c>
      <c r="AT91" s="88" t="s">
        <v>127</v>
      </c>
      <c r="AU91" s="88" t="s">
        <v>78</v>
      </c>
      <c r="AY91" s="88" t="s">
        <v>125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76</v>
      </c>
      <c r="BK91" s="155">
        <f>ROUND($I$91*$H$91,2)</f>
        <v>0</v>
      </c>
      <c r="BL91" s="88" t="s">
        <v>131</v>
      </c>
      <c r="BM91" s="88" t="s">
        <v>136</v>
      </c>
    </row>
    <row r="92" spans="2:65" s="6" customFormat="1" ht="15.75" customHeight="1">
      <c r="B92" s="23"/>
      <c r="C92" s="147" t="s">
        <v>137</v>
      </c>
      <c r="D92" s="147" t="s">
        <v>127</v>
      </c>
      <c r="E92" s="145" t="s">
        <v>138</v>
      </c>
      <c r="F92" s="146" t="s">
        <v>139</v>
      </c>
      <c r="G92" s="147" t="s">
        <v>140</v>
      </c>
      <c r="H92" s="148">
        <v>37</v>
      </c>
      <c r="I92" s="149"/>
      <c r="J92" s="150">
        <f>ROUND($I$92*$H$92,2)</f>
        <v>0</v>
      </c>
      <c r="K92" s="146" t="s">
        <v>141</v>
      </c>
      <c r="L92" s="43"/>
      <c r="M92" s="151"/>
      <c r="N92" s="152" t="s">
        <v>40</v>
      </c>
      <c r="O92" s="24"/>
      <c r="P92" s="24"/>
      <c r="Q92" s="153">
        <v>0</v>
      </c>
      <c r="R92" s="153">
        <f>$Q$92*$H$92</f>
        <v>0</v>
      </c>
      <c r="S92" s="153">
        <v>0.255</v>
      </c>
      <c r="T92" s="154">
        <f>$S$92*$H$92</f>
        <v>9.435</v>
      </c>
      <c r="AR92" s="88" t="s">
        <v>131</v>
      </c>
      <c r="AT92" s="88" t="s">
        <v>127</v>
      </c>
      <c r="AU92" s="88" t="s">
        <v>78</v>
      </c>
      <c r="AY92" s="88" t="s">
        <v>125</v>
      </c>
      <c r="BE92" s="155">
        <f>IF($N$92="základní",$J$92,0)</f>
        <v>0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76</v>
      </c>
      <c r="BK92" s="155">
        <f>ROUND($I$92*$H$92,2)</f>
        <v>0</v>
      </c>
      <c r="BL92" s="88" t="s">
        <v>131</v>
      </c>
      <c r="BM92" s="88" t="s">
        <v>142</v>
      </c>
    </row>
    <row r="93" spans="2:65" s="6" customFormat="1" ht="15.75" customHeight="1">
      <c r="B93" s="23"/>
      <c r="C93" s="147" t="s">
        <v>131</v>
      </c>
      <c r="D93" s="147" t="s">
        <v>127</v>
      </c>
      <c r="E93" s="145" t="s">
        <v>143</v>
      </c>
      <c r="F93" s="146" t="s">
        <v>144</v>
      </c>
      <c r="G93" s="147" t="s">
        <v>145</v>
      </c>
      <c r="H93" s="148">
        <v>187.85</v>
      </c>
      <c r="I93" s="149"/>
      <c r="J93" s="150">
        <f>ROUND($I$93*$H$93,2)</f>
        <v>0</v>
      </c>
      <c r="K93" s="146" t="s">
        <v>141</v>
      </c>
      <c r="L93" s="43"/>
      <c r="M93" s="151"/>
      <c r="N93" s="152" t="s">
        <v>40</v>
      </c>
      <c r="O93" s="24"/>
      <c r="P93" s="24"/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8" t="s">
        <v>131</v>
      </c>
      <c r="AT93" s="88" t="s">
        <v>127</v>
      </c>
      <c r="AU93" s="88" t="s">
        <v>78</v>
      </c>
      <c r="AY93" s="88" t="s">
        <v>125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76</v>
      </c>
      <c r="BK93" s="155">
        <f>ROUND($I$93*$H$93,2)</f>
        <v>0</v>
      </c>
      <c r="BL93" s="88" t="s">
        <v>131</v>
      </c>
      <c r="BM93" s="88" t="s">
        <v>146</v>
      </c>
    </row>
    <row r="94" spans="2:51" s="6" customFormat="1" ht="15.75" customHeight="1">
      <c r="B94" s="156"/>
      <c r="C94" s="157"/>
      <c r="D94" s="158" t="s">
        <v>147</v>
      </c>
      <c r="E94" s="159"/>
      <c r="F94" s="159" t="s">
        <v>148</v>
      </c>
      <c r="G94" s="157"/>
      <c r="H94" s="160">
        <v>80</v>
      </c>
      <c r="J94" s="157"/>
      <c r="K94" s="157"/>
      <c r="L94" s="161"/>
      <c r="M94" s="162"/>
      <c r="N94" s="157"/>
      <c r="O94" s="157"/>
      <c r="P94" s="157"/>
      <c r="Q94" s="157"/>
      <c r="R94" s="157"/>
      <c r="S94" s="157"/>
      <c r="T94" s="163"/>
      <c r="AT94" s="164" t="s">
        <v>147</v>
      </c>
      <c r="AU94" s="164" t="s">
        <v>78</v>
      </c>
      <c r="AV94" s="164" t="s">
        <v>78</v>
      </c>
      <c r="AW94" s="164" t="s">
        <v>96</v>
      </c>
      <c r="AX94" s="164" t="s">
        <v>69</v>
      </c>
      <c r="AY94" s="164" t="s">
        <v>125</v>
      </c>
    </row>
    <row r="95" spans="2:51" s="6" customFormat="1" ht="15.75" customHeight="1">
      <c r="B95" s="156"/>
      <c r="C95" s="157"/>
      <c r="D95" s="165" t="s">
        <v>147</v>
      </c>
      <c r="E95" s="157" t="s">
        <v>88</v>
      </c>
      <c r="F95" s="159" t="s">
        <v>149</v>
      </c>
      <c r="G95" s="157"/>
      <c r="H95" s="160">
        <v>107.85</v>
      </c>
      <c r="J95" s="157"/>
      <c r="K95" s="157"/>
      <c r="L95" s="161"/>
      <c r="M95" s="162"/>
      <c r="N95" s="157"/>
      <c r="O95" s="157"/>
      <c r="P95" s="157"/>
      <c r="Q95" s="157"/>
      <c r="R95" s="157"/>
      <c r="S95" s="157"/>
      <c r="T95" s="163"/>
      <c r="AT95" s="164" t="s">
        <v>147</v>
      </c>
      <c r="AU95" s="164" t="s">
        <v>78</v>
      </c>
      <c r="AV95" s="164" t="s">
        <v>78</v>
      </c>
      <c r="AW95" s="164" t="s">
        <v>96</v>
      </c>
      <c r="AX95" s="164" t="s">
        <v>69</v>
      </c>
      <c r="AY95" s="164" t="s">
        <v>125</v>
      </c>
    </row>
    <row r="96" spans="2:51" s="6" customFormat="1" ht="15.75" customHeight="1">
      <c r="B96" s="166"/>
      <c r="C96" s="167"/>
      <c r="D96" s="165" t="s">
        <v>147</v>
      </c>
      <c r="E96" s="167"/>
      <c r="F96" s="168" t="s">
        <v>150</v>
      </c>
      <c r="G96" s="167"/>
      <c r="H96" s="169">
        <v>187.85</v>
      </c>
      <c r="J96" s="167"/>
      <c r="K96" s="167"/>
      <c r="L96" s="170"/>
      <c r="M96" s="171"/>
      <c r="N96" s="167"/>
      <c r="O96" s="167"/>
      <c r="P96" s="167"/>
      <c r="Q96" s="167"/>
      <c r="R96" s="167"/>
      <c r="S96" s="167"/>
      <c r="T96" s="172"/>
      <c r="AT96" s="173" t="s">
        <v>147</v>
      </c>
      <c r="AU96" s="173" t="s">
        <v>78</v>
      </c>
      <c r="AV96" s="173" t="s">
        <v>131</v>
      </c>
      <c r="AW96" s="173" t="s">
        <v>96</v>
      </c>
      <c r="AX96" s="173" t="s">
        <v>76</v>
      </c>
      <c r="AY96" s="173" t="s">
        <v>125</v>
      </c>
    </row>
    <row r="97" spans="2:65" s="6" customFormat="1" ht="15.75" customHeight="1">
      <c r="B97" s="23"/>
      <c r="C97" s="144" t="s">
        <v>151</v>
      </c>
      <c r="D97" s="144" t="s">
        <v>127</v>
      </c>
      <c r="E97" s="145" t="s">
        <v>152</v>
      </c>
      <c r="F97" s="146" t="s">
        <v>153</v>
      </c>
      <c r="G97" s="147" t="s">
        <v>145</v>
      </c>
      <c r="H97" s="148">
        <v>80</v>
      </c>
      <c r="I97" s="149"/>
      <c r="J97" s="150">
        <f>ROUND($I$97*$H$97,2)</f>
        <v>0</v>
      </c>
      <c r="K97" s="146" t="s">
        <v>141</v>
      </c>
      <c r="L97" s="43"/>
      <c r="M97" s="151"/>
      <c r="N97" s="152" t="s">
        <v>40</v>
      </c>
      <c r="O97" s="24"/>
      <c r="P97" s="24"/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131</v>
      </c>
      <c r="AT97" s="88" t="s">
        <v>127</v>
      </c>
      <c r="AU97" s="88" t="s">
        <v>78</v>
      </c>
      <c r="AY97" s="6" t="s">
        <v>125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76</v>
      </c>
      <c r="BK97" s="155">
        <f>ROUND($I$97*$H$97,2)</f>
        <v>0</v>
      </c>
      <c r="BL97" s="88" t="s">
        <v>131</v>
      </c>
      <c r="BM97" s="88" t="s">
        <v>154</v>
      </c>
    </row>
    <row r="98" spans="2:51" s="6" customFormat="1" ht="15.75" customHeight="1">
      <c r="B98" s="156"/>
      <c r="C98" s="157"/>
      <c r="D98" s="158" t="s">
        <v>147</v>
      </c>
      <c r="E98" s="159"/>
      <c r="F98" s="159" t="s">
        <v>155</v>
      </c>
      <c r="G98" s="157"/>
      <c r="H98" s="160">
        <v>80</v>
      </c>
      <c r="J98" s="157"/>
      <c r="K98" s="157"/>
      <c r="L98" s="161"/>
      <c r="M98" s="162"/>
      <c r="N98" s="157"/>
      <c r="O98" s="157"/>
      <c r="P98" s="157"/>
      <c r="Q98" s="157"/>
      <c r="R98" s="157"/>
      <c r="S98" s="157"/>
      <c r="T98" s="163"/>
      <c r="AT98" s="164" t="s">
        <v>147</v>
      </c>
      <c r="AU98" s="164" t="s">
        <v>78</v>
      </c>
      <c r="AV98" s="164" t="s">
        <v>78</v>
      </c>
      <c r="AW98" s="164" t="s">
        <v>96</v>
      </c>
      <c r="AX98" s="164" t="s">
        <v>76</v>
      </c>
      <c r="AY98" s="164" t="s">
        <v>125</v>
      </c>
    </row>
    <row r="99" spans="2:65" s="6" customFormat="1" ht="15.75" customHeight="1">
      <c r="B99" s="23"/>
      <c r="C99" s="144" t="s">
        <v>156</v>
      </c>
      <c r="D99" s="144" t="s">
        <v>127</v>
      </c>
      <c r="E99" s="145" t="s">
        <v>157</v>
      </c>
      <c r="F99" s="146" t="s">
        <v>158</v>
      </c>
      <c r="G99" s="147" t="s">
        <v>145</v>
      </c>
      <c r="H99" s="148">
        <v>187.95</v>
      </c>
      <c r="I99" s="149"/>
      <c r="J99" s="150">
        <f>ROUND($I$99*$H$99,2)</f>
        <v>0</v>
      </c>
      <c r="K99" s="146" t="s">
        <v>159</v>
      </c>
      <c r="L99" s="43"/>
      <c r="M99" s="151"/>
      <c r="N99" s="152" t="s">
        <v>40</v>
      </c>
      <c r="O99" s="24"/>
      <c r="P99" s="24"/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8" t="s">
        <v>131</v>
      </c>
      <c r="AT99" s="88" t="s">
        <v>127</v>
      </c>
      <c r="AU99" s="88" t="s">
        <v>78</v>
      </c>
      <c r="AY99" s="6" t="s">
        <v>125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76</v>
      </c>
      <c r="BK99" s="155">
        <f>ROUND($I$99*$H$99,2)</f>
        <v>0</v>
      </c>
      <c r="BL99" s="88" t="s">
        <v>131</v>
      </c>
      <c r="BM99" s="88" t="s">
        <v>160</v>
      </c>
    </row>
    <row r="100" spans="2:51" s="6" customFormat="1" ht="15.75" customHeight="1">
      <c r="B100" s="156"/>
      <c r="C100" s="157"/>
      <c r="D100" s="158" t="s">
        <v>147</v>
      </c>
      <c r="E100" s="159"/>
      <c r="F100" s="159" t="s">
        <v>161</v>
      </c>
      <c r="G100" s="157"/>
      <c r="H100" s="160">
        <v>187.95</v>
      </c>
      <c r="J100" s="157"/>
      <c r="K100" s="157"/>
      <c r="L100" s="161"/>
      <c r="M100" s="162"/>
      <c r="N100" s="157"/>
      <c r="O100" s="157"/>
      <c r="P100" s="157"/>
      <c r="Q100" s="157"/>
      <c r="R100" s="157"/>
      <c r="S100" s="157"/>
      <c r="T100" s="163"/>
      <c r="AT100" s="164" t="s">
        <v>147</v>
      </c>
      <c r="AU100" s="164" t="s">
        <v>78</v>
      </c>
      <c r="AV100" s="164" t="s">
        <v>78</v>
      </c>
      <c r="AW100" s="164" t="s">
        <v>96</v>
      </c>
      <c r="AX100" s="164" t="s">
        <v>69</v>
      </c>
      <c r="AY100" s="164" t="s">
        <v>125</v>
      </c>
    </row>
    <row r="101" spans="2:51" s="6" customFormat="1" ht="15.75" customHeight="1">
      <c r="B101" s="174"/>
      <c r="C101" s="175"/>
      <c r="D101" s="165" t="s">
        <v>147</v>
      </c>
      <c r="E101" s="175" t="s">
        <v>85</v>
      </c>
      <c r="F101" s="176" t="s">
        <v>162</v>
      </c>
      <c r="G101" s="175"/>
      <c r="H101" s="177">
        <v>187.95</v>
      </c>
      <c r="J101" s="175"/>
      <c r="K101" s="175"/>
      <c r="L101" s="178"/>
      <c r="M101" s="179"/>
      <c r="N101" s="175"/>
      <c r="O101" s="175"/>
      <c r="P101" s="175"/>
      <c r="Q101" s="175"/>
      <c r="R101" s="175"/>
      <c r="S101" s="175"/>
      <c r="T101" s="180"/>
      <c r="AT101" s="181" t="s">
        <v>147</v>
      </c>
      <c r="AU101" s="181" t="s">
        <v>78</v>
      </c>
      <c r="AV101" s="181" t="s">
        <v>137</v>
      </c>
      <c r="AW101" s="181" t="s">
        <v>96</v>
      </c>
      <c r="AX101" s="181" t="s">
        <v>76</v>
      </c>
      <c r="AY101" s="181" t="s">
        <v>125</v>
      </c>
    </row>
    <row r="102" spans="2:65" s="6" customFormat="1" ht="15.75" customHeight="1">
      <c r="B102" s="23"/>
      <c r="C102" s="144" t="s">
        <v>163</v>
      </c>
      <c r="D102" s="144" t="s">
        <v>127</v>
      </c>
      <c r="E102" s="145" t="s">
        <v>164</v>
      </c>
      <c r="F102" s="146" t="s">
        <v>165</v>
      </c>
      <c r="G102" s="147" t="s">
        <v>145</v>
      </c>
      <c r="H102" s="148">
        <v>4.7</v>
      </c>
      <c r="I102" s="149"/>
      <c r="J102" s="150">
        <f>ROUND($I$102*$H$102,2)</f>
        <v>0</v>
      </c>
      <c r="K102" s="146" t="s">
        <v>141</v>
      </c>
      <c r="L102" s="43"/>
      <c r="M102" s="151"/>
      <c r="N102" s="152" t="s">
        <v>40</v>
      </c>
      <c r="O102" s="24"/>
      <c r="P102" s="24"/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131</v>
      </c>
      <c r="AT102" s="88" t="s">
        <v>127</v>
      </c>
      <c r="AU102" s="88" t="s">
        <v>78</v>
      </c>
      <c r="AY102" s="6" t="s">
        <v>125</v>
      </c>
      <c r="BE102" s="155">
        <f>IF($N$102="základní",$J$102,0)</f>
        <v>0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76</v>
      </c>
      <c r="BK102" s="155">
        <f>ROUND($I$102*$H$102,2)</f>
        <v>0</v>
      </c>
      <c r="BL102" s="88" t="s">
        <v>131</v>
      </c>
      <c r="BM102" s="88" t="s">
        <v>166</v>
      </c>
    </row>
    <row r="103" spans="2:51" s="6" customFormat="1" ht="15.75" customHeight="1">
      <c r="B103" s="156"/>
      <c r="C103" s="157"/>
      <c r="D103" s="158" t="s">
        <v>147</v>
      </c>
      <c r="E103" s="159"/>
      <c r="F103" s="159" t="s">
        <v>167</v>
      </c>
      <c r="G103" s="157"/>
      <c r="H103" s="160">
        <v>3</v>
      </c>
      <c r="J103" s="157"/>
      <c r="K103" s="157"/>
      <c r="L103" s="161"/>
      <c r="M103" s="162"/>
      <c r="N103" s="157"/>
      <c r="O103" s="157"/>
      <c r="P103" s="157"/>
      <c r="Q103" s="157"/>
      <c r="R103" s="157"/>
      <c r="S103" s="157"/>
      <c r="T103" s="163"/>
      <c r="AT103" s="164" t="s">
        <v>147</v>
      </c>
      <c r="AU103" s="164" t="s">
        <v>78</v>
      </c>
      <c r="AV103" s="164" t="s">
        <v>78</v>
      </c>
      <c r="AW103" s="164" t="s">
        <v>96</v>
      </c>
      <c r="AX103" s="164" t="s">
        <v>69</v>
      </c>
      <c r="AY103" s="164" t="s">
        <v>125</v>
      </c>
    </row>
    <row r="104" spans="2:51" s="6" customFormat="1" ht="15.75" customHeight="1">
      <c r="B104" s="156"/>
      <c r="C104" s="157"/>
      <c r="D104" s="165" t="s">
        <v>147</v>
      </c>
      <c r="E104" s="157"/>
      <c r="F104" s="159" t="s">
        <v>168</v>
      </c>
      <c r="G104" s="157"/>
      <c r="H104" s="160">
        <v>1.7</v>
      </c>
      <c r="J104" s="157"/>
      <c r="K104" s="157"/>
      <c r="L104" s="161"/>
      <c r="M104" s="162"/>
      <c r="N104" s="157"/>
      <c r="O104" s="157"/>
      <c r="P104" s="157"/>
      <c r="Q104" s="157"/>
      <c r="R104" s="157"/>
      <c r="S104" s="157"/>
      <c r="T104" s="163"/>
      <c r="AT104" s="164" t="s">
        <v>147</v>
      </c>
      <c r="AU104" s="164" t="s">
        <v>78</v>
      </c>
      <c r="AV104" s="164" t="s">
        <v>78</v>
      </c>
      <c r="AW104" s="164" t="s">
        <v>96</v>
      </c>
      <c r="AX104" s="164" t="s">
        <v>69</v>
      </c>
      <c r="AY104" s="164" t="s">
        <v>125</v>
      </c>
    </row>
    <row r="105" spans="2:51" s="6" customFormat="1" ht="15.75" customHeight="1">
      <c r="B105" s="166"/>
      <c r="C105" s="167"/>
      <c r="D105" s="165" t="s">
        <v>147</v>
      </c>
      <c r="E105" s="167"/>
      <c r="F105" s="168" t="s">
        <v>150</v>
      </c>
      <c r="G105" s="167"/>
      <c r="H105" s="169">
        <v>4.7</v>
      </c>
      <c r="J105" s="167"/>
      <c r="K105" s="167"/>
      <c r="L105" s="170"/>
      <c r="M105" s="171"/>
      <c r="N105" s="167"/>
      <c r="O105" s="167"/>
      <c r="P105" s="167"/>
      <c r="Q105" s="167"/>
      <c r="R105" s="167"/>
      <c r="S105" s="167"/>
      <c r="T105" s="172"/>
      <c r="AT105" s="173" t="s">
        <v>147</v>
      </c>
      <c r="AU105" s="173" t="s">
        <v>78</v>
      </c>
      <c r="AV105" s="173" t="s">
        <v>131</v>
      </c>
      <c r="AW105" s="173" t="s">
        <v>96</v>
      </c>
      <c r="AX105" s="173" t="s">
        <v>76</v>
      </c>
      <c r="AY105" s="173" t="s">
        <v>125</v>
      </c>
    </row>
    <row r="106" spans="2:65" s="6" customFormat="1" ht="15.75" customHeight="1">
      <c r="B106" s="23"/>
      <c r="C106" s="144" t="s">
        <v>169</v>
      </c>
      <c r="D106" s="144" t="s">
        <v>127</v>
      </c>
      <c r="E106" s="145" t="s">
        <v>170</v>
      </c>
      <c r="F106" s="146" t="s">
        <v>171</v>
      </c>
      <c r="G106" s="147" t="s">
        <v>145</v>
      </c>
      <c r="H106" s="148">
        <v>25.8</v>
      </c>
      <c r="I106" s="149"/>
      <c r="J106" s="150">
        <f>ROUND($I$106*$H$106,2)</f>
        <v>0</v>
      </c>
      <c r="K106" s="146" t="s">
        <v>172</v>
      </c>
      <c r="L106" s="43"/>
      <c r="M106" s="151"/>
      <c r="N106" s="152" t="s">
        <v>40</v>
      </c>
      <c r="O106" s="24"/>
      <c r="P106" s="24"/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131</v>
      </c>
      <c r="AT106" s="88" t="s">
        <v>127</v>
      </c>
      <c r="AU106" s="88" t="s">
        <v>78</v>
      </c>
      <c r="AY106" s="6" t="s">
        <v>125</v>
      </c>
      <c r="BE106" s="155">
        <f>IF($N$106="základní",$J$106,0)</f>
        <v>0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76</v>
      </c>
      <c r="BK106" s="155">
        <f>ROUND($I$106*$H$106,2)</f>
        <v>0</v>
      </c>
      <c r="BL106" s="88" t="s">
        <v>131</v>
      </c>
      <c r="BM106" s="88" t="s">
        <v>173</v>
      </c>
    </row>
    <row r="107" spans="2:51" s="6" customFormat="1" ht="15.75" customHeight="1">
      <c r="B107" s="156"/>
      <c r="C107" s="157"/>
      <c r="D107" s="158" t="s">
        <v>147</v>
      </c>
      <c r="E107" s="159"/>
      <c r="F107" s="159" t="s">
        <v>82</v>
      </c>
      <c r="G107" s="157"/>
      <c r="H107" s="160">
        <v>25.8</v>
      </c>
      <c r="J107" s="157"/>
      <c r="K107" s="157"/>
      <c r="L107" s="161"/>
      <c r="M107" s="162"/>
      <c r="N107" s="157"/>
      <c r="O107" s="157"/>
      <c r="P107" s="157"/>
      <c r="Q107" s="157"/>
      <c r="R107" s="157"/>
      <c r="S107" s="157"/>
      <c r="T107" s="163"/>
      <c r="AT107" s="164" t="s">
        <v>147</v>
      </c>
      <c r="AU107" s="164" t="s">
        <v>78</v>
      </c>
      <c r="AV107" s="164" t="s">
        <v>78</v>
      </c>
      <c r="AW107" s="164" t="s">
        <v>96</v>
      </c>
      <c r="AX107" s="164" t="s">
        <v>76</v>
      </c>
      <c r="AY107" s="164" t="s">
        <v>125</v>
      </c>
    </row>
    <row r="108" spans="2:65" s="6" customFormat="1" ht="15.75" customHeight="1">
      <c r="B108" s="23"/>
      <c r="C108" s="144" t="s">
        <v>174</v>
      </c>
      <c r="D108" s="144" t="s">
        <v>127</v>
      </c>
      <c r="E108" s="145" t="s">
        <v>175</v>
      </c>
      <c r="F108" s="146" t="s">
        <v>176</v>
      </c>
      <c r="G108" s="147" t="s">
        <v>145</v>
      </c>
      <c r="H108" s="148">
        <v>25.8</v>
      </c>
      <c r="I108" s="149"/>
      <c r="J108" s="150">
        <f>ROUND($I$108*$H$108,2)</f>
        <v>0</v>
      </c>
      <c r="K108" s="146" t="s">
        <v>177</v>
      </c>
      <c r="L108" s="43"/>
      <c r="M108" s="151"/>
      <c r="N108" s="152" t="s">
        <v>40</v>
      </c>
      <c r="O108" s="24"/>
      <c r="P108" s="24"/>
      <c r="Q108" s="153">
        <v>0</v>
      </c>
      <c r="R108" s="153">
        <f>$Q$108*$H$108</f>
        <v>0</v>
      </c>
      <c r="S108" s="153">
        <v>0</v>
      </c>
      <c r="T108" s="154">
        <f>$S$108*$H$108</f>
        <v>0</v>
      </c>
      <c r="AR108" s="88" t="s">
        <v>131</v>
      </c>
      <c r="AT108" s="88" t="s">
        <v>127</v>
      </c>
      <c r="AU108" s="88" t="s">
        <v>78</v>
      </c>
      <c r="AY108" s="6" t="s">
        <v>125</v>
      </c>
      <c r="BE108" s="155">
        <f>IF($N$108="základní",$J$108,0)</f>
        <v>0</v>
      </c>
      <c r="BF108" s="155">
        <f>IF($N$108="snížená",$J$108,0)</f>
        <v>0</v>
      </c>
      <c r="BG108" s="155">
        <f>IF($N$108="zákl. přenesená",$J$108,0)</f>
        <v>0</v>
      </c>
      <c r="BH108" s="155">
        <f>IF($N$108="sníž. přenesená",$J$108,0)</f>
        <v>0</v>
      </c>
      <c r="BI108" s="155">
        <f>IF($N$108="nulová",$J$108,0)</f>
        <v>0</v>
      </c>
      <c r="BJ108" s="88" t="s">
        <v>76</v>
      </c>
      <c r="BK108" s="155">
        <f>ROUND($I$108*$H$108,2)</f>
        <v>0</v>
      </c>
      <c r="BL108" s="88" t="s">
        <v>131</v>
      </c>
      <c r="BM108" s="88" t="s">
        <v>178</v>
      </c>
    </row>
    <row r="109" spans="2:51" s="6" customFormat="1" ht="15.75" customHeight="1">
      <c r="B109" s="156"/>
      <c r="C109" s="157"/>
      <c r="D109" s="158" t="s">
        <v>147</v>
      </c>
      <c r="E109" s="159"/>
      <c r="F109" s="159" t="s">
        <v>82</v>
      </c>
      <c r="G109" s="157"/>
      <c r="H109" s="160">
        <v>25.8</v>
      </c>
      <c r="J109" s="157"/>
      <c r="K109" s="157"/>
      <c r="L109" s="161"/>
      <c r="M109" s="162"/>
      <c r="N109" s="157"/>
      <c r="O109" s="157"/>
      <c r="P109" s="157"/>
      <c r="Q109" s="157"/>
      <c r="R109" s="157"/>
      <c r="S109" s="157"/>
      <c r="T109" s="163"/>
      <c r="AT109" s="164" t="s">
        <v>147</v>
      </c>
      <c r="AU109" s="164" t="s">
        <v>78</v>
      </c>
      <c r="AV109" s="164" t="s">
        <v>78</v>
      </c>
      <c r="AW109" s="164" t="s">
        <v>96</v>
      </c>
      <c r="AX109" s="164" t="s">
        <v>76</v>
      </c>
      <c r="AY109" s="164" t="s">
        <v>125</v>
      </c>
    </row>
    <row r="110" spans="2:65" s="6" customFormat="1" ht="15.75" customHeight="1">
      <c r="B110" s="23"/>
      <c r="C110" s="144" t="s">
        <v>179</v>
      </c>
      <c r="D110" s="144" t="s">
        <v>127</v>
      </c>
      <c r="E110" s="145" t="s">
        <v>180</v>
      </c>
      <c r="F110" s="146" t="s">
        <v>181</v>
      </c>
      <c r="G110" s="147" t="s">
        <v>145</v>
      </c>
      <c r="H110" s="148">
        <v>160</v>
      </c>
      <c r="I110" s="149"/>
      <c r="J110" s="150">
        <f>ROUND($I$110*$H$110,2)</f>
        <v>0</v>
      </c>
      <c r="K110" s="146" t="s">
        <v>141</v>
      </c>
      <c r="L110" s="43"/>
      <c r="M110" s="151"/>
      <c r="N110" s="152" t="s">
        <v>40</v>
      </c>
      <c r="O110" s="24"/>
      <c r="P110" s="24"/>
      <c r="Q110" s="153">
        <v>0</v>
      </c>
      <c r="R110" s="153">
        <f>$Q$110*$H$110</f>
        <v>0</v>
      </c>
      <c r="S110" s="153">
        <v>0</v>
      </c>
      <c r="T110" s="154">
        <f>$S$110*$H$110</f>
        <v>0</v>
      </c>
      <c r="AR110" s="88" t="s">
        <v>131</v>
      </c>
      <c r="AT110" s="88" t="s">
        <v>127</v>
      </c>
      <c r="AU110" s="88" t="s">
        <v>78</v>
      </c>
      <c r="AY110" s="6" t="s">
        <v>125</v>
      </c>
      <c r="BE110" s="155">
        <f>IF($N$110="základní",$J$110,0)</f>
        <v>0</v>
      </c>
      <c r="BF110" s="155">
        <f>IF($N$110="snížená",$J$110,0)</f>
        <v>0</v>
      </c>
      <c r="BG110" s="155">
        <f>IF($N$110="zákl. přenesená",$J$110,0)</f>
        <v>0</v>
      </c>
      <c r="BH110" s="155">
        <f>IF($N$110="sníž. přenesená",$J$110,0)</f>
        <v>0</v>
      </c>
      <c r="BI110" s="155">
        <f>IF($N$110="nulová",$J$110,0)</f>
        <v>0</v>
      </c>
      <c r="BJ110" s="88" t="s">
        <v>76</v>
      </c>
      <c r="BK110" s="155">
        <f>ROUND($I$110*$H$110,2)</f>
        <v>0</v>
      </c>
      <c r="BL110" s="88" t="s">
        <v>131</v>
      </c>
      <c r="BM110" s="88" t="s">
        <v>182</v>
      </c>
    </row>
    <row r="111" spans="2:51" s="6" customFormat="1" ht="15.75" customHeight="1">
      <c r="B111" s="156"/>
      <c r="C111" s="157"/>
      <c r="D111" s="158" t="s">
        <v>147</v>
      </c>
      <c r="E111" s="159"/>
      <c r="F111" s="159" t="s">
        <v>183</v>
      </c>
      <c r="G111" s="157"/>
      <c r="H111" s="160">
        <v>160</v>
      </c>
      <c r="J111" s="157"/>
      <c r="K111" s="157"/>
      <c r="L111" s="161"/>
      <c r="M111" s="162"/>
      <c r="N111" s="157"/>
      <c r="O111" s="157"/>
      <c r="P111" s="157"/>
      <c r="Q111" s="157"/>
      <c r="R111" s="157"/>
      <c r="S111" s="157"/>
      <c r="T111" s="163"/>
      <c r="AT111" s="164" t="s">
        <v>147</v>
      </c>
      <c r="AU111" s="164" t="s">
        <v>78</v>
      </c>
      <c r="AV111" s="164" t="s">
        <v>78</v>
      </c>
      <c r="AW111" s="164" t="s">
        <v>96</v>
      </c>
      <c r="AX111" s="164" t="s">
        <v>76</v>
      </c>
      <c r="AY111" s="164" t="s">
        <v>125</v>
      </c>
    </row>
    <row r="112" spans="2:65" s="6" customFormat="1" ht="15.75" customHeight="1">
      <c r="B112" s="23"/>
      <c r="C112" s="144" t="s">
        <v>73</v>
      </c>
      <c r="D112" s="144" t="s">
        <v>127</v>
      </c>
      <c r="E112" s="145" t="s">
        <v>184</v>
      </c>
      <c r="F112" s="146" t="s">
        <v>185</v>
      </c>
      <c r="G112" s="147" t="s">
        <v>145</v>
      </c>
      <c r="H112" s="148">
        <v>295.8</v>
      </c>
      <c r="I112" s="149"/>
      <c r="J112" s="150">
        <f>ROUND($I$112*$H$112,2)</f>
        <v>0</v>
      </c>
      <c r="K112" s="146" t="s">
        <v>141</v>
      </c>
      <c r="L112" s="43"/>
      <c r="M112" s="151"/>
      <c r="N112" s="152" t="s">
        <v>40</v>
      </c>
      <c r="O112" s="24"/>
      <c r="P112" s="24"/>
      <c r="Q112" s="153">
        <v>0</v>
      </c>
      <c r="R112" s="153">
        <f>$Q$112*$H$112</f>
        <v>0</v>
      </c>
      <c r="S112" s="153">
        <v>0</v>
      </c>
      <c r="T112" s="154">
        <f>$S$112*$H$112</f>
        <v>0</v>
      </c>
      <c r="AR112" s="88" t="s">
        <v>131</v>
      </c>
      <c r="AT112" s="88" t="s">
        <v>127</v>
      </c>
      <c r="AU112" s="88" t="s">
        <v>78</v>
      </c>
      <c r="AY112" s="6" t="s">
        <v>125</v>
      </c>
      <c r="BE112" s="155">
        <f>IF($N$112="základní",$J$112,0)</f>
        <v>0</v>
      </c>
      <c r="BF112" s="155">
        <f>IF($N$112="snížená",$J$112,0)</f>
        <v>0</v>
      </c>
      <c r="BG112" s="155">
        <f>IF($N$112="zákl. přenesená",$J$112,0)</f>
        <v>0</v>
      </c>
      <c r="BH112" s="155">
        <f>IF($N$112="sníž. přenesená",$J$112,0)</f>
        <v>0</v>
      </c>
      <c r="BI112" s="155">
        <f>IF($N$112="nulová",$J$112,0)</f>
        <v>0</v>
      </c>
      <c r="BJ112" s="88" t="s">
        <v>76</v>
      </c>
      <c r="BK112" s="155">
        <f>ROUND($I$112*$H$112,2)</f>
        <v>0</v>
      </c>
      <c r="BL112" s="88" t="s">
        <v>131</v>
      </c>
      <c r="BM112" s="88" t="s">
        <v>186</v>
      </c>
    </row>
    <row r="113" spans="2:51" s="6" customFormat="1" ht="15.75" customHeight="1">
      <c r="B113" s="156"/>
      <c r="C113" s="157"/>
      <c r="D113" s="158" t="s">
        <v>147</v>
      </c>
      <c r="E113" s="159"/>
      <c r="F113" s="159" t="s">
        <v>187</v>
      </c>
      <c r="G113" s="157"/>
      <c r="H113" s="160">
        <v>295.8</v>
      </c>
      <c r="J113" s="157"/>
      <c r="K113" s="157"/>
      <c r="L113" s="161"/>
      <c r="M113" s="162"/>
      <c r="N113" s="157"/>
      <c r="O113" s="157"/>
      <c r="P113" s="157"/>
      <c r="Q113" s="157"/>
      <c r="R113" s="157"/>
      <c r="S113" s="157"/>
      <c r="T113" s="163"/>
      <c r="AT113" s="164" t="s">
        <v>147</v>
      </c>
      <c r="AU113" s="164" t="s">
        <v>78</v>
      </c>
      <c r="AV113" s="164" t="s">
        <v>78</v>
      </c>
      <c r="AW113" s="164" t="s">
        <v>96</v>
      </c>
      <c r="AX113" s="164" t="s">
        <v>76</v>
      </c>
      <c r="AY113" s="164" t="s">
        <v>125</v>
      </c>
    </row>
    <row r="114" spans="2:65" s="6" customFormat="1" ht="15.75" customHeight="1">
      <c r="B114" s="23"/>
      <c r="C114" s="144" t="s">
        <v>188</v>
      </c>
      <c r="D114" s="144" t="s">
        <v>127</v>
      </c>
      <c r="E114" s="145" t="s">
        <v>189</v>
      </c>
      <c r="F114" s="146" t="s">
        <v>190</v>
      </c>
      <c r="G114" s="147" t="s">
        <v>145</v>
      </c>
      <c r="H114" s="148">
        <v>25.8</v>
      </c>
      <c r="I114" s="149"/>
      <c r="J114" s="150">
        <f>ROUND($I$114*$H$114,2)</f>
        <v>0</v>
      </c>
      <c r="K114" s="146" t="s">
        <v>172</v>
      </c>
      <c r="L114" s="43"/>
      <c r="M114" s="151"/>
      <c r="N114" s="152" t="s">
        <v>40</v>
      </c>
      <c r="O114" s="24"/>
      <c r="P114" s="24"/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131</v>
      </c>
      <c r="AT114" s="88" t="s">
        <v>127</v>
      </c>
      <c r="AU114" s="88" t="s">
        <v>78</v>
      </c>
      <c r="AY114" s="6" t="s">
        <v>125</v>
      </c>
      <c r="BE114" s="155">
        <f>IF($N$114="základní",$J$114,0)</f>
        <v>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76</v>
      </c>
      <c r="BK114" s="155">
        <f>ROUND($I$114*$H$114,2)</f>
        <v>0</v>
      </c>
      <c r="BL114" s="88" t="s">
        <v>131</v>
      </c>
      <c r="BM114" s="88" t="s">
        <v>191</v>
      </c>
    </row>
    <row r="115" spans="2:51" s="6" customFormat="1" ht="15.75" customHeight="1">
      <c r="B115" s="156"/>
      <c r="C115" s="157"/>
      <c r="D115" s="158" t="s">
        <v>147</v>
      </c>
      <c r="E115" s="159"/>
      <c r="F115" s="159" t="s">
        <v>82</v>
      </c>
      <c r="G115" s="157"/>
      <c r="H115" s="160">
        <v>25.8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147</v>
      </c>
      <c r="AU115" s="164" t="s">
        <v>78</v>
      </c>
      <c r="AV115" s="164" t="s">
        <v>78</v>
      </c>
      <c r="AW115" s="164" t="s">
        <v>96</v>
      </c>
      <c r="AX115" s="164" t="s">
        <v>76</v>
      </c>
      <c r="AY115" s="164" t="s">
        <v>125</v>
      </c>
    </row>
    <row r="116" spans="2:65" s="6" customFormat="1" ht="15.75" customHeight="1">
      <c r="B116" s="23"/>
      <c r="C116" s="144" t="s">
        <v>192</v>
      </c>
      <c r="D116" s="144" t="s">
        <v>127</v>
      </c>
      <c r="E116" s="145" t="s">
        <v>193</v>
      </c>
      <c r="F116" s="146" t="s">
        <v>194</v>
      </c>
      <c r="G116" s="147" t="s">
        <v>145</v>
      </c>
      <c r="H116" s="148">
        <v>270</v>
      </c>
      <c r="I116" s="149"/>
      <c r="J116" s="150">
        <f>ROUND($I$116*$H$116,2)</f>
        <v>0</v>
      </c>
      <c r="K116" s="146" t="s">
        <v>141</v>
      </c>
      <c r="L116" s="43"/>
      <c r="M116" s="151"/>
      <c r="N116" s="152" t="s">
        <v>40</v>
      </c>
      <c r="O116" s="24"/>
      <c r="P116" s="24"/>
      <c r="Q116" s="153">
        <v>0</v>
      </c>
      <c r="R116" s="153">
        <f>$Q$116*$H$116</f>
        <v>0</v>
      </c>
      <c r="S116" s="153">
        <v>0</v>
      </c>
      <c r="T116" s="154">
        <f>$S$116*$H$116</f>
        <v>0</v>
      </c>
      <c r="AR116" s="88" t="s">
        <v>131</v>
      </c>
      <c r="AT116" s="88" t="s">
        <v>127</v>
      </c>
      <c r="AU116" s="88" t="s">
        <v>78</v>
      </c>
      <c r="AY116" s="6" t="s">
        <v>125</v>
      </c>
      <c r="BE116" s="155">
        <f>IF($N$116="základní",$J$116,0)</f>
        <v>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76</v>
      </c>
      <c r="BK116" s="155">
        <f>ROUND($I$116*$H$116,2)</f>
        <v>0</v>
      </c>
      <c r="BL116" s="88" t="s">
        <v>131</v>
      </c>
      <c r="BM116" s="88" t="s">
        <v>195</v>
      </c>
    </row>
    <row r="117" spans="2:51" s="6" customFormat="1" ht="15.75" customHeight="1">
      <c r="B117" s="156"/>
      <c r="C117" s="157"/>
      <c r="D117" s="158" t="s">
        <v>147</v>
      </c>
      <c r="E117" s="159"/>
      <c r="F117" s="159" t="s">
        <v>196</v>
      </c>
      <c r="G117" s="157"/>
      <c r="H117" s="160">
        <v>270</v>
      </c>
      <c r="J117" s="157"/>
      <c r="K117" s="157"/>
      <c r="L117" s="161"/>
      <c r="M117" s="162"/>
      <c r="N117" s="157"/>
      <c r="O117" s="157"/>
      <c r="P117" s="157"/>
      <c r="Q117" s="157"/>
      <c r="R117" s="157"/>
      <c r="S117" s="157"/>
      <c r="T117" s="163"/>
      <c r="AT117" s="164" t="s">
        <v>147</v>
      </c>
      <c r="AU117" s="164" t="s">
        <v>78</v>
      </c>
      <c r="AV117" s="164" t="s">
        <v>78</v>
      </c>
      <c r="AW117" s="164" t="s">
        <v>96</v>
      </c>
      <c r="AX117" s="164" t="s">
        <v>76</v>
      </c>
      <c r="AY117" s="164" t="s">
        <v>125</v>
      </c>
    </row>
    <row r="118" spans="2:65" s="6" customFormat="1" ht="15.75" customHeight="1">
      <c r="B118" s="23"/>
      <c r="C118" s="144" t="s">
        <v>197</v>
      </c>
      <c r="D118" s="144" t="s">
        <v>127</v>
      </c>
      <c r="E118" s="145" t="s">
        <v>198</v>
      </c>
      <c r="F118" s="146" t="s">
        <v>199</v>
      </c>
      <c r="G118" s="147" t="s">
        <v>145</v>
      </c>
      <c r="H118" s="148">
        <v>30.3</v>
      </c>
      <c r="I118" s="149"/>
      <c r="J118" s="150">
        <f>ROUND($I$118*$H$118,2)</f>
        <v>0</v>
      </c>
      <c r="K118" s="146" t="s">
        <v>172</v>
      </c>
      <c r="L118" s="43"/>
      <c r="M118" s="151"/>
      <c r="N118" s="152" t="s">
        <v>40</v>
      </c>
      <c r="O118" s="24"/>
      <c r="P118" s="24"/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131</v>
      </c>
      <c r="AT118" s="88" t="s">
        <v>127</v>
      </c>
      <c r="AU118" s="88" t="s">
        <v>78</v>
      </c>
      <c r="AY118" s="6" t="s">
        <v>125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76</v>
      </c>
      <c r="BK118" s="155">
        <f>ROUND($I$118*$H$118,2)</f>
        <v>0</v>
      </c>
      <c r="BL118" s="88" t="s">
        <v>131</v>
      </c>
      <c r="BM118" s="88" t="s">
        <v>200</v>
      </c>
    </row>
    <row r="119" spans="2:51" s="6" customFormat="1" ht="15.75" customHeight="1">
      <c r="B119" s="156"/>
      <c r="C119" s="157"/>
      <c r="D119" s="158" t="s">
        <v>147</v>
      </c>
      <c r="E119" s="159"/>
      <c r="F119" s="159" t="s">
        <v>201</v>
      </c>
      <c r="G119" s="157"/>
      <c r="H119" s="160">
        <v>25.8</v>
      </c>
      <c r="J119" s="157"/>
      <c r="K119" s="157"/>
      <c r="L119" s="161"/>
      <c r="M119" s="162"/>
      <c r="N119" s="157"/>
      <c r="O119" s="157"/>
      <c r="P119" s="157"/>
      <c r="Q119" s="157"/>
      <c r="R119" s="157"/>
      <c r="S119" s="157"/>
      <c r="T119" s="163"/>
      <c r="AT119" s="164" t="s">
        <v>147</v>
      </c>
      <c r="AU119" s="164" t="s">
        <v>78</v>
      </c>
      <c r="AV119" s="164" t="s">
        <v>78</v>
      </c>
      <c r="AW119" s="164" t="s">
        <v>96</v>
      </c>
      <c r="AX119" s="164" t="s">
        <v>69</v>
      </c>
      <c r="AY119" s="164" t="s">
        <v>125</v>
      </c>
    </row>
    <row r="120" spans="2:51" s="6" customFormat="1" ht="15.75" customHeight="1">
      <c r="B120" s="174"/>
      <c r="C120" s="175"/>
      <c r="D120" s="165" t="s">
        <v>147</v>
      </c>
      <c r="E120" s="175" t="s">
        <v>82</v>
      </c>
      <c r="F120" s="176" t="s">
        <v>162</v>
      </c>
      <c r="G120" s="175"/>
      <c r="H120" s="177">
        <v>25.8</v>
      </c>
      <c r="J120" s="175"/>
      <c r="K120" s="175"/>
      <c r="L120" s="178"/>
      <c r="M120" s="179"/>
      <c r="N120" s="175"/>
      <c r="O120" s="175"/>
      <c r="P120" s="175"/>
      <c r="Q120" s="175"/>
      <c r="R120" s="175"/>
      <c r="S120" s="175"/>
      <c r="T120" s="180"/>
      <c r="AT120" s="181" t="s">
        <v>147</v>
      </c>
      <c r="AU120" s="181" t="s">
        <v>78</v>
      </c>
      <c r="AV120" s="181" t="s">
        <v>137</v>
      </c>
      <c r="AW120" s="181" t="s">
        <v>96</v>
      </c>
      <c r="AX120" s="181" t="s">
        <v>69</v>
      </c>
      <c r="AY120" s="181" t="s">
        <v>125</v>
      </c>
    </row>
    <row r="121" spans="2:51" s="6" customFormat="1" ht="15.75" customHeight="1">
      <c r="B121" s="156"/>
      <c r="C121" s="157"/>
      <c r="D121" s="165" t="s">
        <v>147</v>
      </c>
      <c r="E121" s="157"/>
      <c r="F121" s="159" t="s">
        <v>202</v>
      </c>
      <c r="G121" s="157"/>
      <c r="H121" s="160">
        <v>4.5</v>
      </c>
      <c r="J121" s="157"/>
      <c r="K121" s="157"/>
      <c r="L121" s="161"/>
      <c r="M121" s="162"/>
      <c r="N121" s="157"/>
      <c r="O121" s="157"/>
      <c r="P121" s="157"/>
      <c r="Q121" s="157"/>
      <c r="R121" s="157"/>
      <c r="S121" s="157"/>
      <c r="T121" s="163"/>
      <c r="AT121" s="164" t="s">
        <v>147</v>
      </c>
      <c r="AU121" s="164" t="s">
        <v>78</v>
      </c>
      <c r="AV121" s="164" t="s">
        <v>78</v>
      </c>
      <c r="AW121" s="164" t="s">
        <v>96</v>
      </c>
      <c r="AX121" s="164" t="s">
        <v>69</v>
      </c>
      <c r="AY121" s="164" t="s">
        <v>125</v>
      </c>
    </row>
    <row r="122" spans="2:51" s="6" customFormat="1" ht="15.75" customHeight="1">
      <c r="B122" s="174"/>
      <c r="C122" s="175"/>
      <c r="D122" s="165" t="s">
        <v>147</v>
      </c>
      <c r="E122" s="175"/>
      <c r="F122" s="176" t="s">
        <v>162</v>
      </c>
      <c r="G122" s="175"/>
      <c r="H122" s="177">
        <v>4.5</v>
      </c>
      <c r="J122" s="175"/>
      <c r="K122" s="175"/>
      <c r="L122" s="178"/>
      <c r="M122" s="179"/>
      <c r="N122" s="175"/>
      <c r="O122" s="175"/>
      <c r="P122" s="175"/>
      <c r="Q122" s="175"/>
      <c r="R122" s="175"/>
      <c r="S122" s="175"/>
      <c r="T122" s="180"/>
      <c r="AT122" s="181" t="s">
        <v>147</v>
      </c>
      <c r="AU122" s="181" t="s">
        <v>78</v>
      </c>
      <c r="AV122" s="181" t="s">
        <v>137</v>
      </c>
      <c r="AW122" s="181" t="s">
        <v>96</v>
      </c>
      <c r="AX122" s="181" t="s">
        <v>69</v>
      </c>
      <c r="AY122" s="181" t="s">
        <v>125</v>
      </c>
    </row>
    <row r="123" spans="2:51" s="6" customFormat="1" ht="15.75" customHeight="1">
      <c r="B123" s="166"/>
      <c r="C123" s="167"/>
      <c r="D123" s="165" t="s">
        <v>147</v>
      </c>
      <c r="E123" s="167"/>
      <c r="F123" s="168" t="s">
        <v>150</v>
      </c>
      <c r="G123" s="167"/>
      <c r="H123" s="169">
        <v>30.3</v>
      </c>
      <c r="J123" s="167"/>
      <c r="K123" s="167"/>
      <c r="L123" s="170"/>
      <c r="M123" s="171"/>
      <c r="N123" s="167"/>
      <c r="O123" s="167"/>
      <c r="P123" s="167"/>
      <c r="Q123" s="167"/>
      <c r="R123" s="167"/>
      <c r="S123" s="167"/>
      <c r="T123" s="172"/>
      <c r="AT123" s="173" t="s">
        <v>147</v>
      </c>
      <c r="AU123" s="173" t="s">
        <v>78</v>
      </c>
      <c r="AV123" s="173" t="s">
        <v>131</v>
      </c>
      <c r="AW123" s="173" t="s">
        <v>96</v>
      </c>
      <c r="AX123" s="173" t="s">
        <v>76</v>
      </c>
      <c r="AY123" s="173" t="s">
        <v>125</v>
      </c>
    </row>
    <row r="124" spans="2:65" s="6" customFormat="1" ht="15.75" customHeight="1">
      <c r="B124" s="23"/>
      <c r="C124" s="182" t="s">
        <v>7</v>
      </c>
      <c r="D124" s="182" t="s">
        <v>203</v>
      </c>
      <c r="E124" s="183" t="s">
        <v>204</v>
      </c>
      <c r="F124" s="184" t="s">
        <v>205</v>
      </c>
      <c r="G124" s="185" t="s">
        <v>145</v>
      </c>
      <c r="H124" s="186">
        <v>4.5</v>
      </c>
      <c r="I124" s="187"/>
      <c r="J124" s="188">
        <f>ROUND($I$124*$H$124,2)</f>
        <v>0</v>
      </c>
      <c r="K124" s="184"/>
      <c r="L124" s="189"/>
      <c r="M124" s="190"/>
      <c r="N124" s="191" t="s">
        <v>40</v>
      </c>
      <c r="O124" s="24"/>
      <c r="P124" s="24"/>
      <c r="Q124" s="153">
        <v>0.8</v>
      </c>
      <c r="R124" s="153">
        <f>$Q$124*$H$124</f>
        <v>3.6</v>
      </c>
      <c r="S124" s="153">
        <v>0</v>
      </c>
      <c r="T124" s="154">
        <f>$S$124*$H$124</f>
        <v>0</v>
      </c>
      <c r="AR124" s="88" t="s">
        <v>169</v>
      </c>
      <c r="AT124" s="88" t="s">
        <v>203</v>
      </c>
      <c r="AU124" s="88" t="s">
        <v>78</v>
      </c>
      <c r="AY124" s="6" t="s">
        <v>125</v>
      </c>
      <c r="BE124" s="155">
        <f>IF($N$124="základní",$J$124,0)</f>
        <v>0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76</v>
      </c>
      <c r="BK124" s="155">
        <f>ROUND($I$124*$H$124,2)</f>
        <v>0</v>
      </c>
      <c r="BL124" s="88" t="s">
        <v>131</v>
      </c>
      <c r="BM124" s="88" t="s">
        <v>206</v>
      </c>
    </row>
    <row r="125" spans="2:65" s="6" customFormat="1" ht="15.75" customHeight="1">
      <c r="B125" s="23"/>
      <c r="C125" s="147" t="s">
        <v>207</v>
      </c>
      <c r="D125" s="147" t="s">
        <v>127</v>
      </c>
      <c r="E125" s="145" t="s">
        <v>208</v>
      </c>
      <c r="F125" s="146" t="s">
        <v>209</v>
      </c>
      <c r="G125" s="147" t="s">
        <v>140</v>
      </c>
      <c r="H125" s="148">
        <v>972</v>
      </c>
      <c r="I125" s="149"/>
      <c r="J125" s="150">
        <f>ROUND($I$125*$H$125,2)</f>
        <v>0</v>
      </c>
      <c r="K125" s="146" t="s">
        <v>177</v>
      </c>
      <c r="L125" s="43"/>
      <c r="M125" s="151"/>
      <c r="N125" s="152" t="s">
        <v>40</v>
      </c>
      <c r="O125" s="24"/>
      <c r="P125" s="24"/>
      <c r="Q125" s="153">
        <v>0</v>
      </c>
      <c r="R125" s="153">
        <f>$Q$125*$H$125</f>
        <v>0</v>
      </c>
      <c r="S125" s="153">
        <v>0</v>
      </c>
      <c r="T125" s="154">
        <f>$S$125*$H$125</f>
        <v>0</v>
      </c>
      <c r="AR125" s="88" t="s">
        <v>131</v>
      </c>
      <c r="AT125" s="88" t="s">
        <v>127</v>
      </c>
      <c r="AU125" s="88" t="s">
        <v>78</v>
      </c>
      <c r="AY125" s="88" t="s">
        <v>125</v>
      </c>
      <c r="BE125" s="155">
        <f>IF($N$125="základní",$J$125,0)</f>
        <v>0</v>
      </c>
      <c r="BF125" s="155">
        <f>IF($N$125="snížená",$J$125,0)</f>
        <v>0</v>
      </c>
      <c r="BG125" s="155">
        <f>IF($N$125="zákl. přenesená",$J$125,0)</f>
        <v>0</v>
      </c>
      <c r="BH125" s="155">
        <f>IF($N$125="sníž. přenesená",$J$125,0)</f>
        <v>0</v>
      </c>
      <c r="BI125" s="155">
        <f>IF($N$125="nulová",$J$125,0)</f>
        <v>0</v>
      </c>
      <c r="BJ125" s="88" t="s">
        <v>76</v>
      </c>
      <c r="BK125" s="155">
        <f>ROUND($I$125*$H$125,2)</f>
        <v>0</v>
      </c>
      <c r="BL125" s="88" t="s">
        <v>131</v>
      </c>
      <c r="BM125" s="88" t="s">
        <v>210</v>
      </c>
    </row>
    <row r="126" spans="2:51" s="6" customFormat="1" ht="15.75" customHeight="1">
      <c r="B126" s="156"/>
      <c r="C126" s="157"/>
      <c r="D126" s="158" t="s">
        <v>147</v>
      </c>
      <c r="E126" s="159"/>
      <c r="F126" s="159" t="s">
        <v>211</v>
      </c>
      <c r="G126" s="157"/>
      <c r="H126" s="160">
        <v>972</v>
      </c>
      <c r="J126" s="157"/>
      <c r="K126" s="157"/>
      <c r="L126" s="161"/>
      <c r="M126" s="162"/>
      <c r="N126" s="157"/>
      <c r="O126" s="157"/>
      <c r="P126" s="157"/>
      <c r="Q126" s="157"/>
      <c r="R126" s="157"/>
      <c r="S126" s="157"/>
      <c r="T126" s="163"/>
      <c r="AT126" s="164" t="s">
        <v>147</v>
      </c>
      <c r="AU126" s="164" t="s">
        <v>78</v>
      </c>
      <c r="AV126" s="164" t="s">
        <v>78</v>
      </c>
      <c r="AW126" s="164" t="s">
        <v>96</v>
      </c>
      <c r="AX126" s="164" t="s">
        <v>76</v>
      </c>
      <c r="AY126" s="164" t="s">
        <v>125</v>
      </c>
    </row>
    <row r="127" spans="2:65" s="6" customFormat="1" ht="15.75" customHeight="1">
      <c r="B127" s="23"/>
      <c r="C127" s="144" t="s">
        <v>212</v>
      </c>
      <c r="D127" s="144" t="s">
        <v>127</v>
      </c>
      <c r="E127" s="145" t="s">
        <v>213</v>
      </c>
      <c r="F127" s="146" t="s">
        <v>214</v>
      </c>
      <c r="G127" s="147" t="s">
        <v>140</v>
      </c>
      <c r="H127" s="148">
        <v>972</v>
      </c>
      <c r="I127" s="149"/>
      <c r="J127" s="150">
        <f>ROUND($I$127*$H$127,2)</f>
        <v>0</v>
      </c>
      <c r="K127" s="146" t="s">
        <v>177</v>
      </c>
      <c r="L127" s="43"/>
      <c r="M127" s="151"/>
      <c r="N127" s="152" t="s">
        <v>40</v>
      </c>
      <c r="O127" s="24"/>
      <c r="P127" s="24"/>
      <c r="Q127" s="153">
        <v>0.01127</v>
      </c>
      <c r="R127" s="153">
        <f>$Q$127*$H$127</f>
        <v>10.95444</v>
      </c>
      <c r="S127" s="153">
        <v>0</v>
      </c>
      <c r="T127" s="154">
        <f>$S$127*$H$127</f>
        <v>0</v>
      </c>
      <c r="AR127" s="88" t="s">
        <v>131</v>
      </c>
      <c r="AT127" s="88" t="s">
        <v>127</v>
      </c>
      <c r="AU127" s="88" t="s">
        <v>78</v>
      </c>
      <c r="AY127" s="6" t="s">
        <v>125</v>
      </c>
      <c r="BE127" s="155">
        <f>IF($N$127="základní",$J$127,0)</f>
        <v>0</v>
      </c>
      <c r="BF127" s="155">
        <f>IF($N$127="snížená",$J$127,0)</f>
        <v>0</v>
      </c>
      <c r="BG127" s="155">
        <f>IF($N$127="zákl. přenesená",$J$127,0)</f>
        <v>0</v>
      </c>
      <c r="BH127" s="155">
        <f>IF($N$127="sníž. přenesená",$J$127,0)</f>
        <v>0</v>
      </c>
      <c r="BI127" s="155">
        <f>IF($N$127="nulová",$J$127,0)</f>
        <v>0</v>
      </c>
      <c r="BJ127" s="88" t="s">
        <v>76</v>
      </c>
      <c r="BK127" s="155">
        <f>ROUND($I$127*$H$127,2)</f>
        <v>0</v>
      </c>
      <c r="BL127" s="88" t="s">
        <v>131</v>
      </c>
      <c r="BM127" s="88" t="s">
        <v>215</v>
      </c>
    </row>
    <row r="128" spans="2:51" s="6" customFormat="1" ht="15.75" customHeight="1">
      <c r="B128" s="156"/>
      <c r="C128" s="157"/>
      <c r="D128" s="158" t="s">
        <v>147</v>
      </c>
      <c r="E128" s="159"/>
      <c r="F128" s="159" t="s">
        <v>216</v>
      </c>
      <c r="G128" s="157"/>
      <c r="H128" s="160">
        <v>172</v>
      </c>
      <c r="J128" s="157"/>
      <c r="K128" s="157"/>
      <c r="L128" s="161"/>
      <c r="M128" s="162"/>
      <c r="N128" s="157"/>
      <c r="O128" s="157"/>
      <c r="P128" s="157"/>
      <c r="Q128" s="157"/>
      <c r="R128" s="157"/>
      <c r="S128" s="157"/>
      <c r="T128" s="163"/>
      <c r="AT128" s="164" t="s">
        <v>147</v>
      </c>
      <c r="AU128" s="164" t="s">
        <v>78</v>
      </c>
      <c r="AV128" s="164" t="s">
        <v>78</v>
      </c>
      <c r="AW128" s="164" t="s">
        <v>96</v>
      </c>
      <c r="AX128" s="164" t="s">
        <v>69</v>
      </c>
      <c r="AY128" s="164" t="s">
        <v>125</v>
      </c>
    </row>
    <row r="129" spans="2:51" s="6" customFormat="1" ht="15.75" customHeight="1">
      <c r="B129" s="156"/>
      <c r="C129" s="157"/>
      <c r="D129" s="165" t="s">
        <v>147</v>
      </c>
      <c r="E129" s="157"/>
      <c r="F129" s="159" t="s">
        <v>217</v>
      </c>
      <c r="G129" s="157"/>
      <c r="H129" s="160">
        <v>800</v>
      </c>
      <c r="J129" s="157"/>
      <c r="K129" s="157"/>
      <c r="L129" s="161"/>
      <c r="M129" s="162"/>
      <c r="N129" s="157"/>
      <c r="O129" s="157"/>
      <c r="P129" s="157"/>
      <c r="Q129" s="157"/>
      <c r="R129" s="157"/>
      <c r="S129" s="157"/>
      <c r="T129" s="163"/>
      <c r="AT129" s="164" t="s">
        <v>147</v>
      </c>
      <c r="AU129" s="164" t="s">
        <v>78</v>
      </c>
      <c r="AV129" s="164" t="s">
        <v>78</v>
      </c>
      <c r="AW129" s="164" t="s">
        <v>96</v>
      </c>
      <c r="AX129" s="164" t="s">
        <v>69</v>
      </c>
      <c r="AY129" s="164" t="s">
        <v>125</v>
      </c>
    </row>
    <row r="130" spans="2:51" s="6" customFormat="1" ht="15.75" customHeight="1">
      <c r="B130" s="166"/>
      <c r="C130" s="167"/>
      <c r="D130" s="165" t="s">
        <v>147</v>
      </c>
      <c r="E130" s="167"/>
      <c r="F130" s="168" t="s">
        <v>150</v>
      </c>
      <c r="G130" s="167"/>
      <c r="H130" s="169">
        <v>972</v>
      </c>
      <c r="J130" s="167"/>
      <c r="K130" s="167"/>
      <c r="L130" s="170"/>
      <c r="M130" s="171"/>
      <c r="N130" s="167"/>
      <c r="O130" s="167"/>
      <c r="P130" s="167"/>
      <c r="Q130" s="167"/>
      <c r="R130" s="167"/>
      <c r="S130" s="167"/>
      <c r="T130" s="172"/>
      <c r="AT130" s="173" t="s">
        <v>147</v>
      </c>
      <c r="AU130" s="173" t="s">
        <v>78</v>
      </c>
      <c r="AV130" s="173" t="s">
        <v>131</v>
      </c>
      <c r="AW130" s="173" t="s">
        <v>96</v>
      </c>
      <c r="AX130" s="173" t="s">
        <v>76</v>
      </c>
      <c r="AY130" s="173" t="s">
        <v>125</v>
      </c>
    </row>
    <row r="131" spans="2:65" s="6" customFormat="1" ht="15.75" customHeight="1">
      <c r="B131" s="23"/>
      <c r="C131" s="182" t="s">
        <v>218</v>
      </c>
      <c r="D131" s="182" t="s">
        <v>203</v>
      </c>
      <c r="E131" s="183" t="s">
        <v>219</v>
      </c>
      <c r="F131" s="184" t="s">
        <v>220</v>
      </c>
      <c r="G131" s="185" t="s">
        <v>221</v>
      </c>
      <c r="H131" s="186">
        <v>48.6</v>
      </c>
      <c r="I131" s="187"/>
      <c r="J131" s="188">
        <f>ROUND($I$131*$H$131,2)</f>
        <v>0</v>
      </c>
      <c r="K131" s="184" t="s">
        <v>177</v>
      </c>
      <c r="L131" s="189"/>
      <c r="M131" s="190"/>
      <c r="N131" s="191" t="s">
        <v>40</v>
      </c>
      <c r="O131" s="24"/>
      <c r="P131" s="24"/>
      <c r="Q131" s="153">
        <v>0.001</v>
      </c>
      <c r="R131" s="153">
        <f>$Q$131*$H$131</f>
        <v>0.048600000000000004</v>
      </c>
      <c r="S131" s="153">
        <v>0</v>
      </c>
      <c r="T131" s="154">
        <f>$S$131*$H$131</f>
        <v>0</v>
      </c>
      <c r="AR131" s="88" t="s">
        <v>169</v>
      </c>
      <c r="AT131" s="88" t="s">
        <v>203</v>
      </c>
      <c r="AU131" s="88" t="s">
        <v>78</v>
      </c>
      <c r="AY131" s="6" t="s">
        <v>125</v>
      </c>
      <c r="BE131" s="155">
        <f>IF($N$131="základní",$J$131,0)</f>
        <v>0</v>
      </c>
      <c r="BF131" s="155">
        <f>IF($N$131="snížená",$J$131,0)</f>
        <v>0</v>
      </c>
      <c r="BG131" s="155">
        <f>IF($N$131="zákl. přenesená",$J$131,0)</f>
        <v>0</v>
      </c>
      <c r="BH131" s="155">
        <f>IF($N$131="sníž. přenesená",$J$131,0)</f>
        <v>0</v>
      </c>
      <c r="BI131" s="155">
        <f>IF($N$131="nulová",$J$131,0)</f>
        <v>0</v>
      </c>
      <c r="BJ131" s="88" t="s">
        <v>76</v>
      </c>
      <c r="BK131" s="155">
        <f>ROUND($I$131*$H$131,2)</f>
        <v>0</v>
      </c>
      <c r="BL131" s="88" t="s">
        <v>131</v>
      </c>
      <c r="BM131" s="88" t="s">
        <v>222</v>
      </c>
    </row>
    <row r="132" spans="2:51" s="6" customFormat="1" ht="15.75" customHeight="1">
      <c r="B132" s="156"/>
      <c r="C132" s="157"/>
      <c r="D132" s="165" t="s">
        <v>147</v>
      </c>
      <c r="E132" s="157"/>
      <c r="F132" s="159" t="s">
        <v>223</v>
      </c>
      <c r="G132" s="157"/>
      <c r="H132" s="160">
        <v>48.6</v>
      </c>
      <c r="J132" s="157"/>
      <c r="K132" s="157"/>
      <c r="L132" s="161"/>
      <c r="M132" s="162"/>
      <c r="N132" s="157"/>
      <c r="O132" s="157"/>
      <c r="P132" s="157"/>
      <c r="Q132" s="157"/>
      <c r="R132" s="157"/>
      <c r="S132" s="157"/>
      <c r="T132" s="163"/>
      <c r="AT132" s="164" t="s">
        <v>147</v>
      </c>
      <c r="AU132" s="164" t="s">
        <v>78</v>
      </c>
      <c r="AV132" s="164" t="s">
        <v>78</v>
      </c>
      <c r="AW132" s="164" t="s">
        <v>69</v>
      </c>
      <c r="AX132" s="164" t="s">
        <v>76</v>
      </c>
      <c r="AY132" s="164" t="s">
        <v>125</v>
      </c>
    </row>
    <row r="133" spans="2:63" s="131" customFormat="1" ht="30.75" customHeight="1">
      <c r="B133" s="132"/>
      <c r="C133" s="133"/>
      <c r="D133" s="133" t="s">
        <v>68</v>
      </c>
      <c r="E133" s="142" t="s">
        <v>78</v>
      </c>
      <c r="F133" s="142" t="s">
        <v>224</v>
      </c>
      <c r="G133" s="133"/>
      <c r="H133" s="133"/>
      <c r="J133" s="143">
        <f>$BK$133</f>
        <v>0</v>
      </c>
      <c r="K133" s="133"/>
      <c r="L133" s="136"/>
      <c r="M133" s="137"/>
      <c r="N133" s="133"/>
      <c r="O133" s="133"/>
      <c r="P133" s="138">
        <f>SUM($P$134:$P$138)</f>
        <v>0</v>
      </c>
      <c r="Q133" s="133"/>
      <c r="R133" s="138">
        <f>SUM($R$134:$R$138)</f>
        <v>0.0132</v>
      </c>
      <c r="S133" s="133"/>
      <c r="T133" s="139">
        <f>SUM($T$134:$T$138)</f>
        <v>0</v>
      </c>
      <c r="AR133" s="140" t="s">
        <v>76</v>
      </c>
      <c r="AT133" s="140" t="s">
        <v>68</v>
      </c>
      <c r="AU133" s="140" t="s">
        <v>76</v>
      </c>
      <c r="AY133" s="140" t="s">
        <v>125</v>
      </c>
      <c r="BK133" s="141">
        <f>SUM($BK$134:$BK$138)</f>
        <v>0</v>
      </c>
    </row>
    <row r="134" spans="2:65" s="6" customFormat="1" ht="15.75" customHeight="1">
      <c r="B134" s="23"/>
      <c r="C134" s="144" t="s">
        <v>225</v>
      </c>
      <c r="D134" s="144" t="s">
        <v>127</v>
      </c>
      <c r="E134" s="145" t="s">
        <v>226</v>
      </c>
      <c r="F134" s="146" t="s">
        <v>227</v>
      </c>
      <c r="G134" s="147" t="s">
        <v>140</v>
      </c>
      <c r="H134" s="148">
        <v>24</v>
      </c>
      <c r="I134" s="149"/>
      <c r="J134" s="150">
        <f>ROUND($I$134*$H$134,2)</f>
        <v>0</v>
      </c>
      <c r="K134" s="146" t="s">
        <v>141</v>
      </c>
      <c r="L134" s="43"/>
      <c r="M134" s="151"/>
      <c r="N134" s="152" t="s">
        <v>40</v>
      </c>
      <c r="O134" s="24"/>
      <c r="P134" s="24"/>
      <c r="Q134" s="153">
        <v>0.00031</v>
      </c>
      <c r="R134" s="153">
        <f>$Q$134*$H$134</f>
        <v>0.00744</v>
      </c>
      <c r="S134" s="153">
        <v>0</v>
      </c>
      <c r="T134" s="154">
        <f>$S$134*$H$134</f>
        <v>0</v>
      </c>
      <c r="AR134" s="88" t="s">
        <v>131</v>
      </c>
      <c r="AT134" s="88" t="s">
        <v>127</v>
      </c>
      <c r="AU134" s="88" t="s">
        <v>78</v>
      </c>
      <c r="AY134" s="6" t="s">
        <v>125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76</v>
      </c>
      <c r="BK134" s="155">
        <f>ROUND($I$134*$H$134,2)</f>
        <v>0</v>
      </c>
      <c r="BL134" s="88" t="s">
        <v>131</v>
      </c>
      <c r="BM134" s="88" t="s">
        <v>228</v>
      </c>
    </row>
    <row r="135" spans="2:51" s="6" customFormat="1" ht="15.75" customHeight="1">
      <c r="B135" s="156"/>
      <c r="C135" s="157"/>
      <c r="D135" s="158" t="s">
        <v>147</v>
      </c>
      <c r="E135" s="159"/>
      <c r="F135" s="159" t="s">
        <v>229</v>
      </c>
      <c r="G135" s="157"/>
      <c r="H135" s="160">
        <v>24</v>
      </c>
      <c r="J135" s="157"/>
      <c r="K135" s="157"/>
      <c r="L135" s="161"/>
      <c r="M135" s="162"/>
      <c r="N135" s="157"/>
      <c r="O135" s="157"/>
      <c r="P135" s="157"/>
      <c r="Q135" s="157"/>
      <c r="R135" s="157"/>
      <c r="S135" s="157"/>
      <c r="T135" s="163"/>
      <c r="AT135" s="164" t="s">
        <v>147</v>
      </c>
      <c r="AU135" s="164" t="s">
        <v>78</v>
      </c>
      <c r="AV135" s="164" t="s">
        <v>78</v>
      </c>
      <c r="AW135" s="164" t="s">
        <v>96</v>
      </c>
      <c r="AX135" s="164" t="s">
        <v>76</v>
      </c>
      <c r="AY135" s="164" t="s">
        <v>125</v>
      </c>
    </row>
    <row r="136" spans="2:65" s="6" customFormat="1" ht="15.75" customHeight="1">
      <c r="B136" s="23"/>
      <c r="C136" s="182" t="s">
        <v>230</v>
      </c>
      <c r="D136" s="182" t="s">
        <v>203</v>
      </c>
      <c r="E136" s="183" t="s">
        <v>231</v>
      </c>
      <c r="F136" s="184" t="s">
        <v>232</v>
      </c>
      <c r="G136" s="185" t="s">
        <v>140</v>
      </c>
      <c r="H136" s="186">
        <v>28.8</v>
      </c>
      <c r="I136" s="187"/>
      <c r="J136" s="188">
        <f>ROUND($I$136*$H$136,2)</f>
        <v>0</v>
      </c>
      <c r="K136" s="184"/>
      <c r="L136" s="189"/>
      <c r="M136" s="190"/>
      <c r="N136" s="191" t="s">
        <v>40</v>
      </c>
      <c r="O136" s="24"/>
      <c r="P136" s="24"/>
      <c r="Q136" s="153">
        <v>0.0002</v>
      </c>
      <c r="R136" s="153">
        <f>$Q$136*$H$136</f>
        <v>0.00576</v>
      </c>
      <c r="S136" s="153">
        <v>0</v>
      </c>
      <c r="T136" s="154">
        <f>$S$136*$H$136</f>
        <v>0</v>
      </c>
      <c r="AR136" s="88" t="s">
        <v>169</v>
      </c>
      <c r="AT136" s="88" t="s">
        <v>203</v>
      </c>
      <c r="AU136" s="88" t="s">
        <v>78</v>
      </c>
      <c r="AY136" s="6" t="s">
        <v>125</v>
      </c>
      <c r="BE136" s="155">
        <f>IF($N$136="základní",$J$136,0)</f>
        <v>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76</v>
      </c>
      <c r="BK136" s="155">
        <f>ROUND($I$136*$H$136,2)</f>
        <v>0</v>
      </c>
      <c r="BL136" s="88" t="s">
        <v>131</v>
      </c>
      <c r="BM136" s="88" t="s">
        <v>233</v>
      </c>
    </row>
    <row r="137" spans="2:51" s="6" customFormat="1" ht="15.75" customHeight="1">
      <c r="B137" s="156"/>
      <c r="C137" s="157"/>
      <c r="D137" s="165" t="s">
        <v>147</v>
      </c>
      <c r="E137" s="157"/>
      <c r="F137" s="159" t="s">
        <v>234</v>
      </c>
      <c r="G137" s="157"/>
      <c r="H137" s="160">
        <v>28.8</v>
      </c>
      <c r="J137" s="157"/>
      <c r="K137" s="157"/>
      <c r="L137" s="161"/>
      <c r="M137" s="162"/>
      <c r="N137" s="157"/>
      <c r="O137" s="157"/>
      <c r="P137" s="157"/>
      <c r="Q137" s="157"/>
      <c r="R137" s="157"/>
      <c r="S137" s="157"/>
      <c r="T137" s="163"/>
      <c r="AT137" s="164" t="s">
        <v>147</v>
      </c>
      <c r="AU137" s="164" t="s">
        <v>78</v>
      </c>
      <c r="AV137" s="164" t="s">
        <v>78</v>
      </c>
      <c r="AW137" s="164" t="s">
        <v>69</v>
      </c>
      <c r="AX137" s="164" t="s">
        <v>76</v>
      </c>
      <c r="AY137" s="164" t="s">
        <v>125</v>
      </c>
    </row>
    <row r="138" spans="2:65" s="6" customFormat="1" ht="15.75" customHeight="1">
      <c r="B138" s="23"/>
      <c r="C138" s="144" t="s">
        <v>6</v>
      </c>
      <c r="D138" s="144" t="s">
        <v>127</v>
      </c>
      <c r="E138" s="145" t="s">
        <v>235</v>
      </c>
      <c r="F138" s="146" t="s">
        <v>236</v>
      </c>
      <c r="G138" s="147" t="s">
        <v>140</v>
      </c>
      <c r="H138" s="148">
        <v>425</v>
      </c>
      <c r="I138" s="149"/>
      <c r="J138" s="150">
        <f>ROUND($I$138*$H$138,2)</f>
        <v>0</v>
      </c>
      <c r="K138" s="146" t="s">
        <v>177</v>
      </c>
      <c r="L138" s="43"/>
      <c r="M138" s="151"/>
      <c r="N138" s="152" t="s">
        <v>40</v>
      </c>
      <c r="O138" s="24"/>
      <c r="P138" s="24"/>
      <c r="Q138" s="153">
        <v>0</v>
      </c>
      <c r="R138" s="153">
        <f>$Q$138*$H$138</f>
        <v>0</v>
      </c>
      <c r="S138" s="153">
        <v>0</v>
      </c>
      <c r="T138" s="154">
        <f>$S$138*$H$138</f>
        <v>0</v>
      </c>
      <c r="AR138" s="88" t="s">
        <v>131</v>
      </c>
      <c r="AT138" s="88" t="s">
        <v>127</v>
      </c>
      <c r="AU138" s="88" t="s">
        <v>78</v>
      </c>
      <c r="AY138" s="6" t="s">
        <v>125</v>
      </c>
      <c r="BE138" s="155">
        <f>IF($N$138="základní",$J$138,0)</f>
        <v>0</v>
      </c>
      <c r="BF138" s="155">
        <f>IF($N$138="snížená",$J$138,0)</f>
        <v>0</v>
      </c>
      <c r="BG138" s="155">
        <f>IF($N$138="zákl. přenesená",$J$138,0)</f>
        <v>0</v>
      </c>
      <c r="BH138" s="155">
        <f>IF($N$138="sníž. přenesená",$J$138,0)</f>
        <v>0</v>
      </c>
      <c r="BI138" s="155">
        <f>IF($N$138="nulová",$J$138,0)</f>
        <v>0</v>
      </c>
      <c r="BJ138" s="88" t="s">
        <v>76</v>
      </c>
      <c r="BK138" s="155">
        <f>ROUND($I$138*$H$138,2)</f>
        <v>0</v>
      </c>
      <c r="BL138" s="88" t="s">
        <v>131</v>
      </c>
      <c r="BM138" s="88" t="s">
        <v>237</v>
      </c>
    </row>
    <row r="139" spans="2:63" s="131" customFormat="1" ht="30.75" customHeight="1">
      <c r="B139" s="132"/>
      <c r="C139" s="133"/>
      <c r="D139" s="133" t="s">
        <v>68</v>
      </c>
      <c r="E139" s="142" t="s">
        <v>151</v>
      </c>
      <c r="F139" s="142" t="s">
        <v>238</v>
      </c>
      <c r="G139" s="133"/>
      <c r="H139" s="133"/>
      <c r="J139" s="143">
        <f>$BK$139</f>
        <v>0</v>
      </c>
      <c r="K139" s="133"/>
      <c r="L139" s="136"/>
      <c r="M139" s="137"/>
      <c r="N139" s="133"/>
      <c r="O139" s="133"/>
      <c r="P139" s="138">
        <f>SUM($P$140:$P$144)</f>
        <v>0</v>
      </c>
      <c r="Q139" s="133"/>
      <c r="R139" s="138">
        <f>SUM($R$140:$R$144)</f>
        <v>276.65375</v>
      </c>
      <c r="S139" s="133"/>
      <c r="T139" s="139">
        <f>SUM($T$140:$T$144)</f>
        <v>0</v>
      </c>
      <c r="AR139" s="140" t="s">
        <v>76</v>
      </c>
      <c r="AT139" s="140" t="s">
        <v>68</v>
      </c>
      <c r="AU139" s="140" t="s">
        <v>76</v>
      </c>
      <c r="AY139" s="140" t="s">
        <v>125</v>
      </c>
      <c r="BK139" s="141">
        <f>SUM($BK$140:$BK$144)</f>
        <v>0</v>
      </c>
    </row>
    <row r="140" spans="2:65" s="6" customFormat="1" ht="15.75" customHeight="1">
      <c r="B140" s="23"/>
      <c r="C140" s="147" t="s">
        <v>239</v>
      </c>
      <c r="D140" s="147" t="s">
        <v>127</v>
      </c>
      <c r="E140" s="145" t="s">
        <v>240</v>
      </c>
      <c r="F140" s="146" t="s">
        <v>241</v>
      </c>
      <c r="G140" s="147" t="s">
        <v>140</v>
      </c>
      <c r="H140" s="148">
        <v>425</v>
      </c>
      <c r="I140" s="149"/>
      <c r="J140" s="150">
        <f>ROUND($I$140*$H$140,2)</f>
        <v>0</v>
      </c>
      <c r="K140" s="146" t="s">
        <v>141</v>
      </c>
      <c r="L140" s="43"/>
      <c r="M140" s="151"/>
      <c r="N140" s="152" t="s">
        <v>40</v>
      </c>
      <c r="O140" s="24"/>
      <c r="P140" s="24"/>
      <c r="Q140" s="153">
        <v>0.25094</v>
      </c>
      <c r="R140" s="153">
        <f>$Q$140*$H$140</f>
        <v>106.6495</v>
      </c>
      <c r="S140" s="153">
        <v>0</v>
      </c>
      <c r="T140" s="154">
        <f>$S$140*$H$140</f>
        <v>0</v>
      </c>
      <c r="AR140" s="88" t="s">
        <v>131</v>
      </c>
      <c r="AT140" s="88" t="s">
        <v>127</v>
      </c>
      <c r="AU140" s="88" t="s">
        <v>78</v>
      </c>
      <c r="AY140" s="88" t="s">
        <v>125</v>
      </c>
      <c r="BE140" s="155">
        <f>IF($N$140="základní",$J$140,0)</f>
        <v>0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76</v>
      </c>
      <c r="BK140" s="155">
        <f>ROUND($I$140*$H$140,2)</f>
        <v>0</v>
      </c>
      <c r="BL140" s="88" t="s">
        <v>131</v>
      </c>
      <c r="BM140" s="88" t="s">
        <v>242</v>
      </c>
    </row>
    <row r="141" spans="2:65" s="6" customFormat="1" ht="15.75" customHeight="1">
      <c r="B141" s="23"/>
      <c r="C141" s="147" t="s">
        <v>243</v>
      </c>
      <c r="D141" s="147" t="s">
        <v>127</v>
      </c>
      <c r="E141" s="145" t="s">
        <v>244</v>
      </c>
      <c r="F141" s="146" t="s">
        <v>245</v>
      </c>
      <c r="G141" s="147" t="s">
        <v>140</v>
      </c>
      <c r="H141" s="148">
        <v>425</v>
      </c>
      <c r="I141" s="149"/>
      <c r="J141" s="150">
        <f>ROUND($I$141*$H$141,2)</f>
        <v>0</v>
      </c>
      <c r="K141" s="146"/>
      <c r="L141" s="43"/>
      <c r="M141" s="151"/>
      <c r="N141" s="152" t="s">
        <v>40</v>
      </c>
      <c r="O141" s="24"/>
      <c r="P141" s="24"/>
      <c r="Q141" s="153">
        <v>0.18907</v>
      </c>
      <c r="R141" s="153">
        <f>$Q$141*$H$141</f>
        <v>80.35475</v>
      </c>
      <c r="S141" s="153">
        <v>0</v>
      </c>
      <c r="T141" s="154">
        <f>$S$141*$H$141</f>
        <v>0</v>
      </c>
      <c r="AR141" s="88" t="s">
        <v>131</v>
      </c>
      <c r="AT141" s="88" t="s">
        <v>127</v>
      </c>
      <c r="AU141" s="88" t="s">
        <v>78</v>
      </c>
      <c r="AY141" s="88" t="s">
        <v>125</v>
      </c>
      <c r="BE141" s="155">
        <f>IF($N$141="základní",$J$141,0)</f>
        <v>0</v>
      </c>
      <c r="BF141" s="155">
        <f>IF($N$141="snížená",$J$141,0)</f>
        <v>0</v>
      </c>
      <c r="BG141" s="155">
        <f>IF($N$141="zákl. přenesená",$J$141,0)</f>
        <v>0</v>
      </c>
      <c r="BH141" s="155">
        <f>IF($N$141="sníž. přenesená",$J$141,0)</f>
        <v>0</v>
      </c>
      <c r="BI141" s="155">
        <f>IF($N$141="nulová",$J$141,0)</f>
        <v>0</v>
      </c>
      <c r="BJ141" s="88" t="s">
        <v>76</v>
      </c>
      <c r="BK141" s="155">
        <f>ROUND($I$141*$H$141,2)</f>
        <v>0</v>
      </c>
      <c r="BL141" s="88" t="s">
        <v>131</v>
      </c>
      <c r="BM141" s="88" t="s">
        <v>246</v>
      </c>
    </row>
    <row r="142" spans="2:65" s="6" customFormat="1" ht="15.75" customHeight="1">
      <c r="B142" s="23"/>
      <c r="C142" s="147" t="s">
        <v>247</v>
      </c>
      <c r="D142" s="147" t="s">
        <v>127</v>
      </c>
      <c r="E142" s="145" t="s">
        <v>248</v>
      </c>
      <c r="F142" s="146" t="s">
        <v>249</v>
      </c>
      <c r="G142" s="147" t="s">
        <v>140</v>
      </c>
      <c r="H142" s="148">
        <v>425</v>
      </c>
      <c r="I142" s="149"/>
      <c r="J142" s="150">
        <f>ROUND($I$142*$H$142,2)</f>
        <v>0</v>
      </c>
      <c r="K142" s="146" t="s">
        <v>177</v>
      </c>
      <c r="L142" s="43"/>
      <c r="M142" s="151"/>
      <c r="N142" s="152" t="s">
        <v>40</v>
      </c>
      <c r="O142" s="24"/>
      <c r="P142" s="24"/>
      <c r="Q142" s="153">
        <v>0.08425</v>
      </c>
      <c r="R142" s="153">
        <f>$Q$142*$H$142</f>
        <v>35.806250000000006</v>
      </c>
      <c r="S142" s="153">
        <v>0</v>
      </c>
      <c r="T142" s="154">
        <f>$S$142*$H$142</f>
        <v>0</v>
      </c>
      <c r="AR142" s="88" t="s">
        <v>131</v>
      </c>
      <c r="AT142" s="88" t="s">
        <v>127</v>
      </c>
      <c r="AU142" s="88" t="s">
        <v>78</v>
      </c>
      <c r="AY142" s="88" t="s">
        <v>125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76</v>
      </c>
      <c r="BK142" s="155">
        <f>ROUND($I$142*$H$142,2)</f>
        <v>0</v>
      </c>
      <c r="BL142" s="88" t="s">
        <v>131</v>
      </c>
      <c r="BM142" s="88" t="s">
        <v>250</v>
      </c>
    </row>
    <row r="143" spans="2:65" s="6" customFormat="1" ht="15.75" customHeight="1">
      <c r="B143" s="23"/>
      <c r="C143" s="185" t="s">
        <v>251</v>
      </c>
      <c r="D143" s="185" t="s">
        <v>203</v>
      </c>
      <c r="E143" s="183" t="s">
        <v>252</v>
      </c>
      <c r="F143" s="184" t="s">
        <v>253</v>
      </c>
      <c r="G143" s="185" t="s">
        <v>140</v>
      </c>
      <c r="H143" s="186">
        <v>437.75</v>
      </c>
      <c r="I143" s="187"/>
      <c r="J143" s="188">
        <f>ROUND($I$143*$H$143,2)</f>
        <v>0</v>
      </c>
      <c r="K143" s="184" t="s">
        <v>177</v>
      </c>
      <c r="L143" s="189"/>
      <c r="M143" s="190"/>
      <c r="N143" s="191" t="s">
        <v>40</v>
      </c>
      <c r="O143" s="24"/>
      <c r="P143" s="24"/>
      <c r="Q143" s="153">
        <v>0.123</v>
      </c>
      <c r="R143" s="153">
        <f>$Q$143*$H$143</f>
        <v>53.84325</v>
      </c>
      <c r="S143" s="153">
        <v>0</v>
      </c>
      <c r="T143" s="154">
        <f>$S$143*$H$143</f>
        <v>0</v>
      </c>
      <c r="AR143" s="88" t="s">
        <v>169</v>
      </c>
      <c r="AT143" s="88" t="s">
        <v>203</v>
      </c>
      <c r="AU143" s="88" t="s">
        <v>78</v>
      </c>
      <c r="AY143" s="88" t="s">
        <v>125</v>
      </c>
      <c r="BE143" s="155">
        <f>IF($N$143="základní",$J$143,0)</f>
        <v>0</v>
      </c>
      <c r="BF143" s="155">
        <f>IF($N$143="snížená",$J$143,0)</f>
        <v>0</v>
      </c>
      <c r="BG143" s="155">
        <f>IF($N$143="zákl. přenesená",$J$143,0)</f>
        <v>0</v>
      </c>
      <c r="BH143" s="155">
        <f>IF($N$143="sníž. přenesená",$J$143,0)</f>
        <v>0</v>
      </c>
      <c r="BI143" s="155">
        <f>IF($N$143="nulová",$J$143,0)</f>
        <v>0</v>
      </c>
      <c r="BJ143" s="88" t="s">
        <v>76</v>
      </c>
      <c r="BK143" s="155">
        <f>ROUND($I$143*$H$143,2)</f>
        <v>0</v>
      </c>
      <c r="BL143" s="88" t="s">
        <v>131</v>
      </c>
      <c r="BM143" s="88" t="s">
        <v>254</v>
      </c>
    </row>
    <row r="144" spans="2:51" s="6" customFormat="1" ht="15.75" customHeight="1">
      <c r="B144" s="156"/>
      <c r="C144" s="157"/>
      <c r="D144" s="165" t="s">
        <v>147</v>
      </c>
      <c r="E144" s="157"/>
      <c r="F144" s="159" t="s">
        <v>255</v>
      </c>
      <c r="G144" s="157"/>
      <c r="H144" s="160">
        <v>437.75</v>
      </c>
      <c r="J144" s="157"/>
      <c r="K144" s="157"/>
      <c r="L144" s="161"/>
      <c r="M144" s="162"/>
      <c r="N144" s="157"/>
      <c r="O144" s="157"/>
      <c r="P144" s="157"/>
      <c r="Q144" s="157"/>
      <c r="R144" s="157"/>
      <c r="S144" s="157"/>
      <c r="T144" s="163"/>
      <c r="AT144" s="164" t="s">
        <v>147</v>
      </c>
      <c r="AU144" s="164" t="s">
        <v>78</v>
      </c>
      <c r="AV144" s="164" t="s">
        <v>78</v>
      </c>
      <c r="AW144" s="164" t="s">
        <v>69</v>
      </c>
      <c r="AX144" s="164" t="s">
        <v>76</v>
      </c>
      <c r="AY144" s="164" t="s">
        <v>125</v>
      </c>
    </row>
    <row r="145" spans="2:63" s="131" customFormat="1" ht="30.75" customHeight="1">
      <c r="B145" s="132"/>
      <c r="C145" s="133"/>
      <c r="D145" s="133" t="s">
        <v>68</v>
      </c>
      <c r="E145" s="142" t="s">
        <v>174</v>
      </c>
      <c r="F145" s="142" t="s">
        <v>256</v>
      </c>
      <c r="G145" s="133"/>
      <c r="H145" s="133"/>
      <c r="J145" s="143">
        <f>$BK$145</f>
        <v>0</v>
      </c>
      <c r="K145" s="133"/>
      <c r="L145" s="136"/>
      <c r="M145" s="137"/>
      <c r="N145" s="133"/>
      <c r="O145" s="133"/>
      <c r="P145" s="138">
        <f>SUM($P$146:$P$156)</f>
        <v>0</v>
      </c>
      <c r="Q145" s="133"/>
      <c r="R145" s="138">
        <f>SUM($R$146:$R$156)</f>
        <v>67.3787055</v>
      </c>
      <c r="S145" s="133"/>
      <c r="T145" s="139">
        <f>SUM($T$146:$T$156)</f>
        <v>0</v>
      </c>
      <c r="AR145" s="140" t="s">
        <v>76</v>
      </c>
      <c r="AT145" s="140" t="s">
        <v>68</v>
      </c>
      <c r="AU145" s="140" t="s">
        <v>76</v>
      </c>
      <c r="AY145" s="140" t="s">
        <v>125</v>
      </c>
      <c r="BK145" s="141">
        <f>SUM($BK$146:$BK$156)</f>
        <v>0</v>
      </c>
    </row>
    <row r="146" spans="2:65" s="6" customFormat="1" ht="15.75" customHeight="1">
      <c r="B146" s="23"/>
      <c r="C146" s="144" t="s">
        <v>257</v>
      </c>
      <c r="D146" s="144" t="s">
        <v>127</v>
      </c>
      <c r="E146" s="145" t="s">
        <v>258</v>
      </c>
      <c r="F146" s="146" t="s">
        <v>259</v>
      </c>
      <c r="G146" s="147" t="s">
        <v>260</v>
      </c>
      <c r="H146" s="148">
        <v>17.45</v>
      </c>
      <c r="I146" s="149"/>
      <c r="J146" s="150">
        <f>ROUND($I$146*$H$146,2)</f>
        <v>0</v>
      </c>
      <c r="K146" s="146" t="s">
        <v>141</v>
      </c>
      <c r="L146" s="43"/>
      <c r="M146" s="151"/>
      <c r="N146" s="152" t="s">
        <v>40</v>
      </c>
      <c r="O146" s="24"/>
      <c r="P146" s="24"/>
      <c r="Q146" s="153">
        <v>0.11163</v>
      </c>
      <c r="R146" s="153">
        <f>$Q$146*$H$146</f>
        <v>1.9479434999999998</v>
      </c>
      <c r="S146" s="153">
        <v>0</v>
      </c>
      <c r="T146" s="154">
        <f>$S$146*$H$146</f>
        <v>0</v>
      </c>
      <c r="AR146" s="88" t="s">
        <v>131</v>
      </c>
      <c r="AT146" s="88" t="s">
        <v>127</v>
      </c>
      <c r="AU146" s="88" t="s">
        <v>78</v>
      </c>
      <c r="AY146" s="6" t="s">
        <v>125</v>
      </c>
      <c r="BE146" s="155">
        <f>IF($N$146="základní",$J$146,0)</f>
        <v>0</v>
      </c>
      <c r="BF146" s="155">
        <f>IF($N$146="snížená",$J$146,0)</f>
        <v>0</v>
      </c>
      <c r="BG146" s="155">
        <f>IF($N$146="zákl. přenesená",$J$146,0)</f>
        <v>0</v>
      </c>
      <c r="BH146" s="155">
        <f>IF($N$146="sníž. přenesená",$J$146,0)</f>
        <v>0</v>
      </c>
      <c r="BI146" s="155">
        <f>IF($N$146="nulová",$J$146,0)</f>
        <v>0</v>
      </c>
      <c r="BJ146" s="88" t="s">
        <v>76</v>
      </c>
      <c r="BK146" s="155">
        <f>ROUND($I$146*$H$146,2)</f>
        <v>0</v>
      </c>
      <c r="BL146" s="88" t="s">
        <v>131</v>
      </c>
      <c r="BM146" s="88" t="s">
        <v>261</v>
      </c>
    </row>
    <row r="147" spans="2:51" s="6" customFormat="1" ht="15.75" customHeight="1">
      <c r="B147" s="156"/>
      <c r="C147" s="157"/>
      <c r="D147" s="158" t="s">
        <v>147</v>
      </c>
      <c r="E147" s="159"/>
      <c r="F147" s="159" t="s">
        <v>262</v>
      </c>
      <c r="G147" s="157"/>
      <c r="H147" s="160">
        <v>17.45</v>
      </c>
      <c r="J147" s="157"/>
      <c r="K147" s="157"/>
      <c r="L147" s="161"/>
      <c r="M147" s="162"/>
      <c r="N147" s="157"/>
      <c r="O147" s="157"/>
      <c r="P147" s="157"/>
      <c r="Q147" s="157"/>
      <c r="R147" s="157"/>
      <c r="S147" s="157"/>
      <c r="T147" s="163"/>
      <c r="AT147" s="164" t="s">
        <v>147</v>
      </c>
      <c r="AU147" s="164" t="s">
        <v>78</v>
      </c>
      <c r="AV147" s="164" t="s">
        <v>78</v>
      </c>
      <c r="AW147" s="164" t="s">
        <v>96</v>
      </c>
      <c r="AX147" s="164" t="s">
        <v>76</v>
      </c>
      <c r="AY147" s="164" t="s">
        <v>125</v>
      </c>
    </row>
    <row r="148" spans="2:65" s="6" customFormat="1" ht="15.75" customHeight="1">
      <c r="B148" s="23"/>
      <c r="C148" s="182" t="s">
        <v>263</v>
      </c>
      <c r="D148" s="182" t="s">
        <v>203</v>
      </c>
      <c r="E148" s="183" t="s">
        <v>264</v>
      </c>
      <c r="F148" s="184" t="s">
        <v>265</v>
      </c>
      <c r="G148" s="185" t="s">
        <v>260</v>
      </c>
      <c r="H148" s="186">
        <v>18</v>
      </c>
      <c r="I148" s="187"/>
      <c r="J148" s="188">
        <f>ROUND($I$148*$H$148,2)</f>
        <v>0</v>
      </c>
      <c r="K148" s="184"/>
      <c r="L148" s="189"/>
      <c r="M148" s="190"/>
      <c r="N148" s="191" t="s">
        <v>40</v>
      </c>
      <c r="O148" s="24"/>
      <c r="P148" s="24"/>
      <c r="Q148" s="153">
        <v>0</v>
      </c>
      <c r="R148" s="153">
        <f>$Q$148*$H$148</f>
        <v>0</v>
      </c>
      <c r="S148" s="153">
        <v>0</v>
      </c>
      <c r="T148" s="154">
        <f>$S$148*$H$148</f>
        <v>0</v>
      </c>
      <c r="AR148" s="88" t="s">
        <v>169</v>
      </c>
      <c r="AT148" s="88" t="s">
        <v>203</v>
      </c>
      <c r="AU148" s="88" t="s">
        <v>78</v>
      </c>
      <c r="AY148" s="6" t="s">
        <v>125</v>
      </c>
      <c r="BE148" s="155">
        <f>IF($N$148="základní",$J$148,0)</f>
        <v>0</v>
      </c>
      <c r="BF148" s="155">
        <f>IF($N$148="snížená",$J$148,0)</f>
        <v>0</v>
      </c>
      <c r="BG148" s="155">
        <f>IF($N$148="zákl. přenesená",$J$148,0)</f>
        <v>0</v>
      </c>
      <c r="BH148" s="155">
        <f>IF($N$148="sníž. přenesená",$J$148,0)</f>
        <v>0</v>
      </c>
      <c r="BI148" s="155">
        <f>IF($N$148="nulová",$J$148,0)</f>
        <v>0</v>
      </c>
      <c r="BJ148" s="88" t="s">
        <v>76</v>
      </c>
      <c r="BK148" s="155">
        <f>ROUND($I$148*$H$148,2)</f>
        <v>0</v>
      </c>
      <c r="BL148" s="88" t="s">
        <v>131</v>
      </c>
      <c r="BM148" s="88" t="s">
        <v>266</v>
      </c>
    </row>
    <row r="149" spans="2:65" s="6" customFormat="1" ht="15.75" customHeight="1">
      <c r="B149" s="23"/>
      <c r="C149" s="147" t="s">
        <v>267</v>
      </c>
      <c r="D149" s="147" t="s">
        <v>127</v>
      </c>
      <c r="E149" s="145" t="s">
        <v>268</v>
      </c>
      <c r="F149" s="146" t="s">
        <v>269</v>
      </c>
      <c r="G149" s="147" t="s">
        <v>260</v>
      </c>
      <c r="H149" s="148">
        <v>430</v>
      </c>
      <c r="I149" s="149"/>
      <c r="J149" s="150">
        <f>ROUND($I$149*$H$149,2)</f>
        <v>0</v>
      </c>
      <c r="K149" s="146" t="s">
        <v>159</v>
      </c>
      <c r="L149" s="43"/>
      <c r="M149" s="151"/>
      <c r="N149" s="152" t="s">
        <v>40</v>
      </c>
      <c r="O149" s="24"/>
      <c r="P149" s="24"/>
      <c r="Q149" s="153">
        <v>0.10095</v>
      </c>
      <c r="R149" s="153">
        <f>$Q$149*$H$149</f>
        <v>43.4085</v>
      </c>
      <c r="S149" s="153">
        <v>0</v>
      </c>
      <c r="T149" s="154">
        <f>$S$149*$H$149</f>
        <v>0</v>
      </c>
      <c r="AR149" s="88" t="s">
        <v>131</v>
      </c>
      <c r="AT149" s="88" t="s">
        <v>127</v>
      </c>
      <c r="AU149" s="88" t="s">
        <v>78</v>
      </c>
      <c r="AY149" s="88" t="s">
        <v>125</v>
      </c>
      <c r="BE149" s="155">
        <f>IF($N$149="základní",$J$149,0)</f>
        <v>0</v>
      </c>
      <c r="BF149" s="155">
        <f>IF($N$149="snížená",$J$149,0)</f>
        <v>0</v>
      </c>
      <c r="BG149" s="155">
        <f>IF($N$149="zákl. přenesená",$J$149,0)</f>
        <v>0</v>
      </c>
      <c r="BH149" s="155">
        <f>IF($N$149="sníž. přenesená",$J$149,0)</f>
        <v>0</v>
      </c>
      <c r="BI149" s="155">
        <f>IF($N$149="nulová",$J$149,0)</f>
        <v>0</v>
      </c>
      <c r="BJ149" s="88" t="s">
        <v>76</v>
      </c>
      <c r="BK149" s="155">
        <f>ROUND($I$149*$H$149,2)</f>
        <v>0</v>
      </c>
      <c r="BL149" s="88" t="s">
        <v>131</v>
      </c>
      <c r="BM149" s="88" t="s">
        <v>270</v>
      </c>
    </row>
    <row r="150" spans="2:65" s="6" customFormat="1" ht="15.75" customHeight="1">
      <c r="B150" s="23"/>
      <c r="C150" s="185" t="s">
        <v>271</v>
      </c>
      <c r="D150" s="185" t="s">
        <v>203</v>
      </c>
      <c r="E150" s="183" t="s">
        <v>272</v>
      </c>
      <c r="F150" s="184" t="s">
        <v>273</v>
      </c>
      <c r="G150" s="185" t="s">
        <v>135</v>
      </c>
      <c r="H150" s="186">
        <v>880</v>
      </c>
      <c r="I150" s="187"/>
      <c r="J150" s="188">
        <f>ROUND($I$150*$H$150,2)</f>
        <v>0</v>
      </c>
      <c r="K150" s="184"/>
      <c r="L150" s="189"/>
      <c r="M150" s="190"/>
      <c r="N150" s="191" t="s">
        <v>40</v>
      </c>
      <c r="O150" s="24"/>
      <c r="P150" s="24"/>
      <c r="Q150" s="153">
        <v>0.014</v>
      </c>
      <c r="R150" s="153">
        <f>$Q$150*$H$150</f>
        <v>12.32</v>
      </c>
      <c r="S150" s="153">
        <v>0</v>
      </c>
      <c r="T150" s="154">
        <f>$S$150*$H$150</f>
        <v>0</v>
      </c>
      <c r="AR150" s="88" t="s">
        <v>169</v>
      </c>
      <c r="AT150" s="88" t="s">
        <v>203</v>
      </c>
      <c r="AU150" s="88" t="s">
        <v>78</v>
      </c>
      <c r="AY150" s="88" t="s">
        <v>125</v>
      </c>
      <c r="BE150" s="155">
        <f>IF($N$150="základní",$J$150,0)</f>
        <v>0</v>
      </c>
      <c r="BF150" s="155">
        <f>IF($N$150="snížená",$J$150,0)</f>
        <v>0</v>
      </c>
      <c r="BG150" s="155">
        <f>IF($N$150="zákl. přenesená",$J$150,0)</f>
        <v>0</v>
      </c>
      <c r="BH150" s="155">
        <f>IF($N$150="sníž. přenesená",$J$150,0)</f>
        <v>0</v>
      </c>
      <c r="BI150" s="155">
        <f>IF($N$150="nulová",$J$150,0)</f>
        <v>0</v>
      </c>
      <c r="BJ150" s="88" t="s">
        <v>76</v>
      </c>
      <c r="BK150" s="155">
        <f>ROUND($I$150*$H$150,2)</f>
        <v>0</v>
      </c>
      <c r="BL150" s="88" t="s">
        <v>131</v>
      </c>
      <c r="BM150" s="88" t="s">
        <v>274</v>
      </c>
    </row>
    <row r="151" spans="2:51" s="6" customFormat="1" ht="15.75" customHeight="1">
      <c r="B151" s="156"/>
      <c r="C151" s="157"/>
      <c r="D151" s="158" t="s">
        <v>147</v>
      </c>
      <c r="E151" s="159"/>
      <c r="F151" s="159" t="s">
        <v>275</v>
      </c>
      <c r="G151" s="157"/>
      <c r="H151" s="160">
        <v>860</v>
      </c>
      <c r="J151" s="157"/>
      <c r="K151" s="157"/>
      <c r="L151" s="161"/>
      <c r="M151" s="162"/>
      <c r="N151" s="157"/>
      <c r="O151" s="157"/>
      <c r="P151" s="157"/>
      <c r="Q151" s="157"/>
      <c r="R151" s="157"/>
      <c r="S151" s="157"/>
      <c r="T151" s="163"/>
      <c r="AT151" s="164" t="s">
        <v>147</v>
      </c>
      <c r="AU151" s="164" t="s">
        <v>78</v>
      </c>
      <c r="AV151" s="164" t="s">
        <v>78</v>
      </c>
      <c r="AW151" s="164" t="s">
        <v>96</v>
      </c>
      <c r="AX151" s="164" t="s">
        <v>69</v>
      </c>
      <c r="AY151" s="164" t="s">
        <v>125</v>
      </c>
    </row>
    <row r="152" spans="2:51" s="6" customFormat="1" ht="15.75" customHeight="1">
      <c r="B152" s="156"/>
      <c r="C152" s="157"/>
      <c r="D152" s="165" t="s">
        <v>147</v>
      </c>
      <c r="E152" s="157"/>
      <c r="F152" s="159" t="s">
        <v>276</v>
      </c>
      <c r="G152" s="157"/>
      <c r="H152" s="160">
        <v>20</v>
      </c>
      <c r="J152" s="157"/>
      <c r="K152" s="157"/>
      <c r="L152" s="161"/>
      <c r="M152" s="162"/>
      <c r="N152" s="157"/>
      <c r="O152" s="157"/>
      <c r="P152" s="157"/>
      <c r="Q152" s="157"/>
      <c r="R152" s="157"/>
      <c r="S152" s="157"/>
      <c r="T152" s="163"/>
      <c r="AT152" s="164" t="s">
        <v>147</v>
      </c>
      <c r="AU152" s="164" t="s">
        <v>78</v>
      </c>
      <c r="AV152" s="164" t="s">
        <v>78</v>
      </c>
      <c r="AW152" s="164" t="s">
        <v>96</v>
      </c>
      <c r="AX152" s="164" t="s">
        <v>69</v>
      </c>
      <c r="AY152" s="164" t="s">
        <v>125</v>
      </c>
    </row>
    <row r="153" spans="2:51" s="6" customFormat="1" ht="15.75" customHeight="1">
      <c r="B153" s="166"/>
      <c r="C153" s="167"/>
      <c r="D153" s="165" t="s">
        <v>147</v>
      </c>
      <c r="E153" s="167"/>
      <c r="F153" s="168" t="s">
        <v>150</v>
      </c>
      <c r="G153" s="167"/>
      <c r="H153" s="169">
        <v>880</v>
      </c>
      <c r="J153" s="167"/>
      <c r="K153" s="167"/>
      <c r="L153" s="170"/>
      <c r="M153" s="171"/>
      <c r="N153" s="167"/>
      <c r="O153" s="167"/>
      <c r="P153" s="167"/>
      <c r="Q153" s="167"/>
      <c r="R153" s="167"/>
      <c r="S153" s="167"/>
      <c r="T153" s="172"/>
      <c r="AT153" s="173" t="s">
        <v>147</v>
      </c>
      <c r="AU153" s="173" t="s">
        <v>78</v>
      </c>
      <c r="AV153" s="173" t="s">
        <v>131</v>
      </c>
      <c r="AW153" s="173" t="s">
        <v>96</v>
      </c>
      <c r="AX153" s="173" t="s">
        <v>76</v>
      </c>
      <c r="AY153" s="173" t="s">
        <v>125</v>
      </c>
    </row>
    <row r="154" spans="2:65" s="6" customFormat="1" ht="15.75" customHeight="1">
      <c r="B154" s="23"/>
      <c r="C154" s="144" t="s">
        <v>277</v>
      </c>
      <c r="D154" s="144" t="s">
        <v>127</v>
      </c>
      <c r="E154" s="145" t="s">
        <v>278</v>
      </c>
      <c r="F154" s="146" t="s">
        <v>279</v>
      </c>
      <c r="G154" s="147" t="s">
        <v>145</v>
      </c>
      <c r="H154" s="148">
        <v>4.3</v>
      </c>
      <c r="I154" s="149"/>
      <c r="J154" s="150">
        <f>ROUND($I$154*$H$154,2)</f>
        <v>0</v>
      </c>
      <c r="K154" s="146" t="s">
        <v>177</v>
      </c>
      <c r="L154" s="43"/>
      <c r="M154" s="151"/>
      <c r="N154" s="152" t="s">
        <v>40</v>
      </c>
      <c r="O154" s="24"/>
      <c r="P154" s="24"/>
      <c r="Q154" s="153">
        <v>2.25634</v>
      </c>
      <c r="R154" s="153">
        <f>$Q$154*$H$154</f>
        <v>9.702262</v>
      </c>
      <c r="S154" s="153">
        <v>0</v>
      </c>
      <c r="T154" s="154">
        <f>$S$154*$H$154</f>
        <v>0</v>
      </c>
      <c r="AR154" s="88" t="s">
        <v>131</v>
      </c>
      <c r="AT154" s="88" t="s">
        <v>127</v>
      </c>
      <c r="AU154" s="88" t="s">
        <v>78</v>
      </c>
      <c r="AY154" s="6" t="s">
        <v>125</v>
      </c>
      <c r="BE154" s="155">
        <f>IF($N$154="základní",$J$154,0)</f>
        <v>0</v>
      </c>
      <c r="BF154" s="155">
        <f>IF($N$154="snížená",$J$154,0)</f>
        <v>0</v>
      </c>
      <c r="BG154" s="155">
        <f>IF($N$154="zákl. přenesená",$J$154,0)</f>
        <v>0</v>
      </c>
      <c r="BH154" s="155">
        <f>IF($N$154="sníž. přenesená",$J$154,0)</f>
        <v>0</v>
      </c>
      <c r="BI154" s="155">
        <f>IF($N$154="nulová",$J$154,0)</f>
        <v>0</v>
      </c>
      <c r="BJ154" s="88" t="s">
        <v>76</v>
      </c>
      <c r="BK154" s="155">
        <f>ROUND($I$154*$H$154,2)</f>
        <v>0</v>
      </c>
      <c r="BL154" s="88" t="s">
        <v>131</v>
      </c>
      <c r="BM154" s="88" t="s">
        <v>280</v>
      </c>
    </row>
    <row r="155" spans="2:51" s="6" customFormat="1" ht="15.75" customHeight="1">
      <c r="B155" s="156"/>
      <c r="C155" s="157"/>
      <c r="D155" s="158" t="s">
        <v>147</v>
      </c>
      <c r="E155" s="159"/>
      <c r="F155" s="159" t="s">
        <v>281</v>
      </c>
      <c r="G155" s="157"/>
      <c r="H155" s="160">
        <v>4.3</v>
      </c>
      <c r="J155" s="157"/>
      <c r="K155" s="157"/>
      <c r="L155" s="161"/>
      <c r="M155" s="162"/>
      <c r="N155" s="157"/>
      <c r="O155" s="157"/>
      <c r="P155" s="157"/>
      <c r="Q155" s="157"/>
      <c r="R155" s="157"/>
      <c r="S155" s="157"/>
      <c r="T155" s="163"/>
      <c r="AT155" s="164" t="s">
        <v>147</v>
      </c>
      <c r="AU155" s="164" t="s">
        <v>78</v>
      </c>
      <c r="AV155" s="164" t="s">
        <v>78</v>
      </c>
      <c r="AW155" s="164" t="s">
        <v>96</v>
      </c>
      <c r="AX155" s="164" t="s">
        <v>76</v>
      </c>
      <c r="AY155" s="164" t="s">
        <v>125</v>
      </c>
    </row>
    <row r="156" spans="2:65" s="6" customFormat="1" ht="15.75" customHeight="1">
      <c r="B156" s="23"/>
      <c r="C156" s="144" t="s">
        <v>282</v>
      </c>
      <c r="D156" s="144" t="s">
        <v>127</v>
      </c>
      <c r="E156" s="145" t="s">
        <v>283</v>
      </c>
      <c r="F156" s="146" t="s">
        <v>284</v>
      </c>
      <c r="G156" s="147" t="s">
        <v>145</v>
      </c>
      <c r="H156" s="148">
        <v>2</v>
      </c>
      <c r="I156" s="149"/>
      <c r="J156" s="150">
        <f>ROUND($I$156*$H$156,2)</f>
        <v>0</v>
      </c>
      <c r="K156" s="146"/>
      <c r="L156" s="43"/>
      <c r="M156" s="151"/>
      <c r="N156" s="152" t="s">
        <v>40</v>
      </c>
      <c r="O156" s="24"/>
      <c r="P156" s="24"/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88" t="s">
        <v>131</v>
      </c>
      <c r="AT156" s="88" t="s">
        <v>127</v>
      </c>
      <c r="AU156" s="88" t="s">
        <v>78</v>
      </c>
      <c r="AY156" s="6" t="s">
        <v>125</v>
      </c>
      <c r="BE156" s="155">
        <f>IF($N$156="základní",$J$156,0)</f>
        <v>0</v>
      </c>
      <c r="BF156" s="155">
        <f>IF($N$156="snížená",$J$156,0)</f>
        <v>0</v>
      </c>
      <c r="BG156" s="155">
        <f>IF($N$156="zákl. přenesená",$J$156,0)</f>
        <v>0</v>
      </c>
      <c r="BH156" s="155">
        <f>IF($N$156="sníž. přenesená",$J$156,0)</f>
        <v>0</v>
      </c>
      <c r="BI156" s="155">
        <f>IF($N$156="nulová",$J$156,0)</f>
        <v>0</v>
      </c>
      <c r="BJ156" s="88" t="s">
        <v>76</v>
      </c>
      <c r="BK156" s="155">
        <f>ROUND($I$156*$H$156,2)</f>
        <v>0</v>
      </c>
      <c r="BL156" s="88" t="s">
        <v>131</v>
      </c>
      <c r="BM156" s="88" t="s">
        <v>285</v>
      </c>
    </row>
    <row r="157" spans="2:63" s="131" customFormat="1" ht="30.75" customHeight="1">
      <c r="B157" s="132"/>
      <c r="C157" s="133"/>
      <c r="D157" s="133" t="s">
        <v>68</v>
      </c>
      <c r="E157" s="142" t="s">
        <v>286</v>
      </c>
      <c r="F157" s="142" t="s">
        <v>287</v>
      </c>
      <c r="G157" s="133"/>
      <c r="H157" s="133"/>
      <c r="J157" s="143">
        <f>$BK$157</f>
        <v>0</v>
      </c>
      <c r="K157" s="133"/>
      <c r="L157" s="136"/>
      <c r="M157" s="137"/>
      <c r="N157" s="133"/>
      <c r="O157" s="133"/>
      <c r="P157" s="138">
        <f>$P$158</f>
        <v>0</v>
      </c>
      <c r="Q157" s="133"/>
      <c r="R157" s="138">
        <f>$R$158</f>
        <v>0</v>
      </c>
      <c r="S157" s="133"/>
      <c r="T157" s="139">
        <f>$T$158</f>
        <v>0</v>
      </c>
      <c r="AR157" s="140" t="s">
        <v>76</v>
      </c>
      <c r="AT157" s="140" t="s">
        <v>68</v>
      </c>
      <c r="AU157" s="140" t="s">
        <v>76</v>
      </c>
      <c r="AY157" s="140" t="s">
        <v>125</v>
      </c>
      <c r="BK157" s="141">
        <f>$BK$158</f>
        <v>0</v>
      </c>
    </row>
    <row r="158" spans="2:65" s="6" customFormat="1" ht="15.75" customHeight="1">
      <c r="B158" s="23"/>
      <c r="C158" s="147" t="s">
        <v>288</v>
      </c>
      <c r="D158" s="147" t="s">
        <v>127</v>
      </c>
      <c r="E158" s="145" t="s">
        <v>289</v>
      </c>
      <c r="F158" s="146" t="s">
        <v>290</v>
      </c>
      <c r="G158" s="147" t="s">
        <v>291</v>
      </c>
      <c r="H158" s="148">
        <v>358.649</v>
      </c>
      <c r="I158" s="149"/>
      <c r="J158" s="150">
        <f>ROUND($I$158*$H$158,2)</f>
        <v>0</v>
      </c>
      <c r="K158" s="146" t="s">
        <v>177</v>
      </c>
      <c r="L158" s="43"/>
      <c r="M158" s="151"/>
      <c r="N158" s="152" t="s">
        <v>40</v>
      </c>
      <c r="O158" s="24"/>
      <c r="P158" s="24"/>
      <c r="Q158" s="153">
        <v>0</v>
      </c>
      <c r="R158" s="153">
        <f>$Q$158*$H$158</f>
        <v>0</v>
      </c>
      <c r="S158" s="153">
        <v>0</v>
      </c>
      <c r="T158" s="154">
        <f>$S$158*$H$158</f>
        <v>0</v>
      </c>
      <c r="AR158" s="88" t="s">
        <v>131</v>
      </c>
      <c r="AT158" s="88" t="s">
        <v>127</v>
      </c>
      <c r="AU158" s="88" t="s">
        <v>78</v>
      </c>
      <c r="AY158" s="88" t="s">
        <v>125</v>
      </c>
      <c r="BE158" s="155">
        <f>IF($N$158="základní",$J$158,0)</f>
        <v>0</v>
      </c>
      <c r="BF158" s="155">
        <f>IF($N$158="snížená",$J$158,0)</f>
        <v>0</v>
      </c>
      <c r="BG158" s="155">
        <f>IF($N$158="zákl. přenesená",$J$158,0)</f>
        <v>0</v>
      </c>
      <c r="BH158" s="155">
        <f>IF($N$158="sníž. přenesená",$J$158,0)</f>
        <v>0</v>
      </c>
      <c r="BI158" s="155">
        <f>IF($N$158="nulová",$J$158,0)</f>
        <v>0</v>
      </c>
      <c r="BJ158" s="88" t="s">
        <v>76</v>
      </c>
      <c r="BK158" s="155">
        <f>ROUND($I$158*$H$158,2)</f>
        <v>0</v>
      </c>
      <c r="BL158" s="88" t="s">
        <v>131</v>
      </c>
      <c r="BM158" s="88" t="s">
        <v>292</v>
      </c>
    </row>
    <row r="159" spans="2:63" s="131" customFormat="1" ht="30.75" customHeight="1">
      <c r="B159" s="132"/>
      <c r="C159" s="133"/>
      <c r="D159" s="133" t="s">
        <v>68</v>
      </c>
      <c r="E159" s="142" t="s">
        <v>293</v>
      </c>
      <c r="F159" s="142" t="s">
        <v>294</v>
      </c>
      <c r="G159" s="133"/>
      <c r="H159" s="133"/>
      <c r="J159" s="143">
        <f>$BK$159</f>
        <v>0</v>
      </c>
      <c r="K159" s="133"/>
      <c r="L159" s="136"/>
      <c r="M159" s="137"/>
      <c r="N159" s="133"/>
      <c r="O159" s="133"/>
      <c r="P159" s="138">
        <f>SUM($P$160:$P$162)</f>
        <v>0</v>
      </c>
      <c r="Q159" s="133"/>
      <c r="R159" s="138">
        <f>SUM($R$160:$R$162)</f>
        <v>0</v>
      </c>
      <c r="S159" s="133"/>
      <c r="T159" s="139">
        <f>SUM($T$160:$T$162)</f>
        <v>0</v>
      </c>
      <c r="AR159" s="140" t="s">
        <v>76</v>
      </c>
      <c r="AT159" s="140" t="s">
        <v>68</v>
      </c>
      <c r="AU159" s="140" t="s">
        <v>76</v>
      </c>
      <c r="AY159" s="140" t="s">
        <v>125</v>
      </c>
      <c r="BK159" s="141">
        <f>SUM($BK$160:$BK$162)</f>
        <v>0</v>
      </c>
    </row>
    <row r="160" spans="2:65" s="6" customFormat="1" ht="15.75" customHeight="1">
      <c r="B160" s="23"/>
      <c r="C160" s="147" t="s">
        <v>295</v>
      </c>
      <c r="D160" s="147" t="s">
        <v>127</v>
      </c>
      <c r="E160" s="145" t="s">
        <v>296</v>
      </c>
      <c r="F160" s="146" t="s">
        <v>297</v>
      </c>
      <c r="G160" s="147" t="s">
        <v>291</v>
      </c>
      <c r="H160" s="148">
        <v>9.435</v>
      </c>
      <c r="I160" s="149"/>
      <c r="J160" s="150">
        <f>ROUND($I$160*$H$160,2)</f>
        <v>0</v>
      </c>
      <c r="K160" s="146" t="s">
        <v>141</v>
      </c>
      <c r="L160" s="43"/>
      <c r="M160" s="151"/>
      <c r="N160" s="152" t="s">
        <v>40</v>
      </c>
      <c r="O160" s="24"/>
      <c r="P160" s="24"/>
      <c r="Q160" s="153">
        <v>0</v>
      </c>
      <c r="R160" s="153">
        <f>$Q$160*$H$160</f>
        <v>0</v>
      </c>
      <c r="S160" s="153">
        <v>0</v>
      </c>
      <c r="T160" s="154">
        <f>$S$160*$H$160</f>
        <v>0</v>
      </c>
      <c r="AR160" s="88" t="s">
        <v>131</v>
      </c>
      <c r="AT160" s="88" t="s">
        <v>127</v>
      </c>
      <c r="AU160" s="88" t="s">
        <v>78</v>
      </c>
      <c r="AY160" s="88" t="s">
        <v>125</v>
      </c>
      <c r="BE160" s="155">
        <f>IF($N$160="základní",$J$160,0)</f>
        <v>0</v>
      </c>
      <c r="BF160" s="155">
        <f>IF($N$160="snížená",$J$160,0)</f>
        <v>0</v>
      </c>
      <c r="BG160" s="155">
        <f>IF($N$160="zákl. přenesená",$J$160,0)</f>
        <v>0</v>
      </c>
      <c r="BH160" s="155">
        <f>IF($N$160="sníž. přenesená",$J$160,0)</f>
        <v>0</v>
      </c>
      <c r="BI160" s="155">
        <f>IF($N$160="nulová",$J$160,0)</f>
        <v>0</v>
      </c>
      <c r="BJ160" s="88" t="s">
        <v>76</v>
      </c>
      <c r="BK160" s="155">
        <f>ROUND($I$160*$H$160,2)</f>
        <v>0</v>
      </c>
      <c r="BL160" s="88" t="s">
        <v>131</v>
      </c>
      <c r="BM160" s="88" t="s">
        <v>298</v>
      </c>
    </row>
    <row r="161" spans="2:65" s="6" customFormat="1" ht="15.75" customHeight="1">
      <c r="B161" s="23"/>
      <c r="C161" s="147" t="s">
        <v>299</v>
      </c>
      <c r="D161" s="147" t="s">
        <v>127</v>
      </c>
      <c r="E161" s="145" t="s">
        <v>300</v>
      </c>
      <c r="F161" s="146" t="s">
        <v>301</v>
      </c>
      <c r="G161" s="147" t="s">
        <v>291</v>
      </c>
      <c r="H161" s="148">
        <v>9.435</v>
      </c>
      <c r="I161" s="149"/>
      <c r="J161" s="150">
        <f>ROUND($I$161*$H$161,2)</f>
        <v>0</v>
      </c>
      <c r="K161" s="146"/>
      <c r="L161" s="43"/>
      <c r="M161" s="151"/>
      <c r="N161" s="152" t="s">
        <v>40</v>
      </c>
      <c r="O161" s="24"/>
      <c r="P161" s="24"/>
      <c r="Q161" s="153">
        <v>0</v>
      </c>
      <c r="R161" s="153">
        <f>$Q$161*$H$161</f>
        <v>0</v>
      </c>
      <c r="S161" s="153">
        <v>0</v>
      </c>
      <c r="T161" s="154">
        <f>$S$161*$H$161</f>
        <v>0</v>
      </c>
      <c r="AR161" s="88" t="s">
        <v>131</v>
      </c>
      <c r="AT161" s="88" t="s">
        <v>127</v>
      </c>
      <c r="AU161" s="88" t="s">
        <v>78</v>
      </c>
      <c r="AY161" s="88" t="s">
        <v>125</v>
      </c>
      <c r="BE161" s="155">
        <f>IF($N$161="základní",$J$161,0)</f>
        <v>0</v>
      </c>
      <c r="BF161" s="155">
        <f>IF($N$161="snížená",$J$161,0)</f>
        <v>0</v>
      </c>
      <c r="BG161" s="155">
        <f>IF($N$161="zákl. přenesená",$J$161,0)</f>
        <v>0</v>
      </c>
      <c r="BH161" s="155">
        <f>IF($N$161="sníž. přenesená",$J$161,0)</f>
        <v>0</v>
      </c>
      <c r="BI161" s="155">
        <f>IF($N$161="nulová",$J$161,0)</f>
        <v>0</v>
      </c>
      <c r="BJ161" s="88" t="s">
        <v>76</v>
      </c>
      <c r="BK161" s="155">
        <f>ROUND($I$161*$H$161,2)</f>
        <v>0</v>
      </c>
      <c r="BL161" s="88" t="s">
        <v>131</v>
      </c>
      <c r="BM161" s="88" t="s">
        <v>302</v>
      </c>
    </row>
    <row r="162" spans="2:65" s="6" customFormat="1" ht="15.75" customHeight="1">
      <c r="B162" s="23"/>
      <c r="C162" s="147" t="s">
        <v>303</v>
      </c>
      <c r="D162" s="147" t="s">
        <v>127</v>
      </c>
      <c r="E162" s="145" t="s">
        <v>304</v>
      </c>
      <c r="F162" s="146" t="s">
        <v>305</v>
      </c>
      <c r="G162" s="147" t="s">
        <v>291</v>
      </c>
      <c r="H162" s="148">
        <v>9.435</v>
      </c>
      <c r="I162" s="149"/>
      <c r="J162" s="150">
        <f>ROUND($I$162*$H$162,2)</f>
        <v>0</v>
      </c>
      <c r="K162" s="146"/>
      <c r="L162" s="43"/>
      <c r="M162" s="151"/>
      <c r="N162" s="152" t="s">
        <v>40</v>
      </c>
      <c r="O162" s="24"/>
      <c r="P162" s="24"/>
      <c r="Q162" s="153">
        <v>0</v>
      </c>
      <c r="R162" s="153">
        <f>$Q$162*$H$162</f>
        <v>0</v>
      </c>
      <c r="S162" s="153">
        <v>0</v>
      </c>
      <c r="T162" s="154">
        <f>$S$162*$H$162</f>
        <v>0</v>
      </c>
      <c r="AR162" s="88" t="s">
        <v>131</v>
      </c>
      <c r="AT162" s="88" t="s">
        <v>127</v>
      </c>
      <c r="AU162" s="88" t="s">
        <v>78</v>
      </c>
      <c r="AY162" s="88" t="s">
        <v>125</v>
      </c>
      <c r="BE162" s="155">
        <f>IF($N$162="základní",$J$162,0)</f>
        <v>0</v>
      </c>
      <c r="BF162" s="155">
        <f>IF($N$162="snížená",$J$162,0)</f>
        <v>0</v>
      </c>
      <c r="BG162" s="155">
        <f>IF($N$162="zákl. přenesená",$J$162,0)</f>
        <v>0</v>
      </c>
      <c r="BH162" s="155">
        <f>IF($N$162="sníž. přenesená",$J$162,0)</f>
        <v>0</v>
      </c>
      <c r="BI162" s="155">
        <f>IF($N$162="nulová",$J$162,0)</f>
        <v>0</v>
      </c>
      <c r="BJ162" s="88" t="s">
        <v>76</v>
      </c>
      <c r="BK162" s="155">
        <f>ROUND($I$162*$H$162,2)</f>
        <v>0</v>
      </c>
      <c r="BL162" s="88" t="s">
        <v>131</v>
      </c>
      <c r="BM162" s="88" t="s">
        <v>306</v>
      </c>
    </row>
    <row r="163" spans="2:63" s="131" customFormat="1" ht="37.5" customHeight="1">
      <c r="B163" s="132"/>
      <c r="C163" s="133"/>
      <c r="D163" s="133" t="s">
        <v>68</v>
      </c>
      <c r="E163" s="134" t="s">
        <v>307</v>
      </c>
      <c r="F163" s="134" t="s">
        <v>308</v>
      </c>
      <c r="G163" s="133"/>
      <c r="H163" s="133"/>
      <c r="J163" s="135">
        <f>$BK$163</f>
        <v>0</v>
      </c>
      <c r="K163" s="133"/>
      <c r="L163" s="136"/>
      <c r="M163" s="137"/>
      <c r="N163" s="133"/>
      <c r="O163" s="133"/>
      <c r="P163" s="138">
        <f>$P$164+$P$166+$P$168</f>
        <v>0</v>
      </c>
      <c r="Q163" s="133"/>
      <c r="R163" s="138">
        <f>$R$164+$R$166+$R$168</f>
        <v>0</v>
      </c>
      <c r="S163" s="133"/>
      <c r="T163" s="139">
        <f>$T$164+$T$166+$T$168</f>
        <v>0</v>
      </c>
      <c r="AR163" s="140" t="s">
        <v>151</v>
      </c>
      <c r="AT163" s="140" t="s">
        <v>68</v>
      </c>
      <c r="AU163" s="140" t="s">
        <v>69</v>
      </c>
      <c r="AY163" s="140" t="s">
        <v>125</v>
      </c>
      <c r="BK163" s="141">
        <f>$BK$164+$BK$166+$BK$168</f>
        <v>0</v>
      </c>
    </row>
    <row r="164" spans="2:63" s="131" customFormat="1" ht="21" customHeight="1">
      <c r="B164" s="132"/>
      <c r="C164" s="133"/>
      <c r="D164" s="133" t="s">
        <v>68</v>
      </c>
      <c r="E164" s="142" t="s">
        <v>69</v>
      </c>
      <c r="F164" s="142" t="s">
        <v>308</v>
      </c>
      <c r="G164" s="133"/>
      <c r="H164" s="133"/>
      <c r="J164" s="143">
        <f>$BK$164</f>
        <v>0</v>
      </c>
      <c r="K164" s="133"/>
      <c r="L164" s="136"/>
      <c r="M164" s="137"/>
      <c r="N164" s="133"/>
      <c r="O164" s="133"/>
      <c r="P164" s="138">
        <f>$P$165</f>
        <v>0</v>
      </c>
      <c r="Q164" s="133"/>
      <c r="R164" s="138">
        <f>$R$165</f>
        <v>0</v>
      </c>
      <c r="S164" s="133"/>
      <c r="T164" s="139">
        <f>$T$165</f>
        <v>0</v>
      </c>
      <c r="AR164" s="140" t="s">
        <v>151</v>
      </c>
      <c r="AT164" s="140" t="s">
        <v>68</v>
      </c>
      <c r="AU164" s="140" t="s">
        <v>76</v>
      </c>
      <c r="AY164" s="140" t="s">
        <v>125</v>
      </c>
      <c r="BK164" s="141">
        <f>$BK$165</f>
        <v>0</v>
      </c>
    </row>
    <row r="165" spans="2:65" s="6" customFormat="1" ht="15.75" customHeight="1">
      <c r="B165" s="23"/>
      <c r="C165" s="147" t="s">
        <v>309</v>
      </c>
      <c r="D165" s="147" t="s">
        <v>127</v>
      </c>
      <c r="E165" s="145" t="s">
        <v>310</v>
      </c>
      <c r="F165" s="146" t="s">
        <v>311</v>
      </c>
      <c r="G165" s="147" t="s">
        <v>130</v>
      </c>
      <c r="H165" s="148">
        <v>1</v>
      </c>
      <c r="I165" s="149"/>
      <c r="J165" s="150">
        <f>ROUND($I$165*$H$165,2)</f>
        <v>0</v>
      </c>
      <c r="K165" s="146" t="s">
        <v>177</v>
      </c>
      <c r="L165" s="43"/>
      <c r="M165" s="151"/>
      <c r="N165" s="152" t="s">
        <v>40</v>
      </c>
      <c r="O165" s="24"/>
      <c r="P165" s="24"/>
      <c r="Q165" s="153">
        <v>0</v>
      </c>
      <c r="R165" s="153">
        <f>$Q$165*$H$165</f>
        <v>0</v>
      </c>
      <c r="S165" s="153">
        <v>0</v>
      </c>
      <c r="T165" s="154">
        <f>$S$165*$H$165</f>
        <v>0</v>
      </c>
      <c r="AR165" s="88" t="s">
        <v>312</v>
      </c>
      <c r="AT165" s="88" t="s">
        <v>127</v>
      </c>
      <c r="AU165" s="88" t="s">
        <v>78</v>
      </c>
      <c r="AY165" s="88" t="s">
        <v>125</v>
      </c>
      <c r="BE165" s="155">
        <f>IF($N$165="základní",$J$165,0)</f>
        <v>0</v>
      </c>
      <c r="BF165" s="155">
        <f>IF($N$165="snížená",$J$165,0)</f>
        <v>0</v>
      </c>
      <c r="BG165" s="155">
        <f>IF($N$165="zákl. přenesená",$J$165,0)</f>
        <v>0</v>
      </c>
      <c r="BH165" s="155">
        <f>IF($N$165="sníž. přenesená",$J$165,0)</f>
        <v>0</v>
      </c>
      <c r="BI165" s="155">
        <f>IF($N$165="nulová",$J$165,0)</f>
        <v>0</v>
      </c>
      <c r="BJ165" s="88" t="s">
        <v>76</v>
      </c>
      <c r="BK165" s="155">
        <f>ROUND($I$165*$H$165,2)</f>
        <v>0</v>
      </c>
      <c r="BL165" s="88" t="s">
        <v>312</v>
      </c>
      <c r="BM165" s="88" t="s">
        <v>313</v>
      </c>
    </row>
    <row r="166" spans="2:63" s="131" customFormat="1" ht="30.75" customHeight="1">
      <c r="B166" s="132"/>
      <c r="C166" s="133"/>
      <c r="D166" s="133" t="s">
        <v>68</v>
      </c>
      <c r="E166" s="142" t="s">
        <v>314</v>
      </c>
      <c r="F166" s="142" t="s">
        <v>315</v>
      </c>
      <c r="G166" s="133"/>
      <c r="H166" s="133"/>
      <c r="J166" s="143">
        <f>$BK$166</f>
        <v>0</v>
      </c>
      <c r="K166" s="133"/>
      <c r="L166" s="136"/>
      <c r="M166" s="137"/>
      <c r="N166" s="133"/>
      <c r="O166" s="133"/>
      <c r="P166" s="138">
        <f>$P$167</f>
        <v>0</v>
      </c>
      <c r="Q166" s="133"/>
      <c r="R166" s="138">
        <f>$R$167</f>
        <v>0</v>
      </c>
      <c r="S166" s="133"/>
      <c r="T166" s="139">
        <f>$T$167</f>
        <v>0</v>
      </c>
      <c r="AR166" s="140" t="s">
        <v>151</v>
      </c>
      <c r="AT166" s="140" t="s">
        <v>68</v>
      </c>
      <c r="AU166" s="140" t="s">
        <v>76</v>
      </c>
      <c r="AY166" s="140" t="s">
        <v>125</v>
      </c>
      <c r="BK166" s="141">
        <f>$BK$167</f>
        <v>0</v>
      </c>
    </row>
    <row r="167" spans="2:65" s="6" customFormat="1" ht="15.75" customHeight="1">
      <c r="B167" s="23"/>
      <c r="C167" s="147" t="s">
        <v>316</v>
      </c>
      <c r="D167" s="147" t="s">
        <v>127</v>
      </c>
      <c r="E167" s="145" t="s">
        <v>317</v>
      </c>
      <c r="F167" s="146" t="s">
        <v>318</v>
      </c>
      <c r="G167" s="147" t="s">
        <v>130</v>
      </c>
      <c r="H167" s="148">
        <v>1</v>
      </c>
      <c r="I167" s="149"/>
      <c r="J167" s="150">
        <f>ROUND($I$167*$H$167,2)</f>
        <v>0</v>
      </c>
      <c r="K167" s="146"/>
      <c r="L167" s="43"/>
      <c r="M167" s="151"/>
      <c r="N167" s="152" t="s">
        <v>40</v>
      </c>
      <c r="O167" s="24"/>
      <c r="P167" s="24"/>
      <c r="Q167" s="153">
        <v>0</v>
      </c>
      <c r="R167" s="153">
        <f>$Q$167*$H$167</f>
        <v>0</v>
      </c>
      <c r="S167" s="153">
        <v>0</v>
      </c>
      <c r="T167" s="154">
        <f>$S$167*$H$167</f>
        <v>0</v>
      </c>
      <c r="AR167" s="88" t="s">
        <v>319</v>
      </c>
      <c r="AT167" s="88" t="s">
        <v>127</v>
      </c>
      <c r="AU167" s="88" t="s">
        <v>78</v>
      </c>
      <c r="AY167" s="88" t="s">
        <v>125</v>
      </c>
      <c r="BE167" s="155">
        <f>IF($N$167="základní",$J$167,0)</f>
        <v>0</v>
      </c>
      <c r="BF167" s="155">
        <f>IF($N$167="snížená",$J$167,0)</f>
        <v>0</v>
      </c>
      <c r="BG167" s="155">
        <f>IF($N$167="zákl. přenesená",$J$167,0)</f>
        <v>0</v>
      </c>
      <c r="BH167" s="155">
        <f>IF($N$167="sníž. přenesená",$J$167,0)</f>
        <v>0</v>
      </c>
      <c r="BI167" s="155">
        <f>IF($N$167="nulová",$J$167,0)</f>
        <v>0</v>
      </c>
      <c r="BJ167" s="88" t="s">
        <v>76</v>
      </c>
      <c r="BK167" s="155">
        <f>ROUND($I$167*$H$167,2)</f>
        <v>0</v>
      </c>
      <c r="BL167" s="88" t="s">
        <v>319</v>
      </c>
      <c r="BM167" s="88" t="s">
        <v>320</v>
      </c>
    </row>
    <row r="168" spans="2:63" s="131" customFormat="1" ht="30.75" customHeight="1">
      <c r="B168" s="132"/>
      <c r="C168" s="133"/>
      <c r="D168" s="133" t="s">
        <v>68</v>
      </c>
      <c r="E168" s="142" t="s">
        <v>321</v>
      </c>
      <c r="F168" s="142" t="s">
        <v>322</v>
      </c>
      <c r="G168" s="133"/>
      <c r="H168" s="133"/>
      <c r="J168" s="143">
        <f>$BK$168</f>
        <v>0</v>
      </c>
      <c r="K168" s="133"/>
      <c r="L168" s="136"/>
      <c r="M168" s="137"/>
      <c r="N168" s="133"/>
      <c r="O168" s="133"/>
      <c r="P168" s="138">
        <f>$P$169</f>
        <v>0</v>
      </c>
      <c r="Q168" s="133"/>
      <c r="R168" s="138">
        <f>$R$169</f>
        <v>0</v>
      </c>
      <c r="S168" s="133"/>
      <c r="T168" s="139">
        <f>$T$169</f>
        <v>0</v>
      </c>
      <c r="AR168" s="140" t="s">
        <v>151</v>
      </c>
      <c r="AT168" s="140" t="s">
        <v>68</v>
      </c>
      <c r="AU168" s="140" t="s">
        <v>76</v>
      </c>
      <c r="AY168" s="140" t="s">
        <v>125</v>
      </c>
      <c r="BK168" s="141">
        <f>$BK$169</f>
        <v>0</v>
      </c>
    </row>
    <row r="169" spans="2:65" s="6" customFormat="1" ht="15.75" customHeight="1">
      <c r="B169" s="23"/>
      <c r="C169" s="147" t="s">
        <v>323</v>
      </c>
      <c r="D169" s="147" t="s">
        <v>127</v>
      </c>
      <c r="E169" s="145" t="s">
        <v>324</v>
      </c>
      <c r="F169" s="146" t="s">
        <v>325</v>
      </c>
      <c r="G169" s="147" t="s">
        <v>130</v>
      </c>
      <c r="H169" s="148">
        <v>1</v>
      </c>
      <c r="I169" s="149"/>
      <c r="J169" s="150">
        <f>ROUND($I$169*$H$169,2)</f>
        <v>0</v>
      </c>
      <c r="K169" s="146"/>
      <c r="L169" s="43"/>
      <c r="M169" s="151"/>
      <c r="N169" s="192" t="s">
        <v>40</v>
      </c>
      <c r="O169" s="193"/>
      <c r="P169" s="193"/>
      <c r="Q169" s="194">
        <v>0</v>
      </c>
      <c r="R169" s="194">
        <f>$Q$169*$H$169</f>
        <v>0</v>
      </c>
      <c r="S169" s="194">
        <v>0</v>
      </c>
      <c r="T169" s="195">
        <f>$S$169*$H$169</f>
        <v>0</v>
      </c>
      <c r="AR169" s="88" t="s">
        <v>319</v>
      </c>
      <c r="AT169" s="88" t="s">
        <v>127</v>
      </c>
      <c r="AU169" s="88" t="s">
        <v>78</v>
      </c>
      <c r="AY169" s="88" t="s">
        <v>125</v>
      </c>
      <c r="BE169" s="155">
        <f>IF($N$169="základní",$J$169,0)</f>
        <v>0</v>
      </c>
      <c r="BF169" s="155">
        <f>IF($N$169="snížená",$J$169,0)</f>
        <v>0</v>
      </c>
      <c r="BG169" s="155">
        <f>IF($N$169="zákl. přenesená",$J$169,0)</f>
        <v>0</v>
      </c>
      <c r="BH169" s="155">
        <f>IF($N$169="sníž. přenesená",$J$169,0)</f>
        <v>0</v>
      </c>
      <c r="BI169" s="155">
        <f>IF($N$169="nulová",$J$169,0)</f>
        <v>0</v>
      </c>
      <c r="BJ169" s="88" t="s">
        <v>76</v>
      </c>
      <c r="BK169" s="155">
        <f>ROUND($I$169*$H$169,2)</f>
        <v>0</v>
      </c>
      <c r="BL169" s="88" t="s">
        <v>319</v>
      </c>
      <c r="BM169" s="88" t="s">
        <v>326</v>
      </c>
    </row>
    <row r="170" spans="2:12" s="6" customFormat="1" ht="7.5" customHeight="1">
      <c r="B170" s="38"/>
      <c r="C170" s="39"/>
      <c r="D170" s="39"/>
      <c r="E170" s="39"/>
      <c r="F170" s="39"/>
      <c r="G170" s="39"/>
      <c r="H170" s="39"/>
      <c r="I170" s="100"/>
      <c r="J170" s="39"/>
      <c r="K170" s="39"/>
      <c r="L170" s="43"/>
    </row>
    <row r="171" s="2" customFormat="1" ht="14.25" customHeight="1"/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7" t="s">
        <v>1</v>
      </c>
      <c r="E1" s="206"/>
      <c r="F1" s="208" t="s">
        <v>342</v>
      </c>
      <c r="G1" s="326" t="s">
        <v>343</v>
      </c>
      <c r="H1" s="326"/>
      <c r="I1" s="206"/>
      <c r="J1" s="208" t="s">
        <v>344</v>
      </c>
      <c r="K1" s="207" t="s">
        <v>81</v>
      </c>
      <c r="L1" s="208" t="s">
        <v>345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0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87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Podpora mobility - rekonstrukce komunikací v areálu Domova pro Vrchlabí</v>
      </c>
      <c r="F7" s="318"/>
      <c r="G7" s="318"/>
      <c r="H7" s="318"/>
      <c r="J7" s="11"/>
      <c r="K7" s="13"/>
    </row>
    <row r="8" spans="2:11" s="6" customFormat="1" ht="15.75" customHeight="1">
      <c r="B8" s="23"/>
      <c r="C8" s="24"/>
      <c r="D8" s="19" t="s">
        <v>90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0" t="s">
        <v>327</v>
      </c>
      <c r="F9" s="303"/>
      <c r="G9" s="303"/>
      <c r="H9" s="30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19</v>
      </c>
      <c r="G11" s="24"/>
      <c r="H11" s="24"/>
      <c r="I11" s="87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05.05.2014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7" t="s">
        <v>26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27</v>
      </c>
      <c r="F15" s="24"/>
      <c r="G15" s="24"/>
      <c r="H15" s="24"/>
      <c r="I15" s="87" t="s">
        <v>28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29</v>
      </c>
      <c r="E17" s="24"/>
      <c r="F17" s="24"/>
      <c r="G17" s="24"/>
      <c r="H17" s="24"/>
      <c r="I17" s="87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28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31</v>
      </c>
      <c r="E20" s="24"/>
      <c r="F20" s="24"/>
      <c r="G20" s="24"/>
      <c r="H20" s="24"/>
      <c r="I20" s="87" t="s">
        <v>26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32</v>
      </c>
      <c r="F21" s="24"/>
      <c r="G21" s="24"/>
      <c r="H21" s="24"/>
      <c r="I21" s="87" t="s">
        <v>28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1"/>
      <c r="F24" s="327"/>
      <c r="G24" s="327"/>
      <c r="H24" s="327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35</v>
      </c>
      <c r="E27" s="24"/>
      <c r="F27" s="24"/>
      <c r="G27" s="24"/>
      <c r="H27" s="24"/>
      <c r="J27" s="66">
        <f>ROUND($J$78,2)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4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5">
        <f>ROUND(SUM($BE$78:$BE$84),2)</f>
        <v>0</v>
      </c>
      <c r="G30" s="24"/>
      <c r="H30" s="24"/>
      <c r="I30" s="96">
        <v>0.21</v>
      </c>
      <c r="J30" s="95">
        <f>ROUND(SUM($BE$78:$BE$84)*$I$30,2)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5">
        <f>ROUND(SUM($BF$78:$BF$84),2)</f>
        <v>0</v>
      </c>
      <c r="G31" s="24"/>
      <c r="H31" s="24"/>
      <c r="I31" s="96">
        <v>0.15</v>
      </c>
      <c r="J31" s="95">
        <f>ROUND(SUM($BF$78:$BF$84)*$I$31,2)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5">
        <f>ROUND(SUM($BG$78:$BG$84),2)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5">
        <f>ROUND(SUM($BH$78:$BH$84),2)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5">
        <f>ROUND(SUM($BI$78:$BI$84),2)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7" t="s">
        <v>46</v>
      </c>
      <c r="H36" s="35" t="s">
        <v>47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Podpora mobility - rekonstrukce komunikací v areálu Domova pro Vrchlabí</v>
      </c>
      <c r="F45" s="303"/>
      <c r="G45" s="303"/>
      <c r="H45" s="303"/>
      <c r="J45" s="24"/>
      <c r="K45" s="27"/>
    </row>
    <row r="46" spans="2:11" s="6" customFormat="1" ht="15" customHeight="1">
      <c r="B46" s="23"/>
      <c r="C46" s="19" t="s">
        <v>90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0" t="str">
        <f>$E$9</f>
        <v>21 - Zahradní úpravy</v>
      </c>
      <c r="F47" s="303"/>
      <c r="G47" s="303"/>
      <c r="H47" s="30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Vrchlabí</v>
      </c>
      <c r="G49" s="24"/>
      <c r="H49" s="24"/>
      <c r="I49" s="87" t="s">
        <v>23</v>
      </c>
      <c r="J49" s="52" t="str">
        <f>IF($J$12="","",$J$12)</f>
        <v>05.05.2014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Domov pro seniory Vrchlabí</v>
      </c>
      <c r="G51" s="24"/>
      <c r="H51" s="24"/>
      <c r="I51" s="87" t="s">
        <v>31</v>
      </c>
      <c r="J51" s="17" t="str">
        <f>$E$21</f>
        <v>Ing.Jan Chaloupský, Trutnov</v>
      </c>
      <c r="K51" s="27"/>
    </row>
    <row r="52" spans="2:11" s="6" customFormat="1" ht="15" customHeight="1">
      <c r="B52" s="23"/>
      <c r="C52" s="19" t="s">
        <v>29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93</v>
      </c>
      <c r="D54" s="32"/>
      <c r="E54" s="32"/>
      <c r="F54" s="32"/>
      <c r="G54" s="32"/>
      <c r="H54" s="32"/>
      <c r="I54" s="105"/>
      <c r="J54" s="106" t="s">
        <v>94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95</v>
      </c>
      <c r="D56" s="24"/>
      <c r="E56" s="24"/>
      <c r="F56" s="24"/>
      <c r="G56" s="24"/>
      <c r="H56" s="24"/>
      <c r="J56" s="66">
        <f>ROUND($J$78,2)</f>
        <v>0</v>
      </c>
      <c r="K56" s="27"/>
      <c r="AU56" s="6" t="s">
        <v>96</v>
      </c>
    </row>
    <row r="57" spans="2:11" s="72" customFormat="1" ht="25.5" customHeight="1">
      <c r="B57" s="107"/>
      <c r="C57" s="108"/>
      <c r="D57" s="109" t="s">
        <v>97</v>
      </c>
      <c r="E57" s="109"/>
      <c r="F57" s="109"/>
      <c r="G57" s="109"/>
      <c r="H57" s="109"/>
      <c r="I57" s="110"/>
      <c r="J57" s="111">
        <f>ROUND($J$79,2)</f>
        <v>0</v>
      </c>
      <c r="K57" s="112"/>
    </row>
    <row r="58" spans="2:11" s="113" customFormat="1" ht="21" customHeight="1">
      <c r="B58" s="114"/>
      <c r="C58" s="115"/>
      <c r="D58" s="116" t="s">
        <v>98</v>
      </c>
      <c r="E58" s="116"/>
      <c r="F58" s="116"/>
      <c r="G58" s="116"/>
      <c r="H58" s="116"/>
      <c r="I58" s="117"/>
      <c r="J58" s="118">
        <f>ROUND($J$80,2)</f>
        <v>0</v>
      </c>
      <c r="K58" s="119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0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2"/>
      <c r="J64" s="42"/>
      <c r="K64" s="42"/>
      <c r="L64" s="43"/>
    </row>
    <row r="65" spans="2:12" s="6" customFormat="1" ht="37.5" customHeight="1">
      <c r="B65" s="23"/>
      <c r="C65" s="12" t="s">
        <v>108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25" t="str">
        <f>$E$7</f>
        <v>Podpora mobility - rekonstrukce komunikací v areálu Domova pro Vrchlabí</v>
      </c>
      <c r="F68" s="303"/>
      <c r="G68" s="303"/>
      <c r="H68" s="303"/>
      <c r="J68" s="24"/>
      <c r="K68" s="24"/>
      <c r="L68" s="43"/>
    </row>
    <row r="69" spans="2:12" s="6" customFormat="1" ht="15" customHeight="1">
      <c r="B69" s="23"/>
      <c r="C69" s="19" t="s">
        <v>90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300" t="str">
        <f>$E$9</f>
        <v>21 - Zahradní úpravy</v>
      </c>
      <c r="F70" s="303"/>
      <c r="G70" s="303"/>
      <c r="H70" s="303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Vrchlabí</v>
      </c>
      <c r="G72" s="24"/>
      <c r="H72" s="24"/>
      <c r="I72" s="87" t="s">
        <v>23</v>
      </c>
      <c r="J72" s="52" t="str">
        <f>IF($J$12="","",$J$12)</f>
        <v>05.05.2014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25</v>
      </c>
      <c r="D74" s="24"/>
      <c r="E74" s="24"/>
      <c r="F74" s="17" t="str">
        <f>$E$15</f>
        <v>Domov pro seniory Vrchlabí</v>
      </c>
      <c r="G74" s="24"/>
      <c r="H74" s="24"/>
      <c r="I74" s="87" t="s">
        <v>31</v>
      </c>
      <c r="J74" s="17" t="str">
        <f>$E$21</f>
        <v>Ing.Jan Chaloupský, Trutnov</v>
      </c>
      <c r="K74" s="24"/>
      <c r="L74" s="43"/>
    </row>
    <row r="75" spans="2:12" s="6" customFormat="1" ht="15" customHeight="1">
      <c r="B75" s="23"/>
      <c r="C75" s="19" t="s">
        <v>29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0" customFormat="1" ht="30" customHeight="1">
      <c r="B77" s="121"/>
      <c r="C77" s="122" t="s">
        <v>109</v>
      </c>
      <c r="D77" s="123" t="s">
        <v>54</v>
      </c>
      <c r="E77" s="123" t="s">
        <v>50</v>
      </c>
      <c r="F77" s="123" t="s">
        <v>110</v>
      </c>
      <c r="G77" s="123" t="s">
        <v>111</v>
      </c>
      <c r="H77" s="123" t="s">
        <v>112</v>
      </c>
      <c r="I77" s="124" t="s">
        <v>113</v>
      </c>
      <c r="J77" s="123" t="s">
        <v>114</v>
      </c>
      <c r="K77" s="125" t="s">
        <v>115</v>
      </c>
      <c r="L77" s="126"/>
      <c r="M77" s="58" t="s">
        <v>116</v>
      </c>
      <c r="N77" s="59" t="s">
        <v>39</v>
      </c>
      <c r="O77" s="59" t="s">
        <v>117</v>
      </c>
      <c r="P77" s="59" t="s">
        <v>118</v>
      </c>
      <c r="Q77" s="59" t="s">
        <v>119</v>
      </c>
      <c r="R77" s="59" t="s">
        <v>120</v>
      </c>
      <c r="S77" s="59" t="s">
        <v>121</v>
      </c>
      <c r="T77" s="60" t="s">
        <v>122</v>
      </c>
    </row>
    <row r="78" spans="2:63" s="6" customFormat="1" ht="30" customHeight="1">
      <c r="B78" s="23"/>
      <c r="C78" s="65" t="s">
        <v>95</v>
      </c>
      <c r="D78" s="24"/>
      <c r="E78" s="24"/>
      <c r="F78" s="24"/>
      <c r="G78" s="24"/>
      <c r="H78" s="24"/>
      <c r="J78" s="127">
        <f>$BK$78</f>
        <v>0</v>
      </c>
      <c r="K78" s="24"/>
      <c r="L78" s="43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96</v>
      </c>
      <c r="BK78" s="130">
        <f>$BK$79</f>
        <v>0</v>
      </c>
    </row>
    <row r="79" spans="2:63" s="131" customFormat="1" ht="37.5" customHeight="1">
      <c r="B79" s="132"/>
      <c r="C79" s="133"/>
      <c r="D79" s="133" t="s">
        <v>68</v>
      </c>
      <c r="E79" s="134" t="s">
        <v>123</v>
      </c>
      <c r="F79" s="134" t="s">
        <v>124</v>
      </c>
      <c r="G79" s="133"/>
      <c r="H79" s="133"/>
      <c r="J79" s="135">
        <f>$BK$79</f>
        <v>0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76</v>
      </c>
      <c r="AT79" s="140" t="s">
        <v>68</v>
      </c>
      <c r="AU79" s="140" t="s">
        <v>69</v>
      </c>
      <c r="AY79" s="140" t="s">
        <v>125</v>
      </c>
      <c r="BK79" s="141">
        <f>$BK$80</f>
        <v>0</v>
      </c>
    </row>
    <row r="80" spans="2:63" s="131" customFormat="1" ht="21" customHeight="1">
      <c r="B80" s="132"/>
      <c r="C80" s="133"/>
      <c r="D80" s="133" t="s">
        <v>68</v>
      </c>
      <c r="E80" s="142" t="s">
        <v>76</v>
      </c>
      <c r="F80" s="142" t="s">
        <v>126</v>
      </c>
      <c r="G80" s="133"/>
      <c r="H80" s="133"/>
      <c r="J80" s="143">
        <f>$BK$80</f>
        <v>0</v>
      </c>
      <c r="K80" s="133"/>
      <c r="L80" s="136"/>
      <c r="M80" s="137"/>
      <c r="N80" s="133"/>
      <c r="O80" s="133"/>
      <c r="P80" s="138">
        <f>SUM($P$81:$P$84)</f>
        <v>0</v>
      </c>
      <c r="Q80" s="133"/>
      <c r="R80" s="138">
        <f>SUM($R$81:$R$84)</f>
        <v>0</v>
      </c>
      <c r="S80" s="133"/>
      <c r="T80" s="139">
        <f>SUM($T$81:$T$84)</f>
        <v>0</v>
      </c>
      <c r="AR80" s="140" t="s">
        <v>76</v>
      </c>
      <c r="AT80" s="140" t="s">
        <v>68</v>
      </c>
      <c r="AU80" s="140" t="s">
        <v>76</v>
      </c>
      <c r="AY80" s="140" t="s">
        <v>125</v>
      </c>
      <c r="BK80" s="141">
        <f>SUM($BK$81:$BK$84)</f>
        <v>0</v>
      </c>
    </row>
    <row r="81" spans="2:65" s="6" customFormat="1" ht="15.75" customHeight="1">
      <c r="B81" s="23"/>
      <c r="C81" s="144" t="s">
        <v>76</v>
      </c>
      <c r="D81" s="144" t="s">
        <v>127</v>
      </c>
      <c r="E81" s="145" t="s">
        <v>328</v>
      </c>
      <c r="F81" s="146" t="s">
        <v>329</v>
      </c>
      <c r="G81" s="147" t="s">
        <v>130</v>
      </c>
      <c r="H81" s="148">
        <v>1</v>
      </c>
      <c r="I81" s="149"/>
      <c r="J81" s="150">
        <f>ROUND($I$81*$H$81,2)</f>
        <v>0</v>
      </c>
      <c r="K81" s="146"/>
      <c r="L81" s="43"/>
      <c r="M81" s="151"/>
      <c r="N81" s="152" t="s">
        <v>40</v>
      </c>
      <c r="O81" s="24"/>
      <c r="P81" s="24"/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78</v>
      </c>
      <c r="AY81" s="6" t="s">
        <v>125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76</v>
      </c>
      <c r="BK81" s="155">
        <f>ROUND($I$81*$H$81,2)</f>
        <v>0</v>
      </c>
      <c r="BL81" s="88" t="s">
        <v>131</v>
      </c>
      <c r="BM81" s="88" t="s">
        <v>330</v>
      </c>
    </row>
    <row r="82" spans="2:65" s="6" customFormat="1" ht="15.75" customHeight="1">
      <c r="B82" s="23"/>
      <c r="C82" s="147" t="s">
        <v>78</v>
      </c>
      <c r="D82" s="147" t="s">
        <v>127</v>
      </c>
      <c r="E82" s="145" t="s">
        <v>331</v>
      </c>
      <c r="F82" s="146" t="s">
        <v>332</v>
      </c>
      <c r="G82" s="147" t="s">
        <v>130</v>
      </c>
      <c r="H82" s="148">
        <v>1</v>
      </c>
      <c r="I82" s="149"/>
      <c r="J82" s="150">
        <f>ROUND($I$82*$H$82,2)</f>
        <v>0</v>
      </c>
      <c r="K82" s="146"/>
      <c r="L82" s="43"/>
      <c r="M82" s="151"/>
      <c r="N82" s="152" t="s">
        <v>40</v>
      </c>
      <c r="O82" s="24"/>
      <c r="P82" s="24"/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131</v>
      </c>
      <c r="AT82" s="88" t="s">
        <v>127</v>
      </c>
      <c r="AU82" s="88" t="s">
        <v>78</v>
      </c>
      <c r="AY82" s="88" t="s">
        <v>125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76</v>
      </c>
      <c r="BK82" s="155">
        <f>ROUND($I$82*$H$82,2)</f>
        <v>0</v>
      </c>
      <c r="BL82" s="88" t="s">
        <v>131</v>
      </c>
      <c r="BM82" s="88" t="s">
        <v>333</v>
      </c>
    </row>
    <row r="83" spans="2:65" s="6" customFormat="1" ht="15.75" customHeight="1">
      <c r="B83" s="23"/>
      <c r="C83" s="147" t="s">
        <v>137</v>
      </c>
      <c r="D83" s="147" t="s">
        <v>127</v>
      </c>
      <c r="E83" s="145" t="s">
        <v>334</v>
      </c>
      <c r="F83" s="146" t="s">
        <v>335</v>
      </c>
      <c r="G83" s="147" t="s">
        <v>336</v>
      </c>
      <c r="H83" s="148">
        <v>0</v>
      </c>
      <c r="I83" s="149"/>
      <c r="J83" s="150">
        <f>ROUND($I$83*$H$83,2)</f>
        <v>0</v>
      </c>
      <c r="K83" s="146"/>
      <c r="L83" s="43"/>
      <c r="M83" s="151"/>
      <c r="N83" s="152" t="s">
        <v>40</v>
      </c>
      <c r="O83" s="24"/>
      <c r="P83" s="24"/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88" t="s">
        <v>131</v>
      </c>
      <c r="AT83" s="88" t="s">
        <v>127</v>
      </c>
      <c r="AU83" s="88" t="s">
        <v>78</v>
      </c>
      <c r="AY83" s="88" t="s">
        <v>125</v>
      </c>
      <c r="BE83" s="155">
        <f>IF($N$83="základní",$J$83,0)</f>
        <v>0</v>
      </c>
      <c r="BF83" s="155">
        <f>IF($N$83="snížená",$J$83,0)</f>
        <v>0</v>
      </c>
      <c r="BG83" s="155">
        <f>IF($N$83="zákl. přenesená",$J$83,0)</f>
        <v>0</v>
      </c>
      <c r="BH83" s="155">
        <f>IF($N$83="sníž. přenesená",$J$83,0)</f>
        <v>0</v>
      </c>
      <c r="BI83" s="155">
        <f>IF($N$83="nulová",$J$83,0)</f>
        <v>0</v>
      </c>
      <c r="BJ83" s="88" t="s">
        <v>76</v>
      </c>
      <c r="BK83" s="155">
        <f>ROUND($I$83*$H$83,2)</f>
        <v>0</v>
      </c>
      <c r="BL83" s="88" t="s">
        <v>131</v>
      </c>
      <c r="BM83" s="88" t="s">
        <v>337</v>
      </c>
    </row>
    <row r="84" spans="2:51" s="6" customFormat="1" ht="15.75" customHeight="1">
      <c r="B84" s="196"/>
      <c r="C84" s="197"/>
      <c r="D84" s="158" t="s">
        <v>147</v>
      </c>
      <c r="E84" s="198"/>
      <c r="F84" s="198" t="s">
        <v>338</v>
      </c>
      <c r="G84" s="197"/>
      <c r="H84" s="197"/>
      <c r="J84" s="197"/>
      <c r="K84" s="197"/>
      <c r="L84" s="199"/>
      <c r="M84" s="200"/>
      <c r="N84" s="201"/>
      <c r="O84" s="201"/>
      <c r="P84" s="201"/>
      <c r="Q84" s="201"/>
      <c r="R84" s="201"/>
      <c r="S84" s="201"/>
      <c r="T84" s="202"/>
      <c r="AT84" s="203" t="s">
        <v>147</v>
      </c>
      <c r="AU84" s="203" t="s">
        <v>78</v>
      </c>
      <c r="AV84" s="203" t="s">
        <v>76</v>
      </c>
      <c r="AW84" s="203" t="s">
        <v>96</v>
      </c>
      <c r="AX84" s="203" t="s">
        <v>76</v>
      </c>
      <c r="AY84" s="203" t="s">
        <v>125</v>
      </c>
    </row>
    <row r="85" spans="2:12" s="6" customFormat="1" ht="7.5" customHeight="1">
      <c r="B85" s="38"/>
      <c r="C85" s="39"/>
      <c r="D85" s="39"/>
      <c r="E85" s="39"/>
      <c r="F85" s="39"/>
      <c r="G85" s="39"/>
      <c r="H85" s="39"/>
      <c r="I85" s="100"/>
      <c r="J85" s="39"/>
      <c r="K85" s="39"/>
      <c r="L85" s="43"/>
    </row>
    <row r="171" s="2" customFormat="1" ht="14.25" customHeight="1"/>
  </sheetData>
  <sheetProtection password="CC35" sheet="1" objects="1" scenarios="1" formatColumns="0" formatRows="0" sort="0" autoFilter="0"/>
  <autoFilter ref="C77:K77"/>
  <mergeCells count="9">
    <mergeCell ref="L2:V2"/>
    <mergeCell ref="E47:H47"/>
    <mergeCell ref="E68:H68"/>
    <mergeCell ref="E70:H70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218" customFormat="1" ht="45" customHeight="1">
      <c r="B3" s="216"/>
      <c r="C3" s="329" t="s">
        <v>346</v>
      </c>
      <c r="D3" s="329"/>
      <c r="E3" s="329"/>
      <c r="F3" s="329"/>
      <c r="G3" s="329"/>
      <c r="H3" s="329"/>
      <c r="I3" s="329"/>
      <c r="J3" s="329"/>
      <c r="K3" s="217"/>
    </row>
    <row r="4" spans="2:11" ht="25.5" customHeight="1">
      <c r="B4" s="219"/>
      <c r="C4" s="330" t="s">
        <v>347</v>
      </c>
      <c r="D4" s="330"/>
      <c r="E4" s="330"/>
      <c r="F4" s="330"/>
      <c r="G4" s="330"/>
      <c r="H4" s="330"/>
      <c r="I4" s="330"/>
      <c r="J4" s="330"/>
      <c r="K4" s="220"/>
    </row>
    <row r="5" spans="2:1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ht="15" customHeight="1">
      <c r="B6" s="219"/>
      <c r="C6" s="328" t="s">
        <v>348</v>
      </c>
      <c r="D6" s="328"/>
      <c r="E6" s="328"/>
      <c r="F6" s="328"/>
      <c r="G6" s="328"/>
      <c r="H6" s="328"/>
      <c r="I6" s="328"/>
      <c r="J6" s="328"/>
      <c r="K6" s="220"/>
    </row>
    <row r="7" spans="2:11" ht="15" customHeight="1">
      <c r="B7" s="223"/>
      <c r="C7" s="328" t="s">
        <v>349</v>
      </c>
      <c r="D7" s="328"/>
      <c r="E7" s="328"/>
      <c r="F7" s="328"/>
      <c r="G7" s="328"/>
      <c r="H7" s="328"/>
      <c r="I7" s="328"/>
      <c r="J7" s="328"/>
      <c r="K7" s="220"/>
    </row>
    <row r="8" spans="2:1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ht="15" customHeight="1">
      <c r="B9" s="223"/>
      <c r="C9" s="328" t="s">
        <v>504</v>
      </c>
      <c r="D9" s="328"/>
      <c r="E9" s="328"/>
      <c r="F9" s="328"/>
      <c r="G9" s="328"/>
      <c r="H9" s="328"/>
      <c r="I9" s="328"/>
      <c r="J9" s="328"/>
      <c r="K9" s="220"/>
    </row>
    <row r="10" spans="2:11" ht="15" customHeight="1">
      <c r="B10" s="223"/>
      <c r="C10" s="222"/>
      <c r="D10" s="328" t="s">
        <v>505</v>
      </c>
      <c r="E10" s="328"/>
      <c r="F10" s="328"/>
      <c r="G10" s="328"/>
      <c r="H10" s="328"/>
      <c r="I10" s="328"/>
      <c r="J10" s="328"/>
      <c r="K10" s="220"/>
    </row>
    <row r="11" spans="2:11" ht="15" customHeight="1">
      <c r="B11" s="223"/>
      <c r="C11" s="224"/>
      <c r="D11" s="328" t="s">
        <v>350</v>
      </c>
      <c r="E11" s="328"/>
      <c r="F11" s="328"/>
      <c r="G11" s="328"/>
      <c r="H11" s="328"/>
      <c r="I11" s="328"/>
      <c r="J11" s="328"/>
      <c r="K11" s="220"/>
    </row>
    <row r="12" spans="2:11" ht="12.75" customHeight="1">
      <c r="B12" s="223"/>
      <c r="C12" s="224"/>
      <c r="D12" s="224"/>
      <c r="E12" s="224"/>
      <c r="F12" s="224"/>
      <c r="G12" s="224"/>
      <c r="H12" s="224"/>
      <c r="I12" s="224"/>
      <c r="J12" s="224"/>
      <c r="K12" s="220"/>
    </row>
    <row r="13" spans="2:11" ht="15" customHeight="1">
      <c r="B13" s="223"/>
      <c r="C13" s="224"/>
      <c r="D13" s="328" t="s">
        <v>506</v>
      </c>
      <c r="E13" s="328"/>
      <c r="F13" s="328"/>
      <c r="G13" s="328"/>
      <c r="H13" s="328"/>
      <c r="I13" s="328"/>
      <c r="J13" s="328"/>
      <c r="K13" s="220"/>
    </row>
    <row r="14" spans="2:11" ht="15" customHeight="1">
      <c r="B14" s="223"/>
      <c r="C14" s="224"/>
      <c r="D14" s="328" t="s">
        <v>351</v>
      </c>
      <c r="E14" s="328"/>
      <c r="F14" s="328"/>
      <c r="G14" s="328"/>
      <c r="H14" s="328"/>
      <c r="I14" s="328"/>
      <c r="J14" s="328"/>
      <c r="K14" s="220"/>
    </row>
    <row r="15" spans="2:11" ht="15" customHeight="1">
      <c r="B15" s="223"/>
      <c r="C15" s="224"/>
      <c r="D15" s="328" t="s">
        <v>352</v>
      </c>
      <c r="E15" s="328"/>
      <c r="F15" s="328"/>
      <c r="G15" s="328"/>
      <c r="H15" s="328"/>
      <c r="I15" s="328"/>
      <c r="J15" s="328"/>
      <c r="K15" s="220"/>
    </row>
    <row r="16" spans="2:11" ht="15" customHeight="1">
      <c r="B16" s="223"/>
      <c r="C16" s="224"/>
      <c r="D16" s="224"/>
      <c r="E16" s="225" t="s">
        <v>75</v>
      </c>
      <c r="F16" s="328" t="s">
        <v>353</v>
      </c>
      <c r="G16" s="328"/>
      <c r="H16" s="328"/>
      <c r="I16" s="328"/>
      <c r="J16" s="328"/>
      <c r="K16" s="220"/>
    </row>
    <row r="17" spans="2:11" ht="15" customHeight="1">
      <c r="B17" s="223"/>
      <c r="C17" s="224"/>
      <c r="D17" s="224"/>
      <c r="E17" s="225" t="s">
        <v>354</v>
      </c>
      <c r="F17" s="328" t="s">
        <v>355</v>
      </c>
      <c r="G17" s="328"/>
      <c r="H17" s="328"/>
      <c r="I17" s="328"/>
      <c r="J17" s="328"/>
      <c r="K17" s="220"/>
    </row>
    <row r="18" spans="2:11" ht="15" customHeight="1">
      <c r="B18" s="223"/>
      <c r="C18" s="224"/>
      <c r="D18" s="224"/>
      <c r="E18" s="225" t="s">
        <v>356</v>
      </c>
      <c r="F18" s="328" t="s">
        <v>357</v>
      </c>
      <c r="G18" s="328"/>
      <c r="H18" s="328"/>
      <c r="I18" s="328"/>
      <c r="J18" s="328"/>
      <c r="K18" s="220"/>
    </row>
    <row r="19" spans="2:11" ht="15" customHeight="1">
      <c r="B19" s="223"/>
      <c r="C19" s="224"/>
      <c r="D19" s="224"/>
      <c r="E19" s="225" t="s">
        <v>358</v>
      </c>
      <c r="F19" s="328" t="s">
        <v>359</v>
      </c>
      <c r="G19" s="328"/>
      <c r="H19" s="328"/>
      <c r="I19" s="328"/>
      <c r="J19" s="328"/>
      <c r="K19" s="220"/>
    </row>
    <row r="20" spans="2:11" ht="15" customHeight="1">
      <c r="B20" s="223"/>
      <c r="C20" s="224"/>
      <c r="D20" s="224"/>
      <c r="E20" s="225" t="s">
        <v>360</v>
      </c>
      <c r="F20" s="328" t="s">
        <v>361</v>
      </c>
      <c r="G20" s="328"/>
      <c r="H20" s="328"/>
      <c r="I20" s="328"/>
      <c r="J20" s="328"/>
      <c r="K20" s="220"/>
    </row>
    <row r="21" spans="2:11" ht="15" customHeight="1">
      <c r="B21" s="223"/>
      <c r="C21" s="224"/>
      <c r="D21" s="224"/>
      <c r="E21" s="225" t="s">
        <v>362</v>
      </c>
      <c r="F21" s="328" t="s">
        <v>363</v>
      </c>
      <c r="G21" s="328"/>
      <c r="H21" s="328"/>
      <c r="I21" s="328"/>
      <c r="J21" s="328"/>
      <c r="K21" s="220"/>
    </row>
    <row r="22" spans="2:11" ht="12.75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0"/>
    </row>
    <row r="23" spans="2:11" ht="15" customHeight="1">
      <c r="B23" s="223"/>
      <c r="C23" s="328" t="s">
        <v>507</v>
      </c>
      <c r="D23" s="328"/>
      <c r="E23" s="328"/>
      <c r="F23" s="328"/>
      <c r="G23" s="328"/>
      <c r="H23" s="328"/>
      <c r="I23" s="328"/>
      <c r="J23" s="328"/>
      <c r="K23" s="220"/>
    </row>
    <row r="24" spans="2:11" ht="15" customHeight="1">
      <c r="B24" s="223"/>
      <c r="C24" s="328" t="s">
        <v>364</v>
      </c>
      <c r="D24" s="328"/>
      <c r="E24" s="328"/>
      <c r="F24" s="328"/>
      <c r="G24" s="328"/>
      <c r="H24" s="328"/>
      <c r="I24" s="328"/>
      <c r="J24" s="328"/>
      <c r="K24" s="220"/>
    </row>
    <row r="25" spans="2:11" ht="15" customHeight="1">
      <c r="B25" s="223"/>
      <c r="C25" s="222"/>
      <c r="D25" s="328" t="s">
        <v>508</v>
      </c>
      <c r="E25" s="328"/>
      <c r="F25" s="328"/>
      <c r="G25" s="328"/>
      <c r="H25" s="328"/>
      <c r="I25" s="328"/>
      <c r="J25" s="328"/>
      <c r="K25" s="220"/>
    </row>
    <row r="26" spans="2:11" ht="15" customHeight="1">
      <c r="B26" s="223"/>
      <c r="C26" s="224"/>
      <c r="D26" s="328" t="s">
        <v>365</v>
      </c>
      <c r="E26" s="328"/>
      <c r="F26" s="328"/>
      <c r="G26" s="328"/>
      <c r="H26" s="328"/>
      <c r="I26" s="328"/>
      <c r="J26" s="328"/>
      <c r="K26" s="220"/>
    </row>
    <row r="27" spans="2:11" ht="12.75" customHeight="1">
      <c r="B27" s="223"/>
      <c r="C27" s="224"/>
      <c r="D27" s="224"/>
      <c r="E27" s="224"/>
      <c r="F27" s="224"/>
      <c r="G27" s="224"/>
      <c r="H27" s="224"/>
      <c r="I27" s="224"/>
      <c r="J27" s="224"/>
      <c r="K27" s="220"/>
    </row>
    <row r="28" spans="2:11" ht="15" customHeight="1">
      <c r="B28" s="223"/>
      <c r="C28" s="224"/>
      <c r="D28" s="328" t="s">
        <v>509</v>
      </c>
      <c r="E28" s="328"/>
      <c r="F28" s="328"/>
      <c r="G28" s="328"/>
      <c r="H28" s="328"/>
      <c r="I28" s="328"/>
      <c r="J28" s="328"/>
      <c r="K28" s="220"/>
    </row>
    <row r="29" spans="2:11" ht="15" customHeight="1">
      <c r="B29" s="223"/>
      <c r="C29" s="224"/>
      <c r="D29" s="328" t="s">
        <v>366</v>
      </c>
      <c r="E29" s="328"/>
      <c r="F29" s="328"/>
      <c r="G29" s="328"/>
      <c r="H29" s="328"/>
      <c r="I29" s="328"/>
      <c r="J29" s="328"/>
      <c r="K29" s="220"/>
    </row>
    <row r="30" spans="2:11" ht="12.75" customHeight="1">
      <c r="B30" s="223"/>
      <c r="C30" s="224"/>
      <c r="D30" s="224"/>
      <c r="E30" s="224"/>
      <c r="F30" s="224"/>
      <c r="G30" s="224"/>
      <c r="H30" s="224"/>
      <c r="I30" s="224"/>
      <c r="J30" s="224"/>
      <c r="K30" s="220"/>
    </row>
    <row r="31" spans="2:11" ht="15" customHeight="1">
      <c r="B31" s="223"/>
      <c r="C31" s="224"/>
      <c r="D31" s="328" t="s">
        <v>510</v>
      </c>
      <c r="E31" s="328"/>
      <c r="F31" s="328"/>
      <c r="G31" s="328"/>
      <c r="H31" s="328"/>
      <c r="I31" s="328"/>
      <c r="J31" s="328"/>
      <c r="K31" s="220"/>
    </row>
    <row r="32" spans="2:11" ht="15" customHeight="1">
      <c r="B32" s="223"/>
      <c r="C32" s="224"/>
      <c r="D32" s="328" t="s">
        <v>367</v>
      </c>
      <c r="E32" s="328"/>
      <c r="F32" s="328"/>
      <c r="G32" s="328"/>
      <c r="H32" s="328"/>
      <c r="I32" s="328"/>
      <c r="J32" s="328"/>
      <c r="K32" s="220"/>
    </row>
    <row r="33" spans="2:11" ht="15" customHeight="1">
      <c r="B33" s="223"/>
      <c r="C33" s="224"/>
      <c r="D33" s="328" t="s">
        <v>368</v>
      </c>
      <c r="E33" s="328"/>
      <c r="F33" s="328"/>
      <c r="G33" s="328"/>
      <c r="H33" s="328"/>
      <c r="I33" s="328"/>
      <c r="J33" s="328"/>
      <c r="K33" s="220"/>
    </row>
    <row r="34" spans="2:11" ht="15" customHeight="1">
      <c r="B34" s="223"/>
      <c r="C34" s="224"/>
      <c r="D34" s="222"/>
      <c r="E34" s="226" t="s">
        <v>109</v>
      </c>
      <c r="F34" s="222"/>
      <c r="G34" s="328" t="s">
        <v>369</v>
      </c>
      <c r="H34" s="328"/>
      <c r="I34" s="328"/>
      <c r="J34" s="328"/>
      <c r="K34" s="220"/>
    </row>
    <row r="35" spans="2:11" ht="30.75" customHeight="1">
      <c r="B35" s="223"/>
      <c r="C35" s="224"/>
      <c r="D35" s="222"/>
      <c r="E35" s="226" t="s">
        <v>370</v>
      </c>
      <c r="F35" s="222"/>
      <c r="G35" s="328" t="s">
        <v>371</v>
      </c>
      <c r="H35" s="328"/>
      <c r="I35" s="328"/>
      <c r="J35" s="328"/>
      <c r="K35" s="220"/>
    </row>
    <row r="36" spans="2:11" ht="15" customHeight="1">
      <c r="B36" s="223"/>
      <c r="C36" s="224"/>
      <c r="D36" s="222"/>
      <c r="E36" s="226" t="s">
        <v>50</v>
      </c>
      <c r="F36" s="222"/>
      <c r="G36" s="328" t="s">
        <v>372</v>
      </c>
      <c r="H36" s="328"/>
      <c r="I36" s="328"/>
      <c r="J36" s="328"/>
      <c r="K36" s="220"/>
    </row>
    <row r="37" spans="2:11" ht="15" customHeight="1">
      <c r="B37" s="223"/>
      <c r="C37" s="224"/>
      <c r="D37" s="222"/>
      <c r="E37" s="226" t="s">
        <v>110</v>
      </c>
      <c r="F37" s="222"/>
      <c r="G37" s="328" t="s">
        <v>373</v>
      </c>
      <c r="H37" s="328"/>
      <c r="I37" s="328"/>
      <c r="J37" s="328"/>
      <c r="K37" s="220"/>
    </row>
    <row r="38" spans="2:11" ht="15" customHeight="1">
      <c r="B38" s="223"/>
      <c r="C38" s="224"/>
      <c r="D38" s="222"/>
      <c r="E38" s="226" t="s">
        <v>111</v>
      </c>
      <c r="F38" s="222"/>
      <c r="G38" s="328" t="s">
        <v>374</v>
      </c>
      <c r="H38" s="328"/>
      <c r="I38" s="328"/>
      <c r="J38" s="328"/>
      <c r="K38" s="220"/>
    </row>
    <row r="39" spans="2:11" ht="15" customHeight="1">
      <c r="B39" s="223"/>
      <c r="C39" s="224"/>
      <c r="D39" s="222"/>
      <c r="E39" s="226" t="s">
        <v>112</v>
      </c>
      <c r="F39" s="222"/>
      <c r="G39" s="328" t="s">
        <v>375</v>
      </c>
      <c r="H39" s="328"/>
      <c r="I39" s="328"/>
      <c r="J39" s="328"/>
      <c r="K39" s="220"/>
    </row>
    <row r="40" spans="2:11" ht="15" customHeight="1">
      <c r="B40" s="223"/>
      <c r="C40" s="224"/>
      <c r="D40" s="222"/>
      <c r="E40" s="226" t="s">
        <v>376</v>
      </c>
      <c r="F40" s="222"/>
      <c r="G40" s="328" t="s">
        <v>377</v>
      </c>
      <c r="H40" s="328"/>
      <c r="I40" s="328"/>
      <c r="J40" s="328"/>
      <c r="K40" s="220"/>
    </row>
    <row r="41" spans="2:11" ht="15" customHeight="1">
      <c r="B41" s="223"/>
      <c r="C41" s="224"/>
      <c r="D41" s="222"/>
      <c r="E41" s="226"/>
      <c r="F41" s="222"/>
      <c r="G41" s="328" t="s">
        <v>378</v>
      </c>
      <c r="H41" s="328"/>
      <c r="I41" s="328"/>
      <c r="J41" s="328"/>
      <c r="K41" s="220"/>
    </row>
    <row r="42" spans="2:11" ht="15" customHeight="1">
      <c r="B42" s="223"/>
      <c r="C42" s="224"/>
      <c r="D42" s="222"/>
      <c r="E42" s="226" t="s">
        <v>379</v>
      </c>
      <c r="F42" s="222"/>
      <c r="G42" s="328" t="s">
        <v>380</v>
      </c>
      <c r="H42" s="328"/>
      <c r="I42" s="328"/>
      <c r="J42" s="328"/>
      <c r="K42" s="220"/>
    </row>
    <row r="43" spans="2:11" ht="15" customHeight="1">
      <c r="B43" s="223"/>
      <c r="C43" s="224"/>
      <c r="D43" s="222"/>
      <c r="E43" s="226" t="s">
        <v>115</v>
      </c>
      <c r="F43" s="222"/>
      <c r="G43" s="328" t="s">
        <v>381</v>
      </c>
      <c r="H43" s="328"/>
      <c r="I43" s="328"/>
      <c r="J43" s="328"/>
      <c r="K43" s="220"/>
    </row>
    <row r="44" spans="2:11" ht="12.75" customHeight="1">
      <c r="B44" s="223"/>
      <c r="C44" s="224"/>
      <c r="D44" s="222"/>
      <c r="E44" s="222"/>
      <c r="F44" s="222"/>
      <c r="G44" s="222"/>
      <c r="H44" s="222"/>
      <c r="I44" s="222"/>
      <c r="J44" s="222"/>
      <c r="K44" s="220"/>
    </row>
    <row r="45" spans="2:11" ht="15" customHeight="1">
      <c r="B45" s="223"/>
      <c r="C45" s="224"/>
      <c r="D45" s="328" t="s">
        <v>382</v>
      </c>
      <c r="E45" s="328"/>
      <c r="F45" s="328"/>
      <c r="G45" s="328"/>
      <c r="H45" s="328"/>
      <c r="I45" s="328"/>
      <c r="J45" s="328"/>
      <c r="K45" s="220"/>
    </row>
    <row r="46" spans="2:11" ht="15" customHeight="1">
      <c r="B46" s="223"/>
      <c r="C46" s="224"/>
      <c r="D46" s="224"/>
      <c r="E46" s="328" t="s">
        <v>383</v>
      </c>
      <c r="F46" s="328"/>
      <c r="G46" s="328"/>
      <c r="H46" s="328"/>
      <c r="I46" s="328"/>
      <c r="J46" s="328"/>
      <c r="K46" s="220"/>
    </row>
    <row r="47" spans="2:11" ht="15" customHeight="1">
      <c r="B47" s="223"/>
      <c r="C47" s="224"/>
      <c r="D47" s="224"/>
      <c r="E47" s="328" t="s">
        <v>384</v>
      </c>
      <c r="F47" s="328"/>
      <c r="G47" s="328"/>
      <c r="H47" s="328"/>
      <c r="I47" s="328"/>
      <c r="J47" s="328"/>
      <c r="K47" s="220"/>
    </row>
    <row r="48" spans="2:11" ht="15" customHeight="1">
      <c r="B48" s="223"/>
      <c r="C48" s="224"/>
      <c r="D48" s="224"/>
      <c r="E48" s="328" t="s">
        <v>385</v>
      </c>
      <c r="F48" s="328"/>
      <c r="G48" s="328"/>
      <c r="H48" s="328"/>
      <c r="I48" s="328"/>
      <c r="J48" s="328"/>
      <c r="K48" s="220"/>
    </row>
    <row r="49" spans="2:11" ht="15" customHeight="1">
      <c r="B49" s="223"/>
      <c r="C49" s="224"/>
      <c r="D49" s="328" t="s">
        <v>386</v>
      </c>
      <c r="E49" s="328"/>
      <c r="F49" s="328"/>
      <c r="G49" s="328"/>
      <c r="H49" s="328"/>
      <c r="I49" s="328"/>
      <c r="J49" s="328"/>
      <c r="K49" s="220"/>
    </row>
    <row r="50" spans="2:11" ht="25.5" customHeight="1">
      <c r="B50" s="219"/>
      <c r="C50" s="330" t="s">
        <v>387</v>
      </c>
      <c r="D50" s="330"/>
      <c r="E50" s="330"/>
      <c r="F50" s="330"/>
      <c r="G50" s="330"/>
      <c r="H50" s="330"/>
      <c r="I50" s="330"/>
      <c r="J50" s="330"/>
      <c r="K50" s="220"/>
    </row>
    <row r="51" spans="2:11" ht="5.25" customHeight="1">
      <c r="B51" s="219"/>
      <c r="C51" s="221"/>
      <c r="D51" s="221"/>
      <c r="E51" s="221"/>
      <c r="F51" s="221"/>
      <c r="G51" s="221"/>
      <c r="H51" s="221"/>
      <c r="I51" s="221"/>
      <c r="J51" s="221"/>
      <c r="K51" s="220"/>
    </row>
    <row r="52" spans="2:11" ht="15" customHeight="1">
      <c r="B52" s="219"/>
      <c r="C52" s="328" t="s">
        <v>388</v>
      </c>
      <c r="D52" s="328"/>
      <c r="E52" s="328"/>
      <c r="F52" s="328"/>
      <c r="G52" s="328"/>
      <c r="H52" s="328"/>
      <c r="I52" s="328"/>
      <c r="J52" s="328"/>
      <c r="K52" s="220"/>
    </row>
    <row r="53" spans="2:11" ht="15" customHeight="1">
      <c r="B53" s="219"/>
      <c r="C53" s="328" t="s">
        <v>389</v>
      </c>
      <c r="D53" s="328"/>
      <c r="E53" s="328"/>
      <c r="F53" s="328"/>
      <c r="G53" s="328"/>
      <c r="H53" s="328"/>
      <c r="I53" s="328"/>
      <c r="J53" s="328"/>
      <c r="K53" s="220"/>
    </row>
    <row r="54" spans="2:11" ht="12.75" customHeight="1">
      <c r="B54" s="219"/>
      <c r="C54" s="222"/>
      <c r="D54" s="222"/>
      <c r="E54" s="222"/>
      <c r="F54" s="222"/>
      <c r="G54" s="222"/>
      <c r="H54" s="222"/>
      <c r="I54" s="222"/>
      <c r="J54" s="222"/>
      <c r="K54" s="220"/>
    </row>
    <row r="55" spans="2:11" ht="15" customHeight="1">
      <c r="B55" s="219"/>
      <c r="C55" s="328" t="s">
        <v>390</v>
      </c>
      <c r="D55" s="328"/>
      <c r="E55" s="328"/>
      <c r="F55" s="328"/>
      <c r="G55" s="328"/>
      <c r="H55" s="328"/>
      <c r="I55" s="328"/>
      <c r="J55" s="328"/>
      <c r="K55" s="220"/>
    </row>
    <row r="56" spans="2:11" ht="15" customHeight="1">
      <c r="B56" s="219"/>
      <c r="C56" s="224"/>
      <c r="D56" s="328" t="s">
        <v>391</v>
      </c>
      <c r="E56" s="328"/>
      <c r="F56" s="328"/>
      <c r="G56" s="328"/>
      <c r="H56" s="328"/>
      <c r="I56" s="328"/>
      <c r="J56" s="328"/>
      <c r="K56" s="220"/>
    </row>
    <row r="57" spans="2:11" ht="15" customHeight="1">
      <c r="B57" s="219"/>
      <c r="C57" s="224"/>
      <c r="D57" s="328" t="s">
        <v>392</v>
      </c>
      <c r="E57" s="328"/>
      <c r="F57" s="328"/>
      <c r="G57" s="328"/>
      <c r="H57" s="328"/>
      <c r="I57" s="328"/>
      <c r="J57" s="328"/>
      <c r="K57" s="220"/>
    </row>
    <row r="58" spans="2:11" ht="15" customHeight="1">
      <c r="B58" s="219"/>
      <c r="C58" s="224"/>
      <c r="D58" s="328" t="s">
        <v>393</v>
      </c>
      <c r="E58" s="328"/>
      <c r="F58" s="328"/>
      <c r="G58" s="328"/>
      <c r="H58" s="328"/>
      <c r="I58" s="328"/>
      <c r="J58" s="328"/>
      <c r="K58" s="220"/>
    </row>
    <row r="59" spans="2:11" ht="15" customHeight="1">
      <c r="B59" s="219"/>
      <c r="C59" s="224"/>
      <c r="D59" s="328" t="s">
        <v>394</v>
      </c>
      <c r="E59" s="328"/>
      <c r="F59" s="328"/>
      <c r="G59" s="328"/>
      <c r="H59" s="328"/>
      <c r="I59" s="328"/>
      <c r="J59" s="328"/>
      <c r="K59" s="220"/>
    </row>
    <row r="60" spans="2:11" ht="15" customHeight="1">
      <c r="B60" s="219"/>
      <c r="C60" s="224"/>
      <c r="D60" s="331" t="s">
        <v>395</v>
      </c>
      <c r="E60" s="331"/>
      <c r="F60" s="331"/>
      <c r="G60" s="331"/>
      <c r="H60" s="331"/>
      <c r="I60" s="331"/>
      <c r="J60" s="331"/>
      <c r="K60" s="220"/>
    </row>
    <row r="61" spans="2:11" ht="15" customHeight="1">
      <c r="B61" s="219"/>
      <c r="C61" s="224"/>
      <c r="D61" s="328" t="s">
        <v>396</v>
      </c>
      <c r="E61" s="328"/>
      <c r="F61" s="328"/>
      <c r="G61" s="328"/>
      <c r="H61" s="328"/>
      <c r="I61" s="328"/>
      <c r="J61" s="328"/>
      <c r="K61" s="220"/>
    </row>
    <row r="62" spans="2:11" ht="12.75" customHeight="1">
      <c r="B62" s="219"/>
      <c r="C62" s="224"/>
      <c r="D62" s="224"/>
      <c r="E62" s="227"/>
      <c r="F62" s="224"/>
      <c r="G62" s="224"/>
      <c r="H62" s="224"/>
      <c r="I62" s="224"/>
      <c r="J62" s="224"/>
      <c r="K62" s="220"/>
    </row>
    <row r="63" spans="2:11" ht="15" customHeight="1">
      <c r="B63" s="219"/>
      <c r="C63" s="224"/>
      <c r="D63" s="328" t="s">
        <v>397</v>
      </c>
      <c r="E63" s="328"/>
      <c r="F63" s="328"/>
      <c r="G63" s="328"/>
      <c r="H63" s="328"/>
      <c r="I63" s="328"/>
      <c r="J63" s="328"/>
      <c r="K63" s="220"/>
    </row>
    <row r="64" spans="2:11" ht="15" customHeight="1">
      <c r="B64" s="219"/>
      <c r="C64" s="224"/>
      <c r="D64" s="331" t="s">
        <v>398</v>
      </c>
      <c r="E64" s="331"/>
      <c r="F64" s="331"/>
      <c r="G64" s="331"/>
      <c r="H64" s="331"/>
      <c r="I64" s="331"/>
      <c r="J64" s="331"/>
      <c r="K64" s="220"/>
    </row>
    <row r="65" spans="2:11" ht="15" customHeight="1">
      <c r="B65" s="219"/>
      <c r="C65" s="224"/>
      <c r="D65" s="328" t="s">
        <v>399</v>
      </c>
      <c r="E65" s="328"/>
      <c r="F65" s="328"/>
      <c r="G65" s="328"/>
      <c r="H65" s="328"/>
      <c r="I65" s="328"/>
      <c r="J65" s="328"/>
      <c r="K65" s="220"/>
    </row>
    <row r="66" spans="2:11" ht="15" customHeight="1">
      <c r="B66" s="219"/>
      <c r="C66" s="224"/>
      <c r="D66" s="328" t="s">
        <v>400</v>
      </c>
      <c r="E66" s="328"/>
      <c r="F66" s="328"/>
      <c r="G66" s="328"/>
      <c r="H66" s="328"/>
      <c r="I66" s="328"/>
      <c r="J66" s="328"/>
      <c r="K66" s="220"/>
    </row>
    <row r="67" spans="2:11" ht="15" customHeight="1">
      <c r="B67" s="219"/>
      <c r="C67" s="224"/>
      <c r="D67" s="328" t="s">
        <v>401</v>
      </c>
      <c r="E67" s="328"/>
      <c r="F67" s="328"/>
      <c r="G67" s="328"/>
      <c r="H67" s="328"/>
      <c r="I67" s="328"/>
      <c r="J67" s="328"/>
      <c r="K67" s="220"/>
    </row>
    <row r="68" spans="2:11" ht="15" customHeight="1">
      <c r="B68" s="219"/>
      <c r="C68" s="224"/>
      <c r="D68" s="328" t="s">
        <v>402</v>
      </c>
      <c r="E68" s="328"/>
      <c r="F68" s="328"/>
      <c r="G68" s="328"/>
      <c r="H68" s="328"/>
      <c r="I68" s="328"/>
      <c r="J68" s="328"/>
      <c r="K68" s="220"/>
    </row>
    <row r="69" spans="2:11" ht="12.75" customHeight="1">
      <c r="B69" s="228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2:11" ht="18.75" customHeight="1">
      <c r="B70" s="231"/>
      <c r="C70" s="231"/>
      <c r="D70" s="231"/>
      <c r="E70" s="231"/>
      <c r="F70" s="231"/>
      <c r="G70" s="231"/>
      <c r="H70" s="231"/>
      <c r="I70" s="231"/>
      <c r="J70" s="231"/>
      <c r="K70" s="232"/>
    </row>
    <row r="71" spans="2:11" ht="18.75" customHeight="1"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  <row r="72" spans="2:11" ht="7.5" customHeight="1">
      <c r="B72" s="233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ht="45" customHeight="1">
      <c r="B73" s="236"/>
      <c r="C73" s="332" t="s">
        <v>345</v>
      </c>
      <c r="D73" s="332"/>
      <c r="E73" s="332"/>
      <c r="F73" s="332"/>
      <c r="G73" s="332"/>
      <c r="H73" s="332"/>
      <c r="I73" s="332"/>
      <c r="J73" s="332"/>
      <c r="K73" s="237"/>
    </row>
    <row r="74" spans="2:11" ht="17.25" customHeight="1">
      <c r="B74" s="236"/>
      <c r="C74" s="238" t="s">
        <v>403</v>
      </c>
      <c r="D74" s="238"/>
      <c r="E74" s="238"/>
      <c r="F74" s="238" t="s">
        <v>404</v>
      </c>
      <c r="G74" s="239"/>
      <c r="H74" s="238" t="s">
        <v>110</v>
      </c>
      <c r="I74" s="238" t="s">
        <v>54</v>
      </c>
      <c r="J74" s="238" t="s">
        <v>405</v>
      </c>
      <c r="K74" s="237"/>
    </row>
    <row r="75" spans="2:11" ht="17.25" customHeight="1">
      <c r="B75" s="236"/>
      <c r="C75" s="240" t="s">
        <v>406</v>
      </c>
      <c r="D75" s="240"/>
      <c r="E75" s="240"/>
      <c r="F75" s="241" t="s">
        <v>407</v>
      </c>
      <c r="G75" s="242"/>
      <c r="H75" s="240"/>
      <c r="I75" s="240"/>
      <c r="J75" s="240" t="s">
        <v>408</v>
      </c>
      <c r="K75" s="237"/>
    </row>
    <row r="76" spans="2:11" ht="5.25" customHeight="1">
      <c r="B76" s="236"/>
      <c r="C76" s="243"/>
      <c r="D76" s="243"/>
      <c r="E76" s="243"/>
      <c r="F76" s="243"/>
      <c r="G76" s="244"/>
      <c r="H76" s="243"/>
      <c r="I76" s="243"/>
      <c r="J76" s="243"/>
      <c r="K76" s="237"/>
    </row>
    <row r="77" spans="2:11" ht="15" customHeight="1">
      <c r="B77" s="236"/>
      <c r="C77" s="226" t="s">
        <v>50</v>
      </c>
      <c r="D77" s="243"/>
      <c r="E77" s="243"/>
      <c r="F77" s="245" t="s">
        <v>409</v>
      </c>
      <c r="G77" s="244"/>
      <c r="H77" s="226" t="s">
        <v>410</v>
      </c>
      <c r="I77" s="226" t="s">
        <v>411</v>
      </c>
      <c r="J77" s="226">
        <v>20</v>
      </c>
      <c r="K77" s="237"/>
    </row>
    <row r="78" spans="2:11" ht="15" customHeight="1">
      <c r="B78" s="236"/>
      <c r="C78" s="226" t="s">
        <v>412</v>
      </c>
      <c r="D78" s="226"/>
      <c r="E78" s="226"/>
      <c r="F78" s="245" t="s">
        <v>409</v>
      </c>
      <c r="G78" s="244"/>
      <c r="H78" s="226" t="s">
        <v>413</v>
      </c>
      <c r="I78" s="226" t="s">
        <v>411</v>
      </c>
      <c r="J78" s="226">
        <v>120</v>
      </c>
      <c r="K78" s="237"/>
    </row>
    <row r="79" spans="2:11" ht="15" customHeight="1">
      <c r="B79" s="246"/>
      <c r="C79" s="226" t="s">
        <v>414</v>
      </c>
      <c r="D79" s="226"/>
      <c r="E79" s="226"/>
      <c r="F79" s="245" t="s">
        <v>415</v>
      </c>
      <c r="G79" s="244"/>
      <c r="H79" s="226" t="s">
        <v>416</v>
      </c>
      <c r="I79" s="226" t="s">
        <v>411</v>
      </c>
      <c r="J79" s="226">
        <v>50</v>
      </c>
      <c r="K79" s="237"/>
    </row>
    <row r="80" spans="2:11" ht="15" customHeight="1">
      <c r="B80" s="246"/>
      <c r="C80" s="226" t="s">
        <v>417</v>
      </c>
      <c r="D80" s="226"/>
      <c r="E80" s="226"/>
      <c r="F80" s="245" t="s">
        <v>409</v>
      </c>
      <c r="G80" s="244"/>
      <c r="H80" s="226" t="s">
        <v>418</v>
      </c>
      <c r="I80" s="226" t="s">
        <v>419</v>
      </c>
      <c r="J80" s="226"/>
      <c r="K80" s="237"/>
    </row>
    <row r="81" spans="2:11" ht="15" customHeight="1">
      <c r="B81" s="246"/>
      <c r="C81" s="247" t="s">
        <v>420</v>
      </c>
      <c r="D81" s="247"/>
      <c r="E81" s="247"/>
      <c r="F81" s="248" t="s">
        <v>415</v>
      </c>
      <c r="G81" s="247"/>
      <c r="H81" s="247" t="s">
        <v>421</v>
      </c>
      <c r="I81" s="247" t="s">
        <v>411</v>
      </c>
      <c r="J81" s="247">
        <v>15</v>
      </c>
      <c r="K81" s="237"/>
    </row>
    <row r="82" spans="2:11" ht="15" customHeight="1">
      <c r="B82" s="246"/>
      <c r="C82" s="247" t="s">
        <v>422</v>
      </c>
      <c r="D82" s="247"/>
      <c r="E82" s="247"/>
      <c r="F82" s="248" t="s">
        <v>415</v>
      </c>
      <c r="G82" s="247"/>
      <c r="H82" s="247" t="s">
        <v>423</v>
      </c>
      <c r="I82" s="247" t="s">
        <v>411</v>
      </c>
      <c r="J82" s="247">
        <v>15</v>
      </c>
      <c r="K82" s="237"/>
    </row>
    <row r="83" spans="2:11" ht="15" customHeight="1">
      <c r="B83" s="246"/>
      <c r="C83" s="247" t="s">
        <v>424</v>
      </c>
      <c r="D83" s="247"/>
      <c r="E83" s="247"/>
      <c r="F83" s="248" t="s">
        <v>415</v>
      </c>
      <c r="G83" s="247"/>
      <c r="H83" s="247" t="s">
        <v>425</v>
      </c>
      <c r="I83" s="247" t="s">
        <v>411</v>
      </c>
      <c r="J83" s="247">
        <v>20</v>
      </c>
      <c r="K83" s="237"/>
    </row>
    <row r="84" spans="2:11" ht="15" customHeight="1">
      <c r="B84" s="246"/>
      <c r="C84" s="247" t="s">
        <v>426</v>
      </c>
      <c r="D84" s="247"/>
      <c r="E84" s="247"/>
      <c r="F84" s="248" t="s">
        <v>415</v>
      </c>
      <c r="G84" s="247"/>
      <c r="H84" s="247" t="s">
        <v>427</v>
      </c>
      <c r="I84" s="247" t="s">
        <v>411</v>
      </c>
      <c r="J84" s="247">
        <v>20</v>
      </c>
      <c r="K84" s="237"/>
    </row>
    <row r="85" spans="2:11" ht="15" customHeight="1">
      <c r="B85" s="246"/>
      <c r="C85" s="226" t="s">
        <v>428</v>
      </c>
      <c r="D85" s="226"/>
      <c r="E85" s="226"/>
      <c r="F85" s="245" t="s">
        <v>415</v>
      </c>
      <c r="G85" s="244"/>
      <c r="H85" s="226" t="s">
        <v>429</v>
      </c>
      <c r="I85" s="226" t="s">
        <v>411</v>
      </c>
      <c r="J85" s="226">
        <v>50</v>
      </c>
      <c r="K85" s="237"/>
    </row>
    <row r="86" spans="2:11" ht="15" customHeight="1">
      <c r="B86" s="246"/>
      <c r="C86" s="226" t="s">
        <v>430</v>
      </c>
      <c r="D86" s="226"/>
      <c r="E86" s="226"/>
      <c r="F86" s="245" t="s">
        <v>415</v>
      </c>
      <c r="G86" s="244"/>
      <c r="H86" s="226" t="s">
        <v>431</v>
      </c>
      <c r="I86" s="226" t="s">
        <v>411</v>
      </c>
      <c r="J86" s="226">
        <v>20</v>
      </c>
      <c r="K86" s="237"/>
    </row>
    <row r="87" spans="2:11" ht="15" customHeight="1">
      <c r="B87" s="246"/>
      <c r="C87" s="226" t="s">
        <v>432</v>
      </c>
      <c r="D87" s="226"/>
      <c r="E87" s="226"/>
      <c r="F87" s="245" t="s">
        <v>415</v>
      </c>
      <c r="G87" s="244"/>
      <c r="H87" s="226" t="s">
        <v>433</v>
      </c>
      <c r="I87" s="226" t="s">
        <v>411</v>
      </c>
      <c r="J87" s="226">
        <v>20</v>
      </c>
      <c r="K87" s="237"/>
    </row>
    <row r="88" spans="2:11" ht="15" customHeight="1">
      <c r="B88" s="246"/>
      <c r="C88" s="226" t="s">
        <v>434</v>
      </c>
      <c r="D88" s="226"/>
      <c r="E88" s="226"/>
      <c r="F88" s="245" t="s">
        <v>415</v>
      </c>
      <c r="G88" s="244"/>
      <c r="H88" s="226" t="s">
        <v>435</v>
      </c>
      <c r="I88" s="226" t="s">
        <v>411</v>
      </c>
      <c r="J88" s="226">
        <v>50</v>
      </c>
      <c r="K88" s="237"/>
    </row>
    <row r="89" spans="2:11" ht="15" customHeight="1">
      <c r="B89" s="246"/>
      <c r="C89" s="226" t="s">
        <v>436</v>
      </c>
      <c r="D89" s="226"/>
      <c r="E89" s="226"/>
      <c r="F89" s="245" t="s">
        <v>415</v>
      </c>
      <c r="G89" s="244"/>
      <c r="H89" s="226" t="s">
        <v>436</v>
      </c>
      <c r="I89" s="226" t="s">
        <v>411</v>
      </c>
      <c r="J89" s="226">
        <v>50</v>
      </c>
      <c r="K89" s="237"/>
    </row>
    <row r="90" spans="2:11" ht="15" customHeight="1">
      <c r="B90" s="246"/>
      <c r="C90" s="226" t="s">
        <v>116</v>
      </c>
      <c r="D90" s="226"/>
      <c r="E90" s="226"/>
      <c r="F90" s="245" t="s">
        <v>415</v>
      </c>
      <c r="G90" s="244"/>
      <c r="H90" s="226" t="s">
        <v>437</v>
      </c>
      <c r="I90" s="226" t="s">
        <v>411</v>
      </c>
      <c r="J90" s="226">
        <v>255</v>
      </c>
      <c r="K90" s="237"/>
    </row>
    <row r="91" spans="2:11" ht="15" customHeight="1">
      <c r="B91" s="246"/>
      <c r="C91" s="226" t="s">
        <v>438</v>
      </c>
      <c r="D91" s="226"/>
      <c r="E91" s="226"/>
      <c r="F91" s="245" t="s">
        <v>409</v>
      </c>
      <c r="G91" s="244"/>
      <c r="H91" s="226" t="s">
        <v>439</v>
      </c>
      <c r="I91" s="226" t="s">
        <v>440</v>
      </c>
      <c r="J91" s="226"/>
      <c r="K91" s="237"/>
    </row>
    <row r="92" spans="2:11" ht="15" customHeight="1">
      <c r="B92" s="246"/>
      <c r="C92" s="226" t="s">
        <v>441</v>
      </c>
      <c r="D92" s="226"/>
      <c r="E92" s="226"/>
      <c r="F92" s="245" t="s">
        <v>409</v>
      </c>
      <c r="G92" s="244"/>
      <c r="H92" s="226" t="s">
        <v>442</v>
      </c>
      <c r="I92" s="226" t="s">
        <v>443</v>
      </c>
      <c r="J92" s="226"/>
      <c r="K92" s="237"/>
    </row>
    <row r="93" spans="2:11" ht="15" customHeight="1">
      <c r="B93" s="246"/>
      <c r="C93" s="226" t="s">
        <v>444</v>
      </c>
      <c r="D93" s="226"/>
      <c r="E93" s="226"/>
      <c r="F93" s="245" t="s">
        <v>409</v>
      </c>
      <c r="G93" s="244"/>
      <c r="H93" s="226" t="s">
        <v>444</v>
      </c>
      <c r="I93" s="226" t="s">
        <v>443</v>
      </c>
      <c r="J93" s="226"/>
      <c r="K93" s="237"/>
    </row>
    <row r="94" spans="2:11" ht="15" customHeight="1">
      <c r="B94" s="246"/>
      <c r="C94" s="226" t="s">
        <v>35</v>
      </c>
      <c r="D94" s="226"/>
      <c r="E94" s="226"/>
      <c r="F94" s="245" t="s">
        <v>409</v>
      </c>
      <c r="G94" s="244"/>
      <c r="H94" s="226" t="s">
        <v>445</v>
      </c>
      <c r="I94" s="226" t="s">
        <v>443</v>
      </c>
      <c r="J94" s="226"/>
      <c r="K94" s="237"/>
    </row>
    <row r="95" spans="2:11" ht="15" customHeight="1">
      <c r="B95" s="246"/>
      <c r="C95" s="226" t="s">
        <v>45</v>
      </c>
      <c r="D95" s="226"/>
      <c r="E95" s="226"/>
      <c r="F95" s="245" t="s">
        <v>409</v>
      </c>
      <c r="G95" s="244"/>
      <c r="H95" s="226" t="s">
        <v>446</v>
      </c>
      <c r="I95" s="226" t="s">
        <v>443</v>
      </c>
      <c r="J95" s="226"/>
      <c r="K95" s="237"/>
    </row>
    <row r="96" spans="2:11" ht="15" customHeight="1">
      <c r="B96" s="249"/>
      <c r="C96" s="250"/>
      <c r="D96" s="250"/>
      <c r="E96" s="250"/>
      <c r="F96" s="250"/>
      <c r="G96" s="250"/>
      <c r="H96" s="250"/>
      <c r="I96" s="250"/>
      <c r="J96" s="250"/>
      <c r="K96" s="251"/>
    </row>
    <row r="97" spans="2:11" ht="18.75" customHeight="1">
      <c r="B97" s="252"/>
      <c r="C97" s="253"/>
      <c r="D97" s="253"/>
      <c r="E97" s="253"/>
      <c r="F97" s="253"/>
      <c r="G97" s="253"/>
      <c r="H97" s="253"/>
      <c r="I97" s="253"/>
      <c r="J97" s="253"/>
      <c r="K97" s="252"/>
    </row>
    <row r="98" spans="2:11" ht="18.75" customHeight="1">
      <c r="B98" s="232"/>
      <c r="C98" s="232"/>
      <c r="D98" s="232"/>
      <c r="E98" s="232"/>
      <c r="F98" s="232"/>
      <c r="G98" s="232"/>
      <c r="H98" s="232"/>
      <c r="I98" s="232"/>
      <c r="J98" s="232"/>
      <c r="K98" s="232"/>
    </row>
    <row r="99" spans="2:11" ht="7.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5"/>
    </row>
    <row r="100" spans="2:11" ht="45" customHeight="1">
      <c r="B100" s="236"/>
      <c r="C100" s="332" t="s">
        <v>447</v>
      </c>
      <c r="D100" s="332"/>
      <c r="E100" s="332"/>
      <c r="F100" s="332"/>
      <c r="G100" s="332"/>
      <c r="H100" s="332"/>
      <c r="I100" s="332"/>
      <c r="J100" s="332"/>
      <c r="K100" s="237"/>
    </row>
    <row r="101" spans="2:11" ht="17.25" customHeight="1">
      <c r="B101" s="236"/>
      <c r="C101" s="238" t="s">
        <v>403</v>
      </c>
      <c r="D101" s="238"/>
      <c r="E101" s="238"/>
      <c r="F101" s="238" t="s">
        <v>404</v>
      </c>
      <c r="G101" s="239"/>
      <c r="H101" s="238" t="s">
        <v>110</v>
      </c>
      <c r="I101" s="238" t="s">
        <v>54</v>
      </c>
      <c r="J101" s="238" t="s">
        <v>405</v>
      </c>
      <c r="K101" s="237"/>
    </row>
    <row r="102" spans="2:11" ht="17.25" customHeight="1">
      <c r="B102" s="236"/>
      <c r="C102" s="240" t="s">
        <v>406</v>
      </c>
      <c r="D102" s="240"/>
      <c r="E102" s="240"/>
      <c r="F102" s="241" t="s">
        <v>407</v>
      </c>
      <c r="G102" s="242"/>
      <c r="H102" s="240"/>
      <c r="I102" s="240"/>
      <c r="J102" s="240" t="s">
        <v>408</v>
      </c>
      <c r="K102" s="237"/>
    </row>
    <row r="103" spans="2:11" ht="5.25" customHeight="1">
      <c r="B103" s="236"/>
      <c r="C103" s="238"/>
      <c r="D103" s="238"/>
      <c r="E103" s="238"/>
      <c r="F103" s="238"/>
      <c r="G103" s="254"/>
      <c r="H103" s="238"/>
      <c r="I103" s="238"/>
      <c r="J103" s="238"/>
      <c r="K103" s="237"/>
    </row>
    <row r="104" spans="2:11" ht="15" customHeight="1">
      <c r="B104" s="236"/>
      <c r="C104" s="226" t="s">
        <v>50</v>
      </c>
      <c r="D104" s="243"/>
      <c r="E104" s="243"/>
      <c r="F104" s="245" t="s">
        <v>409</v>
      </c>
      <c r="G104" s="254"/>
      <c r="H104" s="226" t="s">
        <v>448</v>
      </c>
      <c r="I104" s="226" t="s">
        <v>411</v>
      </c>
      <c r="J104" s="226">
        <v>20</v>
      </c>
      <c r="K104" s="237"/>
    </row>
    <row r="105" spans="2:11" ht="15" customHeight="1">
      <c r="B105" s="236"/>
      <c r="C105" s="226" t="s">
        <v>412</v>
      </c>
      <c r="D105" s="226"/>
      <c r="E105" s="226"/>
      <c r="F105" s="245" t="s">
        <v>409</v>
      </c>
      <c r="G105" s="226"/>
      <c r="H105" s="226" t="s">
        <v>448</v>
      </c>
      <c r="I105" s="226" t="s">
        <v>411</v>
      </c>
      <c r="J105" s="226">
        <v>120</v>
      </c>
      <c r="K105" s="237"/>
    </row>
    <row r="106" spans="2:11" ht="15" customHeight="1">
      <c r="B106" s="246"/>
      <c r="C106" s="226" t="s">
        <v>414</v>
      </c>
      <c r="D106" s="226"/>
      <c r="E106" s="226"/>
      <c r="F106" s="245" t="s">
        <v>415</v>
      </c>
      <c r="G106" s="226"/>
      <c r="H106" s="226" t="s">
        <v>448</v>
      </c>
      <c r="I106" s="226" t="s">
        <v>411</v>
      </c>
      <c r="J106" s="226">
        <v>50</v>
      </c>
      <c r="K106" s="237"/>
    </row>
    <row r="107" spans="2:11" ht="15" customHeight="1">
      <c r="B107" s="246"/>
      <c r="C107" s="226" t="s">
        <v>417</v>
      </c>
      <c r="D107" s="226"/>
      <c r="E107" s="226"/>
      <c r="F107" s="245" t="s">
        <v>409</v>
      </c>
      <c r="G107" s="226"/>
      <c r="H107" s="226" t="s">
        <v>448</v>
      </c>
      <c r="I107" s="226" t="s">
        <v>419</v>
      </c>
      <c r="J107" s="226"/>
      <c r="K107" s="237"/>
    </row>
    <row r="108" spans="2:11" ht="15" customHeight="1">
      <c r="B108" s="246"/>
      <c r="C108" s="226" t="s">
        <v>428</v>
      </c>
      <c r="D108" s="226"/>
      <c r="E108" s="226"/>
      <c r="F108" s="245" t="s">
        <v>415</v>
      </c>
      <c r="G108" s="226"/>
      <c r="H108" s="226" t="s">
        <v>448</v>
      </c>
      <c r="I108" s="226" t="s">
        <v>411</v>
      </c>
      <c r="J108" s="226">
        <v>50</v>
      </c>
      <c r="K108" s="237"/>
    </row>
    <row r="109" spans="2:11" ht="15" customHeight="1">
      <c r="B109" s="246"/>
      <c r="C109" s="226" t="s">
        <v>436</v>
      </c>
      <c r="D109" s="226"/>
      <c r="E109" s="226"/>
      <c r="F109" s="245" t="s">
        <v>415</v>
      </c>
      <c r="G109" s="226"/>
      <c r="H109" s="226" t="s">
        <v>448</v>
      </c>
      <c r="I109" s="226" t="s">
        <v>411</v>
      </c>
      <c r="J109" s="226">
        <v>50</v>
      </c>
      <c r="K109" s="237"/>
    </row>
    <row r="110" spans="2:11" ht="15" customHeight="1">
      <c r="B110" s="246"/>
      <c r="C110" s="226" t="s">
        <v>434</v>
      </c>
      <c r="D110" s="226"/>
      <c r="E110" s="226"/>
      <c r="F110" s="245" t="s">
        <v>415</v>
      </c>
      <c r="G110" s="226"/>
      <c r="H110" s="226" t="s">
        <v>448</v>
      </c>
      <c r="I110" s="226" t="s">
        <v>411</v>
      </c>
      <c r="J110" s="226">
        <v>50</v>
      </c>
      <c r="K110" s="237"/>
    </row>
    <row r="111" spans="2:11" ht="15" customHeight="1">
      <c r="B111" s="246"/>
      <c r="C111" s="226" t="s">
        <v>50</v>
      </c>
      <c r="D111" s="226"/>
      <c r="E111" s="226"/>
      <c r="F111" s="245" t="s">
        <v>409</v>
      </c>
      <c r="G111" s="226"/>
      <c r="H111" s="226" t="s">
        <v>449</v>
      </c>
      <c r="I111" s="226" t="s">
        <v>411</v>
      </c>
      <c r="J111" s="226">
        <v>20</v>
      </c>
      <c r="K111" s="237"/>
    </row>
    <row r="112" spans="2:11" ht="15" customHeight="1">
      <c r="B112" s="246"/>
      <c r="C112" s="226" t="s">
        <v>450</v>
      </c>
      <c r="D112" s="226"/>
      <c r="E112" s="226"/>
      <c r="F112" s="245" t="s">
        <v>409</v>
      </c>
      <c r="G112" s="226"/>
      <c r="H112" s="226" t="s">
        <v>451</v>
      </c>
      <c r="I112" s="226" t="s">
        <v>411</v>
      </c>
      <c r="J112" s="226">
        <v>120</v>
      </c>
      <c r="K112" s="237"/>
    </row>
    <row r="113" spans="2:11" ht="15" customHeight="1">
      <c r="B113" s="246"/>
      <c r="C113" s="226" t="s">
        <v>35</v>
      </c>
      <c r="D113" s="226"/>
      <c r="E113" s="226"/>
      <c r="F113" s="245" t="s">
        <v>409</v>
      </c>
      <c r="G113" s="226"/>
      <c r="H113" s="226" t="s">
        <v>452</v>
      </c>
      <c r="I113" s="226" t="s">
        <v>443</v>
      </c>
      <c r="J113" s="226"/>
      <c r="K113" s="237"/>
    </row>
    <row r="114" spans="2:11" ht="15" customHeight="1">
      <c r="B114" s="246"/>
      <c r="C114" s="226" t="s">
        <v>45</v>
      </c>
      <c r="D114" s="226"/>
      <c r="E114" s="226"/>
      <c r="F114" s="245" t="s">
        <v>409</v>
      </c>
      <c r="G114" s="226"/>
      <c r="H114" s="226" t="s">
        <v>453</v>
      </c>
      <c r="I114" s="226" t="s">
        <v>443</v>
      </c>
      <c r="J114" s="226"/>
      <c r="K114" s="237"/>
    </row>
    <row r="115" spans="2:11" ht="15" customHeight="1">
      <c r="B115" s="246"/>
      <c r="C115" s="226" t="s">
        <v>54</v>
      </c>
      <c r="D115" s="226"/>
      <c r="E115" s="226"/>
      <c r="F115" s="245" t="s">
        <v>409</v>
      </c>
      <c r="G115" s="226"/>
      <c r="H115" s="226" t="s">
        <v>454</v>
      </c>
      <c r="I115" s="226" t="s">
        <v>455</v>
      </c>
      <c r="J115" s="226"/>
      <c r="K115" s="237"/>
    </row>
    <row r="116" spans="2:11" ht="15" customHeight="1">
      <c r="B116" s="249"/>
      <c r="C116" s="255"/>
      <c r="D116" s="255"/>
      <c r="E116" s="255"/>
      <c r="F116" s="255"/>
      <c r="G116" s="255"/>
      <c r="H116" s="255"/>
      <c r="I116" s="255"/>
      <c r="J116" s="255"/>
      <c r="K116" s="251"/>
    </row>
    <row r="117" spans="2:11" ht="18.75" customHeight="1">
      <c r="B117" s="256"/>
      <c r="C117" s="222"/>
      <c r="D117" s="222"/>
      <c r="E117" s="222"/>
      <c r="F117" s="257"/>
      <c r="G117" s="222"/>
      <c r="H117" s="222"/>
      <c r="I117" s="222"/>
      <c r="J117" s="222"/>
      <c r="K117" s="256"/>
    </row>
    <row r="118" spans="2:11" ht="18.75" customHeight="1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</row>
    <row r="119" spans="2:11" ht="7.5" customHeight="1">
      <c r="B119" s="258"/>
      <c r="C119" s="259"/>
      <c r="D119" s="259"/>
      <c r="E119" s="259"/>
      <c r="F119" s="259"/>
      <c r="G119" s="259"/>
      <c r="H119" s="259"/>
      <c r="I119" s="259"/>
      <c r="J119" s="259"/>
      <c r="K119" s="260"/>
    </row>
    <row r="120" spans="2:11" ht="45" customHeight="1">
      <c r="B120" s="261"/>
      <c r="C120" s="329" t="s">
        <v>456</v>
      </c>
      <c r="D120" s="329"/>
      <c r="E120" s="329"/>
      <c r="F120" s="329"/>
      <c r="G120" s="329"/>
      <c r="H120" s="329"/>
      <c r="I120" s="329"/>
      <c r="J120" s="329"/>
      <c r="K120" s="262"/>
    </row>
    <row r="121" spans="2:11" ht="17.25" customHeight="1">
      <c r="B121" s="263"/>
      <c r="C121" s="238" t="s">
        <v>403</v>
      </c>
      <c r="D121" s="238"/>
      <c r="E121" s="238"/>
      <c r="F121" s="238" t="s">
        <v>404</v>
      </c>
      <c r="G121" s="239"/>
      <c r="H121" s="238" t="s">
        <v>110</v>
      </c>
      <c r="I121" s="238" t="s">
        <v>54</v>
      </c>
      <c r="J121" s="238" t="s">
        <v>405</v>
      </c>
      <c r="K121" s="264"/>
    </row>
    <row r="122" spans="2:11" ht="17.25" customHeight="1">
      <c r="B122" s="263"/>
      <c r="C122" s="240" t="s">
        <v>406</v>
      </c>
      <c r="D122" s="240"/>
      <c r="E122" s="240"/>
      <c r="F122" s="241" t="s">
        <v>407</v>
      </c>
      <c r="G122" s="242"/>
      <c r="H122" s="240"/>
      <c r="I122" s="240"/>
      <c r="J122" s="240" t="s">
        <v>408</v>
      </c>
      <c r="K122" s="264"/>
    </row>
    <row r="123" spans="2:11" ht="5.25" customHeight="1">
      <c r="B123" s="265"/>
      <c r="C123" s="243"/>
      <c r="D123" s="243"/>
      <c r="E123" s="243"/>
      <c r="F123" s="243"/>
      <c r="G123" s="226"/>
      <c r="H123" s="243"/>
      <c r="I123" s="243"/>
      <c r="J123" s="243"/>
      <c r="K123" s="266"/>
    </row>
    <row r="124" spans="2:11" ht="15" customHeight="1">
      <c r="B124" s="265"/>
      <c r="C124" s="226" t="s">
        <v>412</v>
      </c>
      <c r="D124" s="243"/>
      <c r="E124" s="243"/>
      <c r="F124" s="245" t="s">
        <v>409</v>
      </c>
      <c r="G124" s="226"/>
      <c r="H124" s="226" t="s">
        <v>448</v>
      </c>
      <c r="I124" s="226" t="s">
        <v>411</v>
      </c>
      <c r="J124" s="226">
        <v>120</v>
      </c>
      <c r="K124" s="267"/>
    </row>
    <row r="125" spans="2:11" ht="15" customHeight="1">
      <c r="B125" s="265"/>
      <c r="C125" s="226" t="s">
        <v>457</v>
      </c>
      <c r="D125" s="226"/>
      <c r="E125" s="226"/>
      <c r="F125" s="245" t="s">
        <v>409</v>
      </c>
      <c r="G125" s="226"/>
      <c r="H125" s="226" t="s">
        <v>458</v>
      </c>
      <c r="I125" s="226" t="s">
        <v>411</v>
      </c>
      <c r="J125" s="226" t="s">
        <v>459</v>
      </c>
      <c r="K125" s="267"/>
    </row>
    <row r="126" spans="2:11" ht="15" customHeight="1">
      <c r="B126" s="265"/>
      <c r="C126" s="226" t="s">
        <v>362</v>
      </c>
      <c r="D126" s="226"/>
      <c r="E126" s="226"/>
      <c r="F126" s="245" t="s">
        <v>409</v>
      </c>
      <c r="G126" s="226"/>
      <c r="H126" s="226" t="s">
        <v>460</v>
      </c>
      <c r="I126" s="226" t="s">
        <v>411</v>
      </c>
      <c r="J126" s="226" t="s">
        <v>459</v>
      </c>
      <c r="K126" s="267"/>
    </row>
    <row r="127" spans="2:11" ht="15" customHeight="1">
      <c r="B127" s="265"/>
      <c r="C127" s="226" t="s">
        <v>420</v>
      </c>
      <c r="D127" s="226"/>
      <c r="E127" s="226"/>
      <c r="F127" s="245" t="s">
        <v>415</v>
      </c>
      <c r="G127" s="226"/>
      <c r="H127" s="226" t="s">
        <v>421</v>
      </c>
      <c r="I127" s="226" t="s">
        <v>411</v>
      </c>
      <c r="J127" s="226">
        <v>15</v>
      </c>
      <c r="K127" s="267"/>
    </row>
    <row r="128" spans="2:11" ht="15" customHeight="1">
      <c r="B128" s="265"/>
      <c r="C128" s="247" t="s">
        <v>422</v>
      </c>
      <c r="D128" s="247"/>
      <c r="E128" s="247"/>
      <c r="F128" s="248" t="s">
        <v>415</v>
      </c>
      <c r="G128" s="247"/>
      <c r="H128" s="247" t="s">
        <v>423</v>
      </c>
      <c r="I128" s="247" t="s">
        <v>411</v>
      </c>
      <c r="J128" s="247">
        <v>15</v>
      </c>
      <c r="K128" s="267"/>
    </row>
    <row r="129" spans="2:11" ht="15" customHeight="1">
      <c r="B129" s="265"/>
      <c r="C129" s="247" t="s">
        <v>424</v>
      </c>
      <c r="D129" s="247"/>
      <c r="E129" s="247"/>
      <c r="F129" s="248" t="s">
        <v>415</v>
      </c>
      <c r="G129" s="247"/>
      <c r="H129" s="247" t="s">
        <v>425</v>
      </c>
      <c r="I129" s="247" t="s">
        <v>411</v>
      </c>
      <c r="J129" s="247">
        <v>20</v>
      </c>
      <c r="K129" s="267"/>
    </row>
    <row r="130" spans="2:11" ht="15" customHeight="1">
      <c r="B130" s="265"/>
      <c r="C130" s="247" t="s">
        <v>426</v>
      </c>
      <c r="D130" s="247"/>
      <c r="E130" s="247"/>
      <c r="F130" s="248" t="s">
        <v>415</v>
      </c>
      <c r="G130" s="247"/>
      <c r="H130" s="247" t="s">
        <v>427</v>
      </c>
      <c r="I130" s="247" t="s">
        <v>411</v>
      </c>
      <c r="J130" s="247">
        <v>20</v>
      </c>
      <c r="K130" s="267"/>
    </row>
    <row r="131" spans="2:11" ht="15" customHeight="1">
      <c r="B131" s="265"/>
      <c r="C131" s="226" t="s">
        <v>414</v>
      </c>
      <c r="D131" s="226"/>
      <c r="E131" s="226"/>
      <c r="F131" s="245" t="s">
        <v>415</v>
      </c>
      <c r="G131" s="226"/>
      <c r="H131" s="226" t="s">
        <v>448</v>
      </c>
      <c r="I131" s="226" t="s">
        <v>411</v>
      </c>
      <c r="J131" s="226">
        <v>50</v>
      </c>
      <c r="K131" s="267"/>
    </row>
    <row r="132" spans="2:11" ht="15" customHeight="1">
      <c r="B132" s="265"/>
      <c r="C132" s="226" t="s">
        <v>428</v>
      </c>
      <c r="D132" s="226"/>
      <c r="E132" s="226"/>
      <c r="F132" s="245" t="s">
        <v>415</v>
      </c>
      <c r="G132" s="226"/>
      <c r="H132" s="226" t="s">
        <v>448</v>
      </c>
      <c r="I132" s="226" t="s">
        <v>411</v>
      </c>
      <c r="J132" s="226">
        <v>50</v>
      </c>
      <c r="K132" s="267"/>
    </row>
    <row r="133" spans="2:11" ht="15" customHeight="1">
      <c r="B133" s="265"/>
      <c r="C133" s="226" t="s">
        <v>434</v>
      </c>
      <c r="D133" s="226"/>
      <c r="E133" s="226"/>
      <c r="F133" s="245" t="s">
        <v>415</v>
      </c>
      <c r="G133" s="226"/>
      <c r="H133" s="226" t="s">
        <v>448</v>
      </c>
      <c r="I133" s="226" t="s">
        <v>411</v>
      </c>
      <c r="J133" s="226">
        <v>50</v>
      </c>
      <c r="K133" s="267"/>
    </row>
    <row r="134" spans="2:11" ht="15" customHeight="1">
      <c r="B134" s="265"/>
      <c r="C134" s="226" t="s">
        <v>436</v>
      </c>
      <c r="D134" s="226"/>
      <c r="E134" s="226"/>
      <c r="F134" s="245" t="s">
        <v>415</v>
      </c>
      <c r="G134" s="226"/>
      <c r="H134" s="226" t="s">
        <v>448</v>
      </c>
      <c r="I134" s="226" t="s">
        <v>411</v>
      </c>
      <c r="J134" s="226">
        <v>50</v>
      </c>
      <c r="K134" s="267"/>
    </row>
    <row r="135" spans="2:11" ht="15" customHeight="1">
      <c r="B135" s="265"/>
      <c r="C135" s="226" t="s">
        <v>116</v>
      </c>
      <c r="D135" s="226"/>
      <c r="E135" s="226"/>
      <c r="F135" s="245" t="s">
        <v>415</v>
      </c>
      <c r="G135" s="226"/>
      <c r="H135" s="226" t="s">
        <v>461</v>
      </c>
      <c r="I135" s="226" t="s">
        <v>411</v>
      </c>
      <c r="J135" s="226">
        <v>255</v>
      </c>
      <c r="K135" s="267"/>
    </row>
    <row r="136" spans="2:11" ht="15" customHeight="1">
      <c r="B136" s="265"/>
      <c r="C136" s="226" t="s">
        <v>438</v>
      </c>
      <c r="D136" s="226"/>
      <c r="E136" s="226"/>
      <c r="F136" s="245" t="s">
        <v>409</v>
      </c>
      <c r="G136" s="226"/>
      <c r="H136" s="226" t="s">
        <v>462</v>
      </c>
      <c r="I136" s="226" t="s">
        <v>440</v>
      </c>
      <c r="J136" s="226"/>
      <c r="K136" s="267"/>
    </row>
    <row r="137" spans="2:11" ht="15" customHeight="1">
      <c r="B137" s="265"/>
      <c r="C137" s="226" t="s">
        <v>441</v>
      </c>
      <c r="D137" s="226"/>
      <c r="E137" s="226"/>
      <c r="F137" s="245" t="s">
        <v>409</v>
      </c>
      <c r="G137" s="226"/>
      <c r="H137" s="226" t="s">
        <v>463</v>
      </c>
      <c r="I137" s="226" t="s">
        <v>443</v>
      </c>
      <c r="J137" s="226"/>
      <c r="K137" s="267"/>
    </row>
    <row r="138" spans="2:11" ht="15" customHeight="1">
      <c r="B138" s="265"/>
      <c r="C138" s="226" t="s">
        <v>444</v>
      </c>
      <c r="D138" s="226"/>
      <c r="E138" s="226"/>
      <c r="F138" s="245" t="s">
        <v>409</v>
      </c>
      <c r="G138" s="226"/>
      <c r="H138" s="226" t="s">
        <v>444</v>
      </c>
      <c r="I138" s="226" t="s">
        <v>443</v>
      </c>
      <c r="J138" s="226"/>
      <c r="K138" s="267"/>
    </row>
    <row r="139" spans="2:11" ht="15" customHeight="1">
      <c r="B139" s="265"/>
      <c r="C139" s="226" t="s">
        <v>35</v>
      </c>
      <c r="D139" s="226"/>
      <c r="E139" s="226"/>
      <c r="F139" s="245" t="s">
        <v>409</v>
      </c>
      <c r="G139" s="226"/>
      <c r="H139" s="226" t="s">
        <v>464</v>
      </c>
      <c r="I139" s="226" t="s">
        <v>443</v>
      </c>
      <c r="J139" s="226"/>
      <c r="K139" s="267"/>
    </row>
    <row r="140" spans="2:11" ht="15" customHeight="1">
      <c r="B140" s="265"/>
      <c r="C140" s="226" t="s">
        <v>465</v>
      </c>
      <c r="D140" s="226"/>
      <c r="E140" s="226"/>
      <c r="F140" s="245" t="s">
        <v>409</v>
      </c>
      <c r="G140" s="226"/>
      <c r="H140" s="226" t="s">
        <v>466</v>
      </c>
      <c r="I140" s="226" t="s">
        <v>443</v>
      </c>
      <c r="J140" s="226"/>
      <c r="K140" s="267"/>
    </row>
    <row r="141" spans="2:11" ht="15" customHeight="1">
      <c r="B141" s="268"/>
      <c r="C141" s="269"/>
      <c r="D141" s="269"/>
      <c r="E141" s="269"/>
      <c r="F141" s="269"/>
      <c r="G141" s="269"/>
      <c r="H141" s="269"/>
      <c r="I141" s="269"/>
      <c r="J141" s="269"/>
      <c r="K141" s="270"/>
    </row>
    <row r="142" spans="2:11" ht="18.75" customHeight="1">
      <c r="B142" s="222"/>
      <c r="C142" s="222"/>
      <c r="D142" s="222"/>
      <c r="E142" s="222"/>
      <c r="F142" s="257"/>
      <c r="G142" s="222"/>
      <c r="H142" s="222"/>
      <c r="I142" s="222"/>
      <c r="J142" s="222"/>
      <c r="K142" s="222"/>
    </row>
    <row r="143" spans="2:11" ht="18.75" customHeight="1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</row>
    <row r="144" spans="2:11" ht="7.5" customHeight="1">
      <c r="B144" s="233"/>
      <c r="C144" s="234"/>
      <c r="D144" s="234"/>
      <c r="E144" s="234"/>
      <c r="F144" s="234"/>
      <c r="G144" s="234"/>
      <c r="H144" s="234"/>
      <c r="I144" s="234"/>
      <c r="J144" s="234"/>
      <c r="K144" s="235"/>
    </row>
    <row r="145" spans="2:11" ht="45" customHeight="1">
      <c r="B145" s="236"/>
      <c r="C145" s="332" t="s">
        <v>467</v>
      </c>
      <c r="D145" s="332"/>
      <c r="E145" s="332"/>
      <c r="F145" s="332"/>
      <c r="G145" s="332"/>
      <c r="H145" s="332"/>
      <c r="I145" s="332"/>
      <c r="J145" s="332"/>
      <c r="K145" s="237"/>
    </row>
    <row r="146" spans="2:11" ht="17.25" customHeight="1">
      <c r="B146" s="236"/>
      <c r="C146" s="238" t="s">
        <v>403</v>
      </c>
      <c r="D146" s="238"/>
      <c r="E146" s="238"/>
      <c r="F146" s="238" t="s">
        <v>404</v>
      </c>
      <c r="G146" s="239"/>
      <c r="H146" s="238" t="s">
        <v>110</v>
      </c>
      <c r="I146" s="238" t="s">
        <v>54</v>
      </c>
      <c r="J146" s="238" t="s">
        <v>405</v>
      </c>
      <c r="K146" s="237"/>
    </row>
    <row r="147" spans="2:11" ht="17.25" customHeight="1">
      <c r="B147" s="236"/>
      <c r="C147" s="240" t="s">
        <v>406</v>
      </c>
      <c r="D147" s="240"/>
      <c r="E147" s="240"/>
      <c r="F147" s="241" t="s">
        <v>407</v>
      </c>
      <c r="G147" s="242"/>
      <c r="H147" s="240"/>
      <c r="I147" s="240"/>
      <c r="J147" s="240" t="s">
        <v>408</v>
      </c>
      <c r="K147" s="237"/>
    </row>
    <row r="148" spans="2:11" ht="5.25" customHeight="1">
      <c r="B148" s="246"/>
      <c r="C148" s="243"/>
      <c r="D148" s="243"/>
      <c r="E148" s="243"/>
      <c r="F148" s="243"/>
      <c r="G148" s="244"/>
      <c r="H148" s="243"/>
      <c r="I148" s="243"/>
      <c r="J148" s="243"/>
      <c r="K148" s="267"/>
    </row>
    <row r="149" spans="2:11" ht="15" customHeight="1">
      <c r="B149" s="246"/>
      <c r="C149" s="271" t="s">
        <v>412</v>
      </c>
      <c r="D149" s="226"/>
      <c r="E149" s="226"/>
      <c r="F149" s="272" t="s">
        <v>409</v>
      </c>
      <c r="G149" s="226"/>
      <c r="H149" s="271" t="s">
        <v>448</v>
      </c>
      <c r="I149" s="271" t="s">
        <v>411</v>
      </c>
      <c r="J149" s="271">
        <v>120</v>
      </c>
      <c r="K149" s="267"/>
    </row>
    <row r="150" spans="2:11" ht="15" customHeight="1">
      <c r="B150" s="246"/>
      <c r="C150" s="271" t="s">
        <v>457</v>
      </c>
      <c r="D150" s="226"/>
      <c r="E150" s="226"/>
      <c r="F150" s="272" t="s">
        <v>409</v>
      </c>
      <c r="G150" s="226"/>
      <c r="H150" s="271" t="s">
        <v>468</v>
      </c>
      <c r="I150" s="271" t="s">
        <v>411</v>
      </c>
      <c r="J150" s="271" t="s">
        <v>459</v>
      </c>
      <c r="K150" s="267"/>
    </row>
    <row r="151" spans="2:11" ht="15" customHeight="1">
      <c r="B151" s="246"/>
      <c r="C151" s="271" t="s">
        <v>362</v>
      </c>
      <c r="D151" s="226"/>
      <c r="E151" s="226"/>
      <c r="F151" s="272" t="s">
        <v>409</v>
      </c>
      <c r="G151" s="226"/>
      <c r="H151" s="271" t="s">
        <v>469</v>
      </c>
      <c r="I151" s="271" t="s">
        <v>411</v>
      </c>
      <c r="J151" s="271" t="s">
        <v>459</v>
      </c>
      <c r="K151" s="267"/>
    </row>
    <row r="152" spans="2:11" ht="15" customHeight="1">
      <c r="B152" s="246"/>
      <c r="C152" s="271" t="s">
        <v>414</v>
      </c>
      <c r="D152" s="226"/>
      <c r="E152" s="226"/>
      <c r="F152" s="272" t="s">
        <v>415</v>
      </c>
      <c r="G152" s="226"/>
      <c r="H152" s="271" t="s">
        <v>448</v>
      </c>
      <c r="I152" s="271" t="s">
        <v>411</v>
      </c>
      <c r="J152" s="271">
        <v>50</v>
      </c>
      <c r="K152" s="267"/>
    </row>
    <row r="153" spans="2:11" ht="15" customHeight="1">
      <c r="B153" s="246"/>
      <c r="C153" s="271" t="s">
        <v>417</v>
      </c>
      <c r="D153" s="226"/>
      <c r="E153" s="226"/>
      <c r="F153" s="272" t="s">
        <v>409</v>
      </c>
      <c r="G153" s="226"/>
      <c r="H153" s="271" t="s">
        <v>448</v>
      </c>
      <c r="I153" s="271" t="s">
        <v>419</v>
      </c>
      <c r="J153" s="271"/>
      <c r="K153" s="267"/>
    </row>
    <row r="154" spans="2:11" ht="15" customHeight="1">
      <c r="B154" s="246"/>
      <c r="C154" s="271" t="s">
        <v>428</v>
      </c>
      <c r="D154" s="226"/>
      <c r="E154" s="226"/>
      <c r="F154" s="272" t="s">
        <v>415</v>
      </c>
      <c r="G154" s="226"/>
      <c r="H154" s="271" t="s">
        <v>448</v>
      </c>
      <c r="I154" s="271" t="s">
        <v>411</v>
      </c>
      <c r="J154" s="271">
        <v>50</v>
      </c>
      <c r="K154" s="267"/>
    </row>
    <row r="155" spans="2:11" ht="15" customHeight="1">
      <c r="B155" s="246"/>
      <c r="C155" s="271" t="s">
        <v>436</v>
      </c>
      <c r="D155" s="226"/>
      <c r="E155" s="226"/>
      <c r="F155" s="272" t="s">
        <v>415</v>
      </c>
      <c r="G155" s="226"/>
      <c r="H155" s="271" t="s">
        <v>448</v>
      </c>
      <c r="I155" s="271" t="s">
        <v>411</v>
      </c>
      <c r="J155" s="271">
        <v>50</v>
      </c>
      <c r="K155" s="267"/>
    </row>
    <row r="156" spans="2:11" ht="15" customHeight="1">
      <c r="B156" s="246"/>
      <c r="C156" s="271" t="s">
        <v>434</v>
      </c>
      <c r="D156" s="226"/>
      <c r="E156" s="226"/>
      <c r="F156" s="272" t="s">
        <v>415</v>
      </c>
      <c r="G156" s="226"/>
      <c r="H156" s="271" t="s">
        <v>448</v>
      </c>
      <c r="I156" s="271" t="s">
        <v>411</v>
      </c>
      <c r="J156" s="271">
        <v>50</v>
      </c>
      <c r="K156" s="267"/>
    </row>
    <row r="157" spans="2:11" ht="15" customHeight="1">
      <c r="B157" s="246"/>
      <c r="C157" s="271" t="s">
        <v>93</v>
      </c>
      <c r="D157" s="226"/>
      <c r="E157" s="226"/>
      <c r="F157" s="272" t="s">
        <v>409</v>
      </c>
      <c r="G157" s="226"/>
      <c r="H157" s="271" t="s">
        <v>470</v>
      </c>
      <c r="I157" s="271" t="s">
        <v>411</v>
      </c>
      <c r="J157" s="271" t="s">
        <v>471</v>
      </c>
      <c r="K157" s="267"/>
    </row>
    <row r="158" spans="2:11" ht="15" customHeight="1">
      <c r="B158" s="246"/>
      <c r="C158" s="271" t="s">
        <v>472</v>
      </c>
      <c r="D158" s="226"/>
      <c r="E158" s="226"/>
      <c r="F158" s="272" t="s">
        <v>409</v>
      </c>
      <c r="G158" s="226"/>
      <c r="H158" s="271" t="s">
        <v>473</v>
      </c>
      <c r="I158" s="271" t="s">
        <v>443</v>
      </c>
      <c r="J158" s="271"/>
      <c r="K158" s="267"/>
    </row>
    <row r="159" spans="2:11" ht="15" customHeight="1">
      <c r="B159" s="273"/>
      <c r="C159" s="255"/>
      <c r="D159" s="255"/>
      <c r="E159" s="255"/>
      <c r="F159" s="255"/>
      <c r="G159" s="255"/>
      <c r="H159" s="255"/>
      <c r="I159" s="255"/>
      <c r="J159" s="255"/>
      <c r="K159" s="274"/>
    </row>
    <row r="160" spans="2:11" ht="18.75" customHeight="1">
      <c r="B160" s="222"/>
      <c r="C160" s="226"/>
      <c r="D160" s="226"/>
      <c r="E160" s="226"/>
      <c r="F160" s="245"/>
      <c r="G160" s="226"/>
      <c r="H160" s="226"/>
      <c r="I160" s="226"/>
      <c r="J160" s="226"/>
      <c r="K160" s="222"/>
    </row>
    <row r="161" spans="2:11" ht="18.75" customHeight="1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</row>
    <row r="162" spans="2:11" ht="7.5" customHeight="1">
      <c r="B162" s="213"/>
      <c r="C162" s="214"/>
      <c r="D162" s="214"/>
      <c r="E162" s="214"/>
      <c r="F162" s="214"/>
      <c r="G162" s="214"/>
      <c r="H162" s="214"/>
      <c r="I162" s="214"/>
      <c r="J162" s="214"/>
      <c r="K162" s="215"/>
    </row>
    <row r="163" spans="2:11" ht="45" customHeight="1">
      <c r="B163" s="216"/>
      <c r="C163" s="329" t="s">
        <v>474</v>
      </c>
      <c r="D163" s="329"/>
      <c r="E163" s="329"/>
      <c r="F163" s="329"/>
      <c r="G163" s="329"/>
      <c r="H163" s="329"/>
      <c r="I163" s="329"/>
      <c r="J163" s="329"/>
      <c r="K163" s="217"/>
    </row>
    <row r="164" spans="2:11" ht="17.25" customHeight="1">
      <c r="B164" s="216"/>
      <c r="C164" s="238" t="s">
        <v>403</v>
      </c>
      <c r="D164" s="238"/>
      <c r="E164" s="238"/>
      <c r="F164" s="238" t="s">
        <v>404</v>
      </c>
      <c r="G164" s="275"/>
      <c r="H164" s="276" t="s">
        <v>110</v>
      </c>
      <c r="I164" s="276" t="s">
        <v>54</v>
      </c>
      <c r="J164" s="238" t="s">
        <v>405</v>
      </c>
      <c r="K164" s="217"/>
    </row>
    <row r="165" spans="2:11" ht="17.25" customHeight="1">
      <c r="B165" s="219"/>
      <c r="C165" s="240" t="s">
        <v>406</v>
      </c>
      <c r="D165" s="240"/>
      <c r="E165" s="240"/>
      <c r="F165" s="241" t="s">
        <v>407</v>
      </c>
      <c r="G165" s="277"/>
      <c r="H165" s="278"/>
      <c r="I165" s="278"/>
      <c r="J165" s="240" t="s">
        <v>408</v>
      </c>
      <c r="K165" s="220"/>
    </row>
    <row r="166" spans="2:11" ht="5.25" customHeight="1">
      <c r="B166" s="246"/>
      <c r="C166" s="243"/>
      <c r="D166" s="243"/>
      <c r="E166" s="243"/>
      <c r="F166" s="243"/>
      <c r="G166" s="244"/>
      <c r="H166" s="243"/>
      <c r="I166" s="243"/>
      <c r="J166" s="243"/>
      <c r="K166" s="267"/>
    </row>
    <row r="167" spans="2:11" ht="15" customHeight="1">
      <c r="B167" s="246"/>
      <c r="C167" s="226" t="s">
        <v>412</v>
      </c>
      <c r="D167" s="226"/>
      <c r="E167" s="226"/>
      <c r="F167" s="245" t="s">
        <v>409</v>
      </c>
      <c r="G167" s="226"/>
      <c r="H167" s="226" t="s">
        <v>448</v>
      </c>
      <c r="I167" s="226" t="s">
        <v>411</v>
      </c>
      <c r="J167" s="226">
        <v>120</v>
      </c>
      <c r="K167" s="267"/>
    </row>
    <row r="168" spans="2:11" ht="15" customHeight="1">
      <c r="B168" s="246"/>
      <c r="C168" s="226" t="s">
        <v>457</v>
      </c>
      <c r="D168" s="226"/>
      <c r="E168" s="226"/>
      <c r="F168" s="245" t="s">
        <v>409</v>
      </c>
      <c r="G168" s="226"/>
      <c r="H168" s="226" t="s">
        <v>458</v>
      </c>
      <c r="I168" s="226" t="s">
        <v>411</v>
      </c>
      <c r="J168" s="226" t="s">
        <v>459</v>
      </c>
      <c r="K168" s="267"/>
    </row>
    <row r="169" spans="2:11" ht="15" customHeight="1">
      <c r="B169" s="246"/>
      <c r="C169" s="226" t="s">
        <v>362</v>
      </c>
      <c r="D169" s="226"/>
      <c r="E169" s="226"/>
      <c r="F169" s="245" t="s">
        <v>409</v>
      </c>
      <c r="G169" s="226"/>
      <c r="H169" s="226" t="s">
        <v>475</v>
      </c>
      <c r="I169" s="226" t="s">
        <v>411</v>
      </c>
      <c r="J169" s="226" t="s">
        <v>459</v>
      </c>
      <c r="K169" s="267"/>
    </row>
    <row r="170" spans="2:11" ht="15" customHeight="1">
      <c r="B170" s="246"/>
      <c r="C170" s="226" t="s">
        <v>414</v>
      </c>
      <c r="D170" s="226"/>
      <c r="E170" s="226"/>
      <c r="F170" s="245" t="s">
        <v>415</v>
      </c>
      <c r="G170" s="226"/>
      <c r="H170" s="226" t="s">
        <v>475</v>
      </c>
      <c r="I170" s="226" t="s">
        <v>411</v>
      </c>
      <c r="J170" s="226">
        <v>50</v>
      </c>
      <c r="K170" s="267"/>
    </row>
    <row r="171" spans="2:11" ht="15" customHeight="1">
      <c r="B171" s="246"/>
      <c r="C171" s="226" t="s">
        <v>417</v>
      </c>
      <c r="D171" s="226"/>
      <c r="E171" s="226"/>
      <c r="F171" s="245" t="s">
        <v>409</v>
      </c>
      <c r="G171" s="226"/>
      <c r="H171" s="226" t="s">
        <v>475</v>
      </c>
      <c r="I171" s="226" t="s">
        <v>419</v>
      </c>
      <c r="J171" s="226"/>
      <c r="K171" s="267"/>
    </row>
    <row r="172" spans="2:11" ht="15" customHeight="1">
      <c r="B172" s="246"/>
      <c r="C172" s="226" t="s">
        <v>428</v>
      </c>
      <c r="D172" s="226"/>
      <c r="E172" s="226"/>
      <c r="F172" s="245" t="s">
        <v>415</v>
      </c>
      <c r="G172" s="226"/>
      <c r="H172" s="226" t="s">
        <v>475</v>
      </c>
      <c r="I172" s="226" t="s">
        <v>411</v>
      </c>
      <c r="J172" s="226">
        <v>50</v>
      </c>
      <c r="K172" s="267"/>
    </row>
    <row r="173" spans="2:11" ht="15" customHeight="1">
      <c r="B173" s="246"/>
      <c r="C173" s="226" t="s">
        <v>436</v>
      </c>
      <c r="D173" s="226"/>
      <c r="E173" s="226"/>
      <c r="F173" s="245" t="s">
        <v>415</v>
      </c>
      <c r="G173" s="226"/>
      <c r="H173" s="226" t="s">
        <v>475</v>
      </c>
      <c r="I173" s="226" t="s">
        <v>411</v>
      </c>
      <c r="J173" s="226">
        <v>50</v>
      </c>
      <c r="K173" s="267"/>
    </row>
    <row r="174" spans="2:11" ht="15" customHeight="1">
      <c r="B174" s="246"/>
      <c r="C174" s="226" t="s">
        <v>434</v>
      </c>
      <c r="D174" s="226"/>
      <c r="E174" s="226"/>
      <c r="F174" s="245" t="s">
        <v>415</v>
      </c>
      <c r="G174" s="226"/>
      <c r="H174" s="226" t="s">
        <v>475</v>
      </c>
      <c r="I174" s="226" t="s">
        <v>411</v>
      </c>
      <c r="J174" s="226">
        <v>50</v>
      </c>
      <c r="K174" s="267"/>
    </row>
    <row r="175" spans="2:11" ht="15" customHeight="1">
      <c r="B175" s="246"/>
      <c r="C175" s="226" t="s">
        <v>109</v>
      </c>
      <c r="D175" s="226"/>
      <c r="E175" s="226"/>
      <c r="F175" s="245" t="s">
        <v>409</v>
      </c>
      <c r="G175" s="226"/>
      <c r="H175" s="226" t="s">
        <v>476</v>
      </c>
      <c r="I175" s="226" t="s">
        <v>477</v>
      </c>
      <c r="J175" s="226"/>
      <c r="K175" s="267"/>
    </row>
    <row r="176" spans="2:11" ht="15" customHeight="1">
      <c r="B176" s="246"/>
      <c r="C176" s="226" t="s">
        <v>54</v>
      </c>
      <c r="D176" s="226"/>
      <c r="E176" s="226"/>
      <c r="F176" s="245" t="s">
        <v>409</v>
      </c>
      <c r="G176" s="226"/>
      <c r="H176" s="226" t="s">
        <v>478</v>
      </c>
      <c r="I176" s="226" t="s">
        <v>479</v>
      </c>
      <c r="J176" s="226">
        <v>1</v>
      </c>
      <c r="K176" s="267"/>
    </row>
    <row r="177" spans="2:11" ht="15" customHeight="1">
      <c r="B177" s="246"/>
      <c r="C177" s="226" t="s">
        <v>50</v>
      </c>
      <c r="D177" s="226"/>
      <c r="E177" s="226"/>
      <c r="F177" s="245" t="s">
        <v>409</v>
      </c>
      <c r="G177" s="226"/>
      <c r="H177" s="226" t="s">
        <v>480</v>
      </c>
      <c r="I177" s="226" t="s">
        <v>411</v>
      </c>
      <c r="J177" s="226">
        <v>20</v>
      </c>
      <c r="K177" s="267"/>
    </row>
    <row r="178" spans="2:11" ht="15" customHeight="1">
      <c r="B178" s="246"/>
      <c r="C178" s="226" t="s">
        <v>110</v>
      </c>
      <c r="D178" s="226"/>
      <c r="E178" s="226"/>
      <c r="F178" s="245" t="s">
        <v>409</v>
      </c>
      <c r="G178" s="226"/>
      <c r="H178" s="226" t="s">
        <v>481</v>
      </c>
      <c r="I178" s="226" t="s">
        <v>411</v>
      </c>
      <c r="J178" s="226">
        <v>255</v>
      </c>
      <c r="K178" s="267"/>
    </row>
    <row r="179" spans="2:11" ht="15" customHeight="1">
      <c r="B179" s="246"/>
      <c r="C179" s="226" t="s">
        <v>111</v>
      </c>
      <c r="D179" s="226"/>
      <c r="E179" s="226"/>
      <c r="F179" s="245" t="s">
        <v>409</v>
      </c>
      <c r="G179" s="226"/>
      <c r="H179" s="226" t="s">
        <v>374</v>
      </c>
      <c r="I179" s="226" t="s">
        <v>411</v>
      </c>
      <c r="J179" s="226">
        <v>10</v>
      </c>
      <c r="K179" s="267"/>
    </row>
    <row r="180" spans="2:11" ht="15" customHeight="1">
      <c r="B180" s="246"/>
      <c r="C180" s="226" t="s">
        <v>112</v>
      </c>
      <c r="D180" s="226"/>
      <c r="E180" s="226"/>
      <c r="F180" s="245" t="s">
        <v>409</v>
      </c>
      <c r="G180" s="226"/>
      <c r="H180" s="226" t="s">
        <v>482</v>
      </c>
      <c r="I180" s="226" t="s">
        <v>443</v>
      </c>
      <c r="J180" s="226"/>
      <c r="K180" s="267"/>
    </row>
    <row r="181" spans="2:11" ht="15" customHeight="1">
      <c r="B181" s="246"/>
      <c r="C181" s="226" t="s">
        <v>483</v>
      </c>
      <c r="D181" s="226"/>
      <c r="E181" s="226"/>
      <c r="F181" s="245" t="s">
        <v>409</v>
      </c>
      <c r="G181" s="226"/>
      <c r="H181" s="226" t="s">
        <v>484</v>
      </c>
      <c r="I181" s="226" t="s">
        <v>443</v>
      </c>
      <c r="J181" s="226"/>
      <c r="K181" s="267"/>
    </row>
    <row r="182" spans="2:11" ht="15" customHeight="1">
      <c r="B182" s="246"/>
      <c r="C182" s="226" t="s">
        <v>472</v>
      </c>
      <c r="D182" s="226"/>
      <c r="E182" s="226"/>
      <c r="F182" s="245" t="s">
        <v>409</v>
      </c>
      <c r="G182" s="226"/>
      <c r="H182" s="226" t="s">
        <v>485</v>
      </c>
      <c r="I182" s="226" t="s">
        <v>443</v>
      </c>
      <c r="J182" s="226"/>
      <c r="K182" s="267"/>
    </row>
    <row r="183" spans="2:11" ht="15" customHeight="1">
      <c r="B183" s="246"/>
      <c r="C183" s="226" t="s">
        <v>115</v>
      </c>
      <c r="D183" s="226"/>
      <c r="E183" s="226"/>
      <c r="F183" s="245" t="s">
        <v>415</v>
      </c>
      <c r="G183" s="226"/>
      <c r="H183" s="226" t="s">
        <v>486</v>
      </c>
      <c r="I183" s="226" t="s">
        <v>411</v>
      </c>
      <c r="J183" s="226">
        <v>50</v>
      </c>
      <c r="K183" s="267"/>
    </row>
    <row r="184" spans="2:11" ht="15" customHeight="1">
      <c r="B184" s="273"/>
      <c r="C184" s="255"/>
      <c r="D184" s="255"/>
      <c r="E184" s="255"/>
      <c r="F184" s="255"/>
      <c r="G184" s="255"/>
      <c r="H184" s="255"/>
      <c r="I184" s="255"/>
      <c r="J184" s="255"/>
      <c r="K184" s="274"/>
    </row>
    <row r="185" spans="2:11" ht="18.75" customHeight="1">
      <c r="B185" s="222"/>
      <c r="C185" s="226"/>
      <c r="D185" s="226"/>
      <c r="E185" s="226"/>
      <c r="F185" s="245"/>
      <c r="G185" s="226"/>
      <c r="H185" s="226"/>
      <c r="I185" s="226"/>
      <c r="J185" s="226"/>
      <c r="K185" s="222"/>
    </row>
    <row r="186" spans="2:11" ht="18.75" customHeight="1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</row>
    <row r="187" spans="2:11" ht="13.5">
      <c r="B187" s="213"/>
      <c r="C187" s="214"/>
      <c r="D187" s="214"/>
      <c r="E187" s="214"/>
      <c r="F187" s="214"/>
      <c r="G187" s="214"/>
      <c r="H187" s="214"/>
      <c r="I187" s="214"/>
      <c r="J187" s="214"/>
      <c r="K187" s="215"/>
    </row>
    <row r="188" spans="2:11" ht="21">
      <c r="B188" s="216"/>
      <c r="C188" s="329" t="s">
        <v>487</v>
      </c>
      <c r="D188" s="329"/>
      <c r="E188" s="329"/>
      <c r="F188" s="329"/>
      <c r="G188" s="329"/>
      <c r="H188" s="329"/>
      <c r="I188" s="329"/>
      <c r="J188" s="329"/>
      <c r="K188" s="217"/>
    </row>
    <row r="189" spans="2:11" ht="25.5" customHeight="1">
      <c r="B189" s="216"/>
      <c r="C189" s="279" t="s">
        <v>488</v>
      </c>
      <c r="D189" s="279"/>
      <c r="E189" s="279"/>
      <c r="F189" s="279" t="s">
        <v>489</v>
      </c>
      <c r="G189" s="280"/>
      <c r="H189" s="334" t="s">
        <v>490</v>
      </c>
      <c r="I189" s="334"/>
      <c r="J189" s="334"/>
      <c r="K189" s="217"/>
    </row>
    <row r="190" spans="2:11" ht="5.25" customHeight="1">
      <c r="B190" s="246"/>
      <c r="C190" s="243"/>
      <c r="D190" s="243"/>
      <c r="E190" s="243"/>
      <c r="F190" s="243"/>
      <c r="G190" s="226"/>
      <c r="H190" s="243"/>
      <c r="I190" s="243"/>
      <c r="J190" s="243"/>
      <c r="K190" s="267"/>
    </row>
    <row r="191" spans="2:11" ht="15" customHeight="1">
      <c r="B191" s="246"/>
      <c r="C191" s="226" t="s">
        <v>491</v>
      </c>
      <c r="D191" s="226"/>
      <c r="E191" s="226"/>
      <c r="F191" s="245" t="s">
        <v>40</v>
      </c>
      <c r="G191" s="226"/>
      <c r="H191" s="333" t="s">
        <v>492</v>
      </c>
      <c r="I191" s="333"/>
      <c r="J191" s="333"/>
      <c r="K191" s="267"/>
    </row>
    <row r="192" spans="2:11" ht="15" customHeight="1">
      <c r="B192" s="246"/>
      <c r="C192" s="252"/>
      <c r="D192" s="226"/>
      <c r="E192" s="226"/>
      <c r="F192" s="245" t="s">
        <v>41</v>
      </c>
      <c r="G192" s="226"/>
      <c r="H192" s="333" t="s">
        <v>493</v>
      </c>
      <c r="I192" s="333"/>
      <c r="J192" s="333"/>
      <c r="K192" s="267"/>
    </row>
    <row r="193" spans="2:11" ht="15" customHeight="1">
      <c r="B193" s="246"/>
      <c r="C193" s="252"/>
      <c r="D193" s="226"/>
      <c r="E193" s="226"/>
      <c r="F193" s="245" t="s">
        <v>44</v>
      </c>
      <c r="G193" s="226"/>
      <c r="H193" s="333" t="s">
        <v>494</v>
      </c>
      <c r="I193" s="333"/>
      <c r="J193" s="333"/>
      <c r="K193" s="267"/>
    </row>
    <row r="194" spans="2:11" ht="15" customHeight="1">
      <c r="B194" s="246"/>
      <c r="C194" s="226"/>
      <c r="D194" s="226"/>
      <c r="E194" s="226"/>
      <c r="F194" s="245" t="s">
        <v>42</v>
      </c>
      <c r="G194" s="226"/>
      <c r="H194" s="333" t="s">
        <v>495</v>
      </c>
      <c r="I194" s="333"/>
      <c r="J194" s="333"/>
      <c r="K194" s="267"/>
    </row>
    <row r="195" spans="2:11" ht="15" customHeight="1">
      <c r="B195" s="246"/>
      <c r="C195" s="226"/>
      <c r="D195" s="226"/>
      <c r="E195" s="226"/>
      <c r="F195" s="245" t="s">
        <v>43</v>
      </c>
      <c r="G195" s="226"/>
      <c r="H195" s="333" t="s">
        <v>496</v>
      </c>
      <c r="I195" s="333"/>
      <c r="J195" s="333"/>
      <c r="K195" s="267"/>
    </row>
    <row r="196" spans="2:11" ht="15" customHeight="1">
      <c r="B196" s="246"/>
      <c r="C196" s="226"/>
      <c r="D196" s="226"/>
      <c r="E196" s="226"/>
      <c r="F196" s="245"/>
      <c r="G196" s="226"/>
      <c r="H196" s="226"/>
      <c r="I196" s="226"/>
      <c r="J196" s="226"/>
      <c r="K196" s="267"/>
    </row>
    <row r="197" spans="2:11" ht="15" customHeight="1">
      <c r="B197" s="246"/>
      <c r="C197" s="226" t="s">
        <v>455</v>
      </c>
      <c r="D197" s="226"/>
      <c r="E197" s="226"/>
      <c r="F197" s="245" t="s">
        <v>75</v>
      </c>
      <c r="G197" s="226"/>
      <c r="H197" s="333" t="s">
        <v>497</v>
      </c>
      <c r="I197" s="333"/>
      <c r="J197" s="333"/>
      <c r="K197" s="267"/>
    </row>
    <row r="198" spans="2:11" ht="15" customHeight="1">
      <c r="B198" s="246"/>
      <c r="C198" s="252"/>
      <c r="D198" s="226"/>
      <c r="E198" s="226"/>
      <c r="F198" s="245" t="s">
        <v>356</v>
      </c>
      <c r="G198" s="226"/>
      <c r="H198" s="333" t="s">
        <v>357</v>
      </c>
      <c r="I198" s="333"/>
      <c r="J198" s="333"/>
      <c r="K198" s="267"/>
    </row>
    <row r="199" spans="2:11" ht="15" customHeight="1">
      <c r="B199" s="246"/>
      <c r="C199" s="226"/>
      <c r="D199" s="226"/>
      <c r="E199" s="226"/>
      <c r="F199" s="245" t="s">
        <v>354</v>
      </c>
      <c r="G199" s="226"/>
      <c r="H199" s="333" t="s">
        <v>498</v>
      </c>
      <c r="I199" s="333"/>
      <c r="J199" s="333"/>
      <c r="K199" s="267"/>
    </row>
    <row r="200" spans="2:11" ht="15" customHeight="1">
      <c r="B200" s="281"/>
      <c r="C200" s="252"/>
      <c r="D200" s="252"/>
      <c r="E200" s="252"/>
      <c r="F200" s="245" t="s">
        <v>358</v>
      </c>
      <c r="G200" s="231"/>
      <c r="H200" s="335" t="s">
        <v>359</v>
      </c>
      <c r="I200" s="335"/>
      <c r="J200" s="335"/>
      <c r="K200" s="282"/>
    </row>
    <row r="201" spans="2:11" ht="15" customHeight="1">
      <c r="B201" s="281"/>
      <c r="C201" s="252"/>
      <c r="D201" s="252"/>
      <c r="E201" s="252"/>
      <c r="F201" s="245" t="s">
        <v>360</v>
      </c>
      <c r="G201" s="231"/>
      <c r="H201" s="335" t="s">
        <v>499</v>
      </c>
      <c r="I201" s="335"/>
      <c r="J201" s="335"/>
      <c r="K201" s="282"/>
    </row>
    <row r="202" spans="2:11" ht="15" customHeight="1">
      <c r="B202" s="281"/>
      <c r="C202" s="252"/>
      <c r="D202" s="252"/>
      <c r="E202" s="252"/>
      <c r="F202" s="283"/>
      <c r="G202" s="231"/>
      <c r="H202" s="284"/>
      <c r="I202" s="284"/>
      <c r="J202" s="284"/>
      <c r="K202" s="282"/>
    </row>
    <row r="203" spans="2:11" ht="15" customHeight="1">
      <c r="B203" s="281"/>
      <c r="C203" s="226" t="s">
        <v>479</v>
      </c>
      <c r="D203" s="252"/>
      <c r="E203" s="252"/>
      <c r="F203" s="245">
        <v>1</v>
      </c>
      <c r="G203" s="231"/>
      <c r="H203" s="335" t="s">
        <v>500</v>
      </c>
      <c r="I203" s="335"/>
      <c r="J203" s="335"/>
      <c r="K203" s="282"/>
    </row>
    <row r="204" spans="2:11" ht="15" customHeight="1">
      <c r="B204" s="281"/>
      <c r="C204" s="252"/>
      <c r="D204" s="252"/>
      <c r="E204" s="252"/>
      <c r="F204" s="245">
        <v>2</v>
      </c>
      <c r="G204" s="231"/>
      <c r="H204" s="335" t="s">
        <v>501</v>
      </c>
      <c r="I204" s="335"/>
      <c r="J204" s="335"/>
      <c r="K204" s="282"/>
    </row>
    <row r="205" spans="2:11" ht="15" customHeight="1">
      <c r="B205" s="281"/>
      <c r="C205" s="252"/>
      <c r="D205" s="252"/>
      <c r="E205" s="252"/>
      <c r="F205" s="245">
        <v>3</v>
      </c>
      <c r="G205" s="231"/>
      <c r="H205" s="335" t="s">
        <v>502</v>
      </c>
      <c r="I205" s="335"/>
      <c r="J205" s="335"/>
      <c r="K205" s="282"/>
    </row>
    <row r="206" spans="2:11" ht="15" customHeight="1">
      <c r="B206" s="281"/>
      <c r="C206" s="252"/>
      <c r="D206" s="252"/>
      <c r="E206" s="252"/>
      <c r="F206" s="245">
        <v>4</v>
      </c>
      <c r="G206" s="231"/>
      <c r="H206" s="335" t="s">
        <v>503</v>
      </c>
      <c r="I206" s="335"/>
      <c r="J206" s="335"/>
      <c r="K206" s="282"/>
    </row>
    <row r="207" spans="2:11" ht="12.75" customHeight="1">
      <c r="B207" s="285"/>
      <c r="C207" s="286"/>
      <c r="D207" s="286"/>
      <c r="E207" s="286"/>
      <c r="F207" s="286"/>
      <c r="G207" s="286"/>
      <c r="H207" s="286"/>
      <c r="I207" s="286"/>
      <c r="J207" s="286"/>
      <c r="K207" s="287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8:J58"/>
    <mergeCell ref="D59:J59"/>
    <mergeCell ref="D60:J60"/>
    <mergeCell ref="D63:J63"/>
    <mergeCell ref="D64:J64"/>
    <mergeCell ref="D65:J65"/>
    <mergeCell ref="C50:J50"/>
    <mergeCell ref="C52:J52"/>
    <mergeCell ref="C53:J53"/>
    <mergeCell ref="C55:J55"/>
    <mergeCell ref="D56:J56"/>
    <mergeCell ref="D57:J57"/>
    <mergeCell ref="G43:J43"/>
    <mergeCell ref="D45:J45"/>
    <mergeCell ref="E46:J46"/>
    <mergeCell ref="E47:J47"/>
    <mergeCell ref="E48:J48"/>
    <mergeCell ref="D49:J49"/>
    <mergeCell ref="G37:J37"/>
    <mergeCell ref="G38:J38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C23:J23"/>
    <mergeCell ref="D25:J25"/>
    <mergeCell ref="C24:J24"/>
    <mergeCell ref="D26:J26"/>
    <mergeCell ref="D28:J28"/>
    <mergeCell ref="D29:J29"/>
    <mergeCell ref="D14:J14"/>
    <mergeCell ref="D15:J15"/>
    <mergeCell ref="F16:J16"/>
    <mergeCell ref="F17:J17"/>
    <mergeCell ref="F18:J18"/>
    <mergeCell ref="F21:J21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 Pitrman</cp:lastModifiedBy>
  <dcterms:modified xsi:type="dcterms:W3CDTF">2014-06-13T08:20:04Z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