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AKCE\16_022_Nemocnice_Jicin_Lekarna\24_ARCHIV_PD\Faze-4_2017-09_DPS - opravy dle KHK\__Odevzdávaná CD\Projekt\G - soupis praci a vykaz vymer\EDIT\"/>
    </mc:Choice>
  </mc:AlternateContent>
  <bookViews>
    <workbookView xWindow="0" yWindow="0" windowWidth="23040" windowHeight="10070" tabRatio="926"/>
  </bookViews>
  <sheets>
    <sheet name="KL" sheetId="1" r:id="rId1"/>
    <sheet name="Rekapitulace" sheetId="2" r:id="rId2"/>
    <sheet name="SO 02_10" sheetId="3" r:id="rId3"/>
    <sheet name="SO 02_40_1" sheetId="4" r:id="rId4"/>
    <sheet name="SO 02_40_2" sheetId="5" r:id="rId5"/>
    <sheet name="SO 02_50_1" sheetId="13" r:id="rId6"/>
    <sheet name="SO 02_50_2" sheetId="14" r:id="rId7"/>
    <sheet name="SO 02_50_3" sheetId="15" r:id="rId8"/>
    <sheet name="SO 02_60" sheetId="6" r:id="rId9"/>
    <sheet name="SO 02_70" sheetId="7" r:id="rId10"/>
    <sheet name="SO 02_80" sheetId="8" r:id="rId11"/>
    <sheet name="SO 02_90" sheetId="9" r:id="rId12"/>
    <sheet name="SO 02_100" sheetId="16" r:id="rId13"/>
    <sheet name="SO 02_120" sheetId="10" r:id="rId14"/>
    <sheet name="SO 02_120_1" sheetId="11" r:id="rId15"/>
    <sheet name="SO 02_130" sheetId="12" r:id="rId16"/>
  </sheets>
  <externalReferences>
    <externalReference r:id="rId17"/>
    <externalReference r:id="rId18"/>
    <externalReference r:id="rId19"/>
    <externalReference r:id="rId20"/>
  </externalReferences>
  <definedNames>
    <definedName name="_xlnm._FilterDatabase" localSheetId="5" hidden="1">'SO 02_50_1'!$A$1:$H$45</definedName>
    <definedName name="_xlnm._FilterDatabase" localSheetId="6" hidden="1">'SO 02_50_2'!$A$1:$H$76</definedName>
    <definedName name="_xlnm._FilterDatabase" localSheetId="7" hidden="1">'SO 02_50_3'!$A$1:$H$72</definedName>
    <definedName name="_SLC16" localSheetId="1">#REF!</definedName>
    <definedName name="_SLC16" localSheetId="2">#REF!</definedName>
    <definedName name="_SLC16" localSheetId="12">#REF!</definedName>
    <definedName name="_SLC16">#REF!</definedName>
    <definedName name="AE" localSheetId="1">#REF!</definedName>
    <definedName name="AE" localSheetId="2">#REF!</definedName>
    <definedName name="AE" localSheetId="12">#REF!</definedName>
    <definedName name="AE">#REF!</definedName>
    <definedName name="AL_obvodový_plášť" localSheetId="1">'[1]SO 11.1A Výkaz výměr'!#REF!</definedName>
    <definedName name="AL_obvodový_plášť" localSheetId="2">'[1]SO 11.1A Výkaz výměr'!#REF!</definedName>
    <definedName name="AL_obvodový_plášť" localSheetId="12">'[2]SO 11.1A Výkaz výměr'!#REF!</definedName>
    <definedName name="AL_obvodový_plášť" localSheetId="13">'[1]SO 11.1A Výkaz výměr'!#REF!</definedName>
    <definedName name="AL_obvodový_plášť" localSheetId="14">'[1]SO 11.1A Výkaz výměr'!#REF!</definedName>
    <definedName name="AL_obvodový_plášť" localSheetId="15">'[1]SO 11.1A Výkaz výměr'!#REF!</definedName>
    <definedName name="AL_obvodový_plášť" localSheetId="3">'[1]SO 11.1A Výkaz výměr'!#REF!</definedName>
    <definedName name="AL_obvodový_plášť" localSheetId="4">'[1]SO 11.1A Výkaz výměr'!#REF!</definedName>
    <definedName name="AL_obvodový_plášť" localSheetId="5">'[1]SO 11.1A Výkaz výměr'!#REF!</definedName>
    <definedName name="AL_obvodový_plášť" localSheetId="6">'[1]SO 11.1A Výkaz výměr'!#REF!</definedName>
    <definedName name="AL_obvodový_plášť" localSheetId="7">'[1]SO 11.1A Výkaz výměr'!#REF!</definedName>
    <definedName name="AL_obvodový_plášť" localSheetId="8">'[1]SO 11.1A Výkaz výměr'!#REF!</definedName>
    <definedName name="AL_obvodový_plášť" localSheetId="9">'[1]SO 11.1A Výkaz výměr'!#REF!</definedName>
    <definedName name="AL_obvodový_plášť" localSheetId="10">'[1]SO 11.1A Výkaz výměr'!#REF!</definedName>
    <definedName name="AL_obvodový_plášť">'[2]SO 11.1A Výkaz výměr'!#REF!</definedName>
    <definedName name="battab" localSheetId="1">#REF!</definedName>
    <definedName name="battab" localSheetId="2">#REF!</definedName>
    <definedName name="battab" localSheetId="12">#REF!</definedName>
    <definedName name="battab">#REF!</definedName>
    <definedName name="Battzeit" localSheetId="1">#REF!</definedName>
    <definedName name="Battzeit" localSheetId="2">#REF!</definedName>
    <definedName name="Battzeit" localSheetId="12">#REF!</definedName>
    <definedName name="Battzeit">#REF!</definedName>
    <definedName name="cif" localSheetId="1">#REF!</definedName>
    <definedName name="cif" localSheetId="2">#REF!</definedName>
    <definedName name="cif" localSheetId="12">#REF!</definedName>
    <definedName name="cif">#REF!</definedName>
    <definedName name="Com." localSheetId="1">#REF!</definedName>
    <definedName name="Com." localSheetId="2">#REF!</definedName>
    <definedName name="Com." localSheetId="12">#REF!</definedName>
    <definedName name="Com.">#REF!</definedName>
    <definedName name="Database" localSheetId="1">#REF!</definedName>
    <definedName name="Database" localSheetId="2">#REF!</definedName>
    <definedName name="Database" localSheetId="12">#REF!</definedName>
    <definedName name="Database">#REF!</definedName>
    <definedName name="Excel_BuiltIn_Print_Area_1_1_1">NA()</definedName>
    <definedName name="Excel_BuiltIn_Print_Area_2">NA()</definedName>
    <definedName name="Excel_BuiltIn_Print_Area_2_1">NA()</definedName>
    <definedName name="Excel_BuiltIn_Print_Area_2_1_1">NA()</definedName>
    <definedName name="Excel_BuiltIn_Print_Area_3">NA()</definedName>
    <definedName name="Excel_BuiltIn_Print_Area_4">NA()</definedName>
    <definedName name="Excel_BuiltIn_Print_Area_5">NA()</definedName>
    <definedName name="Excel_BuiltIn_Print_Area_6">NA()</definedName>
    <definedName name="Excel_BuiltIn_Print_Titles_2">NA()</definedName>
    <definedName name="Excel_BuiltIn_Print_Titles_2_1">NA()</definedName>
    <definedName name="_xlnm.Extract" localSheetId="1">#REF!</definedName>
    <definedName name="_xlnm.Extract" localSheetId="2">#REF!</definedName>
    <definedName name="_xlnm.Extract" localSheetId="12">#REF!</definedName>
    <definedName name="_xlnm.Extract">#REF!</definedName>
    <definedName name="IS" localSheetId="12">#REF!</definedName>
    <definedName name="IS" localSheetId="13">#REF!</definedName>
    <definedName name="IS" localSheetId="14">#REF!</definedName>
    <definedName name="IS" localSheetId="15">#REF!</definedName>
    <definedName name="IS" localSheetId="4">#REF!</definedName>
    <definedName name="IS" localSheetId="5">#REF!</definedName>
    <definedName name="IS" localSheetId="6">#REF!</definedName>
    <definedName name="IS" localSheetId="7">#REF!</definedName>
    <definedName name="IS" localSheetId="8">#REF!</definedName>
    <definedName name="IS" localSheetId="9">#REF!</definedName>
    <definedName name="IS" localSheetId="10">#REF!</definedName>
    <definedName name="IS">#REF!</definedName>
    <definedName name="Izolace_akustické" localSheetId="1">'[1]SO 11.1A Výkaz výměr'!#REF!</definedName>
    <definedName name="Izolace_akustické" localSheetId="2">'[1]SO 11.1A Výkaz výměr'!#REF!</definedName>
    <definedName name="Izolace_akustické" localSheetId="12">'[2]SO 11.1A Výkaz výměr'!#REF!</definedName>
    <definedName name="Izolace_akustické" localSheetId="13">'[1]SO 11.1A Výkaz výměr'!#REF!</definedName>
    <definedName name="Izolace_akustické" localSheetId="14">'[1]SO 11.1A Výkaz výměr'!#REF!</definedName>
    <definedName name="Izolace_akustické" localSheetId="15">'[1]SO 11.1A Výkaz výměr'!#REF!</definedName>
    <definedName name="Izolace_akustické" localSheetId="3">'[1]SO 11.1A Výkaz výměr'!#REF!</definedName>
    <definedName name="Izolace_akustické" localSheetId="4">'[1]SO 11.1A Výkaz výměr'!#REF!</definedName>
    <definedName name="Izolace_akustické" localSheetId="5">'[1]SO 11.1A Výkaz výměr'!#REF!</definedName>
    <definedName name="Izolace_akustické" localSheetId="6">'[1]SO 11.1A Výkaz výměr'!#REF!</definedName>
    <definedName name="Izolace_akustické" localSheetId="7">'[1]SO 11.1A Výkaz výměr'!#REF!</definedName>
    <definedName name="Izolace_akustické" localSheetId="8">'[1]SO 11.1A Výkaz výměr'!#REF!</definedName>
    <definedName name="Izolace_akustické" localSheetId="9">'[1]SO 11.1A Výkaz výměr'!#REF!</definedName>
    <definedName name="Izolace_akustické" localSheetId="10">'[1]SO 11.1A Výkaz výměr'!#REF!</definedName>
    <definedName name="Izolace_akustické">'[2]SO 11.1A Výkaz výměr'!#REF!</definedName>
    <definedName name="Izolace_proti_vodě" localSheetId="1">'[1]SO 11.1A Výkaz výměr'!#REF!</definedName>
    <definedName name="Izolace_proti_vodě" localSheetId="2">'[1]SO 11.1A Výkaz výměr'!#REF!</definedName>
    <definedName name="Izolace_proti_vodě" localSheetId="12">'[2]SO 11.1A Výkaz výměr'!#REF!</definedName>
    <definedName name="Izolace_proti_vodě" localSheetId="13">'[1]SO 11.1A Výkaz výměr'!#REF!</definedName>
    <definedName name="Izolace_proti_vodě" localSheetId="14">'[1]SO 11.1A Výkaz výměr'!#REF!</definedName>
    <definedName name="Izolace_proti_vodě" localSheetId="15">'[1]SO 11.1A Výkaz výměr'!#REF!</definedName>
    <definedName name="Izolace_proti_vodě" localSheetId="3">'[1]SO 11.1A Výkaz výměr'!#REF!</definedName>
    <definedName name="Izolace_proti_vodě" localSheetId="4">'[1]SO 11.1A Výkaz výměr'!#REF!</definedName>
    <definedName name="Izolace_proti_vodě" localSheetId="5">'[1]SO 11.1A Výkaz výměr'!#REF!</definedName>
    <definedName name="Izolace_proti_vodě" localSheetId="6">'[1]SO 11.1A Výkaz výměr'!#REF!</definedName>
    <definedName name="Izolace_proti_vodě" localSheetId="7">'[1]SO 11.1A Výkaz výměr'!#REF!</definedName>
    <definedName name="Izolace_proti_vodě" localSheetId="8">'[1]SO 11.1A Výkaz výměr'!#REF!</definedName>
    <definedName name="Izolace_proti_vodě" localSheetId="9">'[1]SO 11.1A Výkaz výměr'!#REF!</definedName>
    <definedName name="Izolace_proti_vodě" localSheetId="10">'[1]SO 11.1A Výkaz výměr'!#REF!</definedName>
    <definedName name="Izolace_proti_vodě">'[2]SO 11.1A Výkaz výměr'!#REF!</definedName>
    <definedName name="Komunikace" localSheetId="1">'[1]SO 11.1A Výkaz výměr'!#REF!</definedName>
    <definedName name="Komunikace" localSheetId="2">'[1]SO 11.1A Výkaz výměr'!#REF!</definedName>
    <definedName name="Komunikace" localSheetId="12">'[2]SO 11.1A Výkaz výměr'!#REF!</definedName>
    <definedName name="Komunikace" localSheetId="13">'[1]SO 11.1A Výkaz výměr'!#REF!</definedName>
    <definedName name="Komunikace" localSheetId="14">'[1]SO 11.1A Výkaz výměr'!#REF!</definedName>
    <definedName name="Komunikace" localSheetId="15">'[1]SO 11.1A Výkaz výměr'!#REF!</definedName>
    <definedName name="Komunikace" localSheetId="3">'[1]SO 11.1A Výkaz výměr'!#REF!</definedName>
    <definedName name="Komunikace" localSheetId="4">'[1]SO 11.1A Výkaz výměr'!#REF!</definedName>
    <definedName name="Komunikace" localSheetId="5">'[1]SO 11.1A Výkaz výměr'!#REF!</definedName>
    <definedName name="Komunikace" localSheetId="6">'[1]SO 11.1A Výkaz výměr'!#REF!</definedName>
    <definedName name="Komunikace" localSheetId="7">'[1]SO 11.1A Výkaz výměr'!#REF!</definedName>
    <definedName name="Komunikace" localSheetId="8">'[1]SO 11.1A Výkaz výměr'!#REF!</definedName>
    <definedName name="Komunikace" localSheetId="9">'[1]SO 11.1A Výkaz výměr'!#REF!</definedName>
    <definedName name="Komunikace" localSheetId="10">'[1]SO 11.1A Výkaz výměr'!#REF!</definedName>
    <definedName name="Komunikace">'[2]SO 11.1A Výkaz výměr'!#REF!</definedName>
    <definedName name="Konstrukce_klempířské" localSheetId="1">'[1]SO 11.1A Výkaz výměr'!#REF!</definedName>
    <definedName name="Konstrukce_klempířské" localSheetId="2">'[1]SO 11.1A Výkaz výměr'!#REF!</definedName>
    <definedName name="Konstrukce_klempířské" localSheetId="12">'[2]SO 11.1A Výkaz výměr'!#REF!</definedName>
    <definedName name="Konstrukce_klempířské" localSheetId="13">'[1]SO 11.1A Výkaz výměr'!#REF!</definedName>
    <definedName name="Konstrukce_klempířské" localSheetId="14">'[1]SO 11.1A Výkaz výměr'!#REF!</definedName>
    <definedName name="Konstrukce_klempířské" localSheetId="15">'[1]SO 11.1A Výkaz výměr'!#REF!</definedName>
    <definedName name="Konstrukce_klempířské" localSheetId="3">'[1]SO 11.1A Výkaz výměr'!#REF!</definedName>
    <definedName name="Konstrukce_klempířské" localSheetId="4">'[1]SO 11.1A Výkaz výměr'!#REF!</definedName>
    <definedName name="Konstrukce_klempířské" localSheetId="5">'[1]SO 11.1A Výkaz výměr'!#REF!</definedName>
    <definedName name="Konstrukce_klempířské" localSheetId="6">'[1]SO 11.1A Výkaz výměr'!#REF!</definedName>
    <definedName name="Konstrukce_klempířské" localSheetId="7">'[1]SO 11.1A Výkaz výměr'!#REF!</definedName>
    <definedName name="Konstrukce_klempířské" localSheetId="8">'[1]SO 11.1A Výkaz výměr'!#REF!</definedName>
    <definedName name="Konstrukce_klempířské" localSheetId="9">'[1]SO 11.1A Výkaz výměr'!#REF!</definedName>
    <definedName name="Konstrukce_klempířské" localSheetId="10">'[1]SO 11.1A Výkaz výměr'!#REF!</definedName>
    <definedName name="Konstrukce_klempířské">'[2]SO 11.1A Výkaz výměr'!#REF!</definedName>
    <definedName name="Konstrukce_tesařské" localSheetId="1">'[3]SO 51.4 Výkaz výměr'!#REF!</definedName>
    <definedName name="Konstrukce_tesařské" localSheetId="2">'[3]SO 51.4 Výkaz výměr'!#REF!</definedName>
    <definedName name="Konstrukce_tesařské" localSheetId="12">'[3]SO 51.4 Výkaz výměr'!#REF!</definedName>
    <definedName name="Konstrukce_tesařské" localSheetId="13">'[3]SO 51.4 Výkaz výměr'!#REF!</definedName>
    <definedName name="Konstrukce_tesařské" localSheetId="14">'[3]SO 51.4 Výkaz výměr'!#REF!</definedName>
    <definedName name="Konstrukce_tesařské" localSheetId="15">'[3]SO 51.4 Výkaz výměr'!#REF!</definedName>
    <definedName name="Konstrukce_tesařské" localSheetId="3">'[3]SO 51.4 Výkaz výměr'!#REF!</definedName>
    <definedName name="Konstrukce_tesařské" localSheetId="4">'[3]SO 51.4 Výkaz výměr'!#REF!</definedName>
    <definedName name="Konstrukce_tesařské" localSheetId="5">'[3]SO 51.4 Výkaz výměr'!#REF!</definedName>
    <definedName name="Konstrukce_tesařské" localSheetId="6">'[3]SO 51.4 Výkaz výměr'!#REF!</definedName>
    <definedName name="Konstrukce_tesařské" localSheetId="7">'[3]SO 51.4 Výkaz výměr'!#REF!</definedName>
    <definedName name="Konstrukce_tesařské" localSheetId="8">'[3]SO 51.4 Výkaz výměr'!#REF!</definedName>
    <definedName name="Konstrukce_tesařské" localSheetId="9">'[3]SO 51.4 Výkaz výměr'!#REF!</definedName>
    <definedName name="Konstrukce_tesařské" localSheetId="10">'[3]SO 51.4 Výkaz výměr'!#REF!</definedName>
    <definedName name="Konstrukce_tesařské">'[3]SO 51.4 Výkaz výměr'!#REF!</definedName>
    <definedName name="Konstrukce_truhlářské" localSheetId="1">'[1]SO 11.1A Výkaz výměr'!#REF!</definedName>
    <definedName name="Konstrukce_truhlářské" localSheetId="2">'[1]SO 11.1A Výkaz výměr'!#REF!</definedName>
    <definedName name="Konstrukce_truhlářské" localSheetId="12">'[2]SO 11.1A Výkaz výměr'!#REF!</definedName>
    <definedName name="Konstrukce_truhlářské" localSheetId="13">'[1]SO 11.1A Výkaz výměr'!#REF!</definedName>
    <definedName name="Konstrukce_truhlářské" localSheetId="14">'[1]SO 11.1A Výkaz výměr'!#REF!</definedName>
    <definedName name="Konstrukce_truhlářské" localSheetId="15">'[1]SO 11.1A Výkaz výměr'!#REF!</definedName>
    <definedName name="Konstrukce_truhlářské" localSheetId="3">'[1]SO 11.1A Výkaz výměr'!#REF!</definedName>
    <definedName name="Konstrukce_truhlářské" localSheetId="4">'[1]SO 11.1A Výkaz výměr'!#REF!</definedName>
    <definedName name="Konstrukce_truhlářské" localSheetId="5">'[1]SO 11.1A Výkaz výměr'!#REF!</definedName>
    <definedName name="Konstrukce_truhlářské" localSheetId="6">'[1]SO 11.1A Výkaz výměr'!#REF!</definedName>
    <definedName name="Konstrukce_truhlářské" localSheetId="7">'[1]SO 11.1A Výkaz výměr'!#REF!</definedName>
    <definedName name="Konstrukce_truhlářské" localSheetId="8">'[1]SO 11.1A Výkaz výměr'!#REF!</definedName>
    <definedName name="Konstrukce_truhlářské" localSheetId="9">'[1]SO 11.1A Výkaz výměr'!#REF!</definedName>
    <definedName name="Konstrukce_truhlářské" localSheetId="10">'[1]SO 11.1A Výkaz výměr'!#REF!</definedName>
    <definedName name="Konstrukce_truhlářské">'[2]SO 11.1A Výkaz výměr'!#REF!</definedName>
    <definedName name="Kovové_stavební_doplňkové_konstrukce" localSheetId="1">'[1]SO 11.1A Výkaz výměr'!#REF!</definedName>
    <definedName name="Kovové_stavební_doplňkové_konstrukce" localSheetId="2">'[1]SO 11.1A Výkaz výměr'!#REF!</definedName>
    <definedName name="Kovové_stavební_doplňkové_konstrukce" localSheetId="12">'[2]SO 11.1A Výkaz výměr'!#REF!</definedName>
    <definedName name="Kovové_stavební_doplňkové_konstrukce" localSheetId="13">'[1]SO 11.1A Výkaz výměr'!#REF!</definedName>
    <definedName name="Kovové_stavební_doplňkové_konstrukce" localSheetId="14">'[1]SO 11.1A Výkaz výměr'!#REF!</definedName>
    <definedName name="Kovové_stavební_doplňkové_konstrukce" localSheetId="15">'[1]SO 11.1A Výkaz výměr'!#REF!</definedName>
    <definedName name="Kovové_stavební_doplňkové_konstrukce" localSheetId="3">'[1]SO 11.1A Výkaz výměr'!#REF!</definedName>
    <definedName name="Kovové_stavební_doplňkové_konstrukce" localSheetId="4">'[1]SO 11.1A Výkaz výměr'!#REF!</definedName>
    <definedName name="Kovové_stavební_doplňkové_konstrukce" localSheetId="5">'[1]SO 11.1A Výkaz výměr'!#REF!</definedName>
    <definedName name="Kovové_stavební_doplňkové_konstrukce" localSheetId="6">'[1]SO 11.1A Výkaz výměr'!#REF!</definedName>
    <definedName name="Kovové_stavební_doplňkové_konstrukce" localSheetId="7">'[1]SO 11.1A Výkaz výměr'!#REF!</definedName>
    <definedName name="Kovové_stavební_doplňkové_konstrukce" localSheetId="8">'[1]SO 11.1A Výkaz výměr'!#REF!</definedName>
    <definedName name="Kovové_stavební_doplňkové_konstrukce" localSheetId="9">'[1]SO 11.1A Výkaz výměr'!#REF!</definedName>
    <definedName name="Kovové_stavební_doplňkové_konstrukce" localSheetId="10">'[1]SO 11.1A Výkaz výměr'!#REF!</definedName>
    <definedName name="Kovové_stavební_doplňkové_konstrukce">'[2]SO 11.1A Výkaz výměr'!#REF!</definedName>
    <definedName name="_xlnm.Criteria" localSheetId="1">#REF!</definedName>
    <definedName name="_xlnm.Criteria" localSheetId="2">#REF!</definedName>
    <definedName name="_xlnm.Criteria" localSheetId="12">#REF!</definedName>
    <definedName name="_xlnm.Criteria">#REF!</definedName>
    <definedName name="Kryt" localSheetId="1">#REF!</definedName>
    <definedName name="Kryt" localSheetId="2">#REF!</definedName>
    <definedName name="Kryt" localSheetId="12">#REF!</definedName>
    <definedName name="Kryt">#REF!</definedName>
    <definedName name="KSDK" localSheetId="1">'[3]SO 51.4 Výkaz výměr'!#REF!</definedName>
    <definedName name="KSDK" localSheetId="2">'[3]SO 51.4 Výkaz výměr'!#REF!</definedName>
    <definedName name="KSDK" localSheetId="12">'[3]SO 51.4 Výkaz výměr'!#REF!</definedName>
    <definedName name="KSDK" localSheetId="13">'[3]SO 51.4 Výkaz výměr'!#REF!</definedName>
    <definedName name="KSDK" localSheetId="14">'[3]SO 51.4 Výkaz výměr'!#REF!</definedName>
    <definedName name="KSDK" localSheetId="15">'[3]SO 51.4 Výkaz výměr'!#REF!</definedName>
    <definedName name="KSDK" localSheetId="3">'[3]SO 51.4 Výkaz výměr'!#REF!</definedName>
    <definedName name="KSDK" localSheetId="4">'[3]SO 51.4 Výkaz výměr'!#REF!</definedName>
    <definedName name="KSDK" localSheetId="5">'[3]SO 51.4 Výkaz výměr'!#REF!</definedName>
    <definedName name="KSDK" localSheetId="6">'[3]SO 51.4 Výkaz výměr'!#REF!</definedName>
    <definedName name="KSDK" localSheetId="7">'[3]SO 51.4 Výkaz výměr'!#REF!</definedName>
    <definedName name="KSDK" localSheetId="8">'[3]SO 51.4 Výkaz výměr'!#REF!</definedName>
    <definedName name="KSDK" localSheetId="9">'[3]SO 51.4 Výkaz výměr'!#REF!</definedName>
    <definedName name="KSDK" localSheetId="10">'[3]SO 51.4 Výkaz výměr'!#REF!</definedName>
    <definedName name="KSDK">'[3]SO 51.4 Výkaz výměr'!#REF!</definedName>
    <definedName name="kurz" localSheetId="12">#REF!</definedName>
    <definedName name="kurz">#REF!</definedName>
    <definedName name="Kurz_USD" localSheetId="12">#REF!</definedName>
    <definedName name="Kurz_USD">#REF!</definedName>
    <definedName name="LKZ" localSheetId="1">#REF!</definedName>
    <definedName name="LKZ" localSheetId="2">#REF!</definedName>
    <definedName name="LKZ" localSheetId="12">#REF!</definedName>
    <definedName name="LKZ">#REF!</definedName>
    <definedName name="Malby__tapety__nátěry__nástřiky" localSheetId="1">'[1]SO 11.1A Výkaz výměr'!#REF!</definedName>
    <definedName name="Malby__tapety__nátěry__nástřiky" localSheetId="2">'[1]SO 11.1A Výkaz výměr'!#REF!</definedName>
    <definedName name="Malby__tapety__nátěry__nástřiky" localSheetId="12">'[2]SO 11.1A Výkaz výměr'!#REF!</definedName>
    <definedName name="Malby__tapety__nátěry__nástřiky" localSheetId="13">'[1]SO 11.1A Výkaz výměr'!#REF!</definedName>
    <definedName name="Malby__tapety__nátěry__nástřiky" localSheetId="14">'[1]SO 11.1A Výkaz výměr'!#REF!</definedName>
    <definedName name="Malby__tapety__nátěry__nástřiky" localSheetId="15">'[1]SO 11.1A Výkaz výměr'!#REF!</definedName>
    <definedName name="Malby__tapety__nátěry__nástřiky" localSheetId="3">'[1]SO 11.1A Výkaz výměr'!#REF!</definedName>
    <definedName name="Malby__tapety__nátěry__nástřiky" localSheetId="4">'[1]SO 11.1A Výkaz výměr'!#REF!</definedName>
    <definedName name="Malby__tapety__nátěry__nástřiky" localSheetId="5">'[1]SO 11.1A Výkaz výměr'!#REF!</definedName>
    <definedName name="Malby__tapety__nátěry__nástřiky" localSheetId="6">'[1]SO 11.1A Výkaz výměr'!#REF!</definedName>
    <definedName name="Malby__tapety__nátěry__nástřiky" localSheetId="7">'[1]SO 11.1A Výkaz výměr'!#REF!</definedName>
    <definedName name="Malby__tapety__nátěry__nástřiky" localSheetId="8">'[1]SO 11.1A Výkaz výměr'!#REF!</definedName>
    <definedName name="Malby__tapety__nátěry__nástřiky" localSheetId="9">'[1]SO 11.1A Výkaz výměr'!#REF!</definedName>
    <definedName name="Malby__tapety__nátěry__nástřiky" localSheetId="10">'[1]SO 11.1A Výkaz výměr'!#REF!</definedName>
    <definedName name="Malby__tapety__nátěry__nástřiky">'[2]SO 11.1A Výkaz výměr'!#REF!</definedName>
    <definedName name="Marže" localSheetId="12">#REF!</definedName>
    <definedName name="Marže">#REF!</definedName>
    <definedName name="minkap" localSheetId="1">#REF!</definedName>
    <definedName name="minkap" localSheetId="2">#REF!</definedName>
    <definedName name="minkap" localSheetId="12">#REF!</definedName>
    <definedName name="minkap">#REF!</definedName>
    <definedName name="Nab." localSheetId="1">#REF!</definedName>
    <definedName name="Nab." localSheetId="2">#REF!</definedName>
    <definedName name="Nab." localSheetId="12">#REF!</definedName>
    <definedName name="Nab.">#REF!</definedName>
    <definedName name="Náhl." localSheetId="1">#REF!</definedName>
    <definedName name="Náhl." localSheetId="2">#REF!</definedName>
    <definedName name="Náhl." localSheetId="12">#REF!</definedName>
    <definedName name="Náhl.">#REF!</definedName>
    <definedName name="NaVedomi">#REF!</definedName>
    <definedName name="_xlnm.Print_Titles" localSheetId="2">'SO 02_10'!$1:$2</definedName>
    <definedName name="_xlnm.Print_Titles" localSheetId="5">'SO 02_50_1'!$1:$7</definedName>
    <definedName name="_xlnm.Print_Titles" localSheetId="6">'SO 02_50_2'!$1:$7</definedName>
    <definedName name="_xlnm.Print_Titles" localSheetId="7">'SO 02_50_3'!$1:$7</definedName>
    <definedName name="_xlnm.Print_Titles" localSheetId="9">'SO 02_70'!$1:$5</definedName>
    <definedName name="Objekty" localSheetId="13">#REF!</definedName>
    <definedName name="Objekty" localSheetId="14">#REF!</definedName>
    <definedName name="Objekty" localSheetId="15">#REF!</definedName>
    <definedName name="Objekty" localSheetId="4">#REF!</definedName>
    <definedName name="Objekty" localSheetId="5">#REF!</definedName>
    <definedName name="Objekty" localSheetId="6">#REF!</definedName>
    <definedName name="Objekty" localSheetId="7">#REF!</definedName>
    <definedName name="Objekty" localSheetId="8">#REF!</definedName>
    <definedName name="Objekty" localSheetId="9">#REF!</definedName>
    <definedName name="Objekty" localSheetId="10">#REF!</definedName>
    <definedName name="Objekty">#REF!</definedName>
    <definedName name="Obklady_keramické" localSheetId="1">'[1]SO 11.1A Výkaz výměr'!#REF!</definedName>
    <definedName name="Obklady_keramické" localSheetId="2">'[1]SO 11.1A Výkaz výměr'!#REF!</definedName>
    <definedName name="Obklady_keramické" localSheetId="12">'[2]SO 11.1A Výkaz výměr'!#REF!</definedName>
    <definedName name="Obklady_keramické" localSheetId="13">'[1]SO 11.1A Výkaz výměr'!#REF!</definedName>
    <definedName name="Obklady_keramické" localSheetId="14">'[1]SO 11.1A Výkaz výměr'!#REF!</definedName>
    <definedName name="Obklady_keramické" localSheetId="15">'[1]SO 11.1A Výkaz výměr'!#REF!</definedName>
    <definedName name="Obklady_keramické" localSheetId="3">'[1]SO 11.1A Výkaz výměr'!#REF!</definedName>
    <definedName name="Obklady_keramické" localSheetId="4">'[1]SO 11.1A Výkaz výměr'!#REF!</definedName>
    <definedName name="Obklady_keramické" localSheetId="5">'[1]SO 11.1A Výkaz výměr'!#REF!</definedName>
    <definedName name="Obklady_keramické" localSheetId="6">'[1]SO 11.1A Výkaz výměr'!#REF!</definedName>
    <definedName name="Obklady_keramické" localSheetId="7">'[1]SO 11.1A Výkaz výměr'!#REF!</definedName>
    <definedName name="Obklady_keramické" localSheetId="8">'[1]SO 11.1A Výkaz výměr'!#REF!</definedName>
    <definedName name="Obklady_keramické" localSheetId="9">'[1]SO 11.1A Výkaz výměr'!#REF!</definedName>
    <definedName name="Obklady_keramické" localSheetId="10">'[1]SO 11.1A Výkaz výměr'!#REF!</definedName>
    <definedName name="Obklady_keramické">'[2]SO 11.1A Výkaz výměr'!#REF!</definedName>
    <definedName name="_xlnm.Print_Area" localSheetId="2">'SO 02_10'!$A$1:$H$393</definedName>
    <definedName name="_xlnm.Print_Area" localSheetId="9">'SO 02_70'!$A$1:$G$267</definedName>
    <definedName name="oblast1" localSheetId="1">#REF!</definedName>
    <definedName name="oblast1" localSheetId="2">#REF!</definedName>
    <definedName name="oblast1" localSheetId="12">#REF!</definedName>
    <definedName name="oblast1">#REF!</definedName>
    <definedName name="Ostatní_výrobky" localSheetId="1">'[3]SO 51.4 Výkaz výměr'!#REF!</definedName>
    <definedName name="Ostatní_výrobky" localSheetId="2">'[3]SO 51.4 Výkaz výměr'!#REF!</definedName>
    <definedName name="Ostatní_výrobky" localSheetId="12">'[3]SO 51.4 Výkaz výměr'!#REF!</definedName>
    <definedName name="Ostatní_výrobky" localSheetId="13">'[3]SO 51.4 Výkaz výměr'!#REF!</definedName>
    <definedName name="Ostatní_výrobky" localSheetId="14">'[3]SO 51.4 Výkaz výměr'!#REF!</definedName>
    <definedName name="Ostatní_výrobky" localSheetId="15">'[3]SO 51.4 Výkaz výměr'!#REF!</definedName>
    <definedName name="Ostatní_výrobky" localSheetId="3">'[3]SO 51.4 Výkaz výměr'!#REF!</definedName>
    <definedName name="Ostatní_výrobky" localSheetId="4">'[3]SO 51.4 Výkaz výměr'!#REF!</definedName>
    <definedName name="Ostatní_výrobky" localSheetId="5">'[3]SO 51.4 Výkaz výměr'!#REF!</definedName>
    <definedName name="Ostatní_výrobky" localSheetId="6">'[3]SO 51.4 Výkaz výměr'!#REF!</definedName>
    <definedName name="Ostatní_výrobky" localSheetId="7">'[3]SO 51.4 Výkaz výměr'!#REF!</definedName>
    <definedName name="Ostatní_výrobky" localSheetId="8">'[3]SO 51.4 Výkaz výměr'!#REF!</definedName>
    <definedName name="Ostatní_výrobky" localSheetId="9">'[3]SO 51.4 Výkaz výměr'!#REF!</definedName>
    <definedName name="Ostatní_výrobky" localSheetId="10">'[3]SO 51.4 Výkaz výměr'!#REF!</definedName>
    <definedName name="Ostatní_výrobky">'[3]SO 51.4 Výkaz výměr'!#REF!</definedName>
    <definedName name="OUD" localSheetId="13">#REF!</definedName>
    <definedName name="OUD" localSheetId="14">#REF!</definedName>
    <definedName name="OUD" localSheetId="15">#REF!</definedName>
    <definedName name="OUD" localSheetId="4">#REF!</definedName>
    <definedName name="OUD" localSheetId="5">#REF!</definedName>
    <definedName name="OUD" localSheetId="6">#REF!</definedName>
    <definedName name="OUD" localSheetId="7">#REF!</definedName>
    <definedName name="OUD" localSheetId="8">#REF!</definedName>
    <definedName name="OUD" localSheetId="9">#REF!</definedName>
    <definedName name="OUD" localSheetId="10">#REF!</definedName>
    <definedName name="OUD">#REF!</definedName>
    <definedName name="Pak.120" localSheetId="1">#REF!</definedName>
    <definedName name="Pak.120" localSheetId="2">#REF!</definedName>
    <definedName name="Pak.120" localSheetId="12">#REF!</definedName>
    <definedName name="Pak.120">#REF!</definedName>
    <definedName name="Pak.8" localSheetId="1">#REF!</definedName>
    <definedName name="Pak.8" localSheetId="2">#REF!</definedName>
    <definedName name="Pak.8" localSheetId="12">#REF!</definedName>
    <definedName name="Pak.8">#REF!</definedName>
    <definedName name="Podhl" localSheetId="1">'[3]SO 51.4 Výkaz výměr'!#REF!</definedName>
    <definedName name="Podhl" localSheetId="2">'[3]SO 51.4 Výkaz výměr'!#REF!</definedName>
    <definedName name="Podhl" localSheetId="12">'[3]SO 51.4 Výkaz výměr'!#REF!</definedName>
    <definedName name="Podhl" localSheetId="13">'[3]SO 51.4 Výkaz výměr'!#REF!</definedName>
    <definedName name="Podhl" localSheetId="14">'[3]SO 51.4 Výkaz výměr'!#REF!</definedName>
    <definedName name="Podhl" localSheetId="15">'[3]SO 51.4 Výkaz výměr'!#REF!</definedName>
    <definedName name="Podhl" localSheetId="3">'[3]SO 51.4 Výkaz výměr'!#REF!</definedName>
    <definedName name="Podhl" localSheetId="4">'[3]SO 51.4 Výkaz výměr'!#REF!</definedName>
    <definedName name="Podhl" localSheetId="5">'[3]SO 51.4 Výkaz výměr'!#REF!</definedName>
    <definedName name="Podhl" localSheetId="6">'[3]SO 51.4 Výkaz výměr'!#REF!</definedName>
    <definedName name="Podhl" localSheetId="7">'[3]SO 51.4 Výkaz výměr'!#REF!</definedName>
    <definedName name="Podhl" localSheetId="8">'[3]SO 51.4 Výkaz výměr'!#REF!</definedName>
    <definedName name="Podhl" localSheetId="9">'[3]SO 51.4 Výkaz výměr'!#REF!</definedName>
    <definedName name="Podhl" localSheetId="10">'[3]SO 51.4 Výkaz výměr'!#REF!</definedName>
    <definedName name="Podhl">'[3]SO 51.4 Výkaz výměr'!#REF!</definedName>
    <definedName name="Podhledy" localSheetId="1">'[1]SO 11.1A Výkaz výměr'!#REF!</definedName>
    <definedName name="Podhledy" localSheetId="2">'[1]SO 11.1A Výkaz výměr'!#REF!</definedName>
    <definedName name="Podhledy" localSheetId="12">'[2]SO 11.1A Výkaz výměr'!#REF!</definedName>
    <definedName name="Podhledy" localSheetId="13">'[1]SO 11.1A Výkaz výměr'!#REF!</definedName>
    <definedName name="Podhledy" localSheetId="14">'[1]SO 11.1A Výkaz výměr'!#REF!</definedName>
    <definedName name="Podhledy" localSheetId="15">'[1]SO 11.1A Výkaz výměr'!#REF!</definedName>
    <definedName name="Podhledy" localSheetId="3">'[1]SO 11.1A Výkaz výměr'!#REF!</definedName>
    <definedName name="Podhledy" localSheetId="4">'[1]SO 11.1A Výkaz výměr'!#REF!</definedName>
    <definedName name="Podhledy" localSheetId="5">'[1]SO 11.1A Výkaz výměr'!#REF!</definedName>
    <definedName name="Podhledy" localSheetId="6">'[1]SO 11.1A Výkaz výměr'!#REF!</definedName>
    <definedName name="Podhledy" localSheetId="7">'[1]SO 11.1A Výkaz výměr'!#REF!</definedName>
    <definedName name="Podhledy" localSheetId="8">'[1]SO 11.1A Výkaz výměr'!#REF!</definedName>
    <definedName name="Podhledy" localSheetId="9">'[1]SO 11.1A Výkaz výměr'!#REF!</definedName>
    <definedName name="Podhledy" localSheetId="10">'[1]SO 11.1A Výkaz výměr'!#REF!</definedName>
    <definedName name="Podhledy">'[2]SO 11.1A Výkaz výměr'!#REF!</definedName>
    <definedName name="PORTSV" localSheetId="1">#REF!</definedName>
    <definedName name="PORTSV" localSheetId="2">#REF!</definedName>
    <definedName name="PORTSV" localSheetId="12">#REF!</definedName>
    <definedName name="PORTSV">#REF!</definedName>
    <definedName name="Predmet" localSheetId="12">#REF!</definedName>
    <definedName name="Predmet" localSheetId="13">#REF!</definedName>
    <definedName name="Predmet" localSheetId="14">#REF!</definedName>
    <definedName name="Predmet" localSheetId="15">#REF!</definedName>
    <definedName name="Predmet" localSheetId="4">#REF!</definedName>
    <definedName name="Predmet" localSheetId="5">#REF!</definedName>
    <definedName name="Predmet" localSheetId="6">#REF!</definedName>
    <definedName name="Predmet" localSheetId="7">#REF!</definedName>
    <definedName name="Predmet" localSheetId="8">#REF!</definedName>
    <definedName name="Predmet" localSheetId="9">#REF!</definedName>
    <definedName name="Predmet" localSheetId="10">#REF!</definedName>
    <definedName name="Predmet">#REF!</definedName>
    <definedName name="Prilohy" localSheetId="12">#REF!</definedName>
    <definedName name="Prilohy" localSheetId="13">#REF!</definedName>
    <definedName name="Prilohy" localSheetId="14">#REF!</definedName>
    <definedName name="Prilohy" localSheetId="15">#REF!</definedName>
    <definedName name="Prilohy" localSheetId="4">#REF!</definedName>
    <definedName name="Prilohy" localSheetId="5">#REF!</definedName>
    <definedName name="Prilohy" localSheetId="6">#REF!</definedName>
    <definedName name="Prilohy" localSheetId="7">#REF!</definedName>
    <definedName name="Prilohy" localSheetId="8">#REF!</definedName>
    <definedName name="Prilohy" localSheetId="9">#REF!</definedName>
    <definedName name="Prilohy" localSheetId="10">#REF!</definedName>
    <definedName name="Prilohy">#REF!</definedName>
    <definedName name="PS" localSheetId="13">#REF!</definedName>
    <definedName name="PS" localSheetId="14">#REF!</definedName>
    <definedName name="PS" localSheetId="15">#REF!</definedName>
    <definedName name="PS" localSheetId="4">#REF!</definedName>
    <definedName name="PS" localSheetId="5">#REF!</definedName>
    <definedName name="PS" localSheetId="6">#REF!</definedName>
    <definedName name="PS" localSheetId="7">#REF!</definedName>
    <definedName name="PS" localSheetId="8">#REF!</definedName>
    <definedName name="PS" localSheetId="9">#REF!</definedName>
    <definedName name="PS" localSheetId="10">#REF!</definedName>
    <definedName name="PS">#REF!</definedName>
    <definedName name="rabat_2">'[4]Výpočet netto cen'!$B$8</definedName>
    <definedName name="REKAPITULACE" localSheetId="1">'[1]SO 11.1A Výkaz výměr'!#REF!</definedName>
    <definedName name="REKAPITULACE" localSheetId="2">'[1]SO 11.1A Výkaz výměr'!#REF!</definedName>
    <definedName name="REKAPITULACE" localSheetId="12">'[2]SO 11.1A Výkaz výměr'!#REF!</definedName>
    <definedName name="REKAPITULACE" localSheetId="13">'[1]SO 11.1A Výkaz výměr'!#REF!</definedName>
    <definedName name="REKAPITULACE" localSheetId="14">'[1]SO 11.1A Výkaz výměr'!#REF!</definedName>
    <definedName name="REKAPITULACE" localSheetId="15">'[1]SO 11.1A Výkaz výměr'!#REF!</definedName>
    <definedName name="REKAPITULACE" localSheetId="3">'[1]SO 11.1A Výkaz výměr'!#REF!</definedName>
    <definedName name="REKAPITULACE" localSheetId="4">'[1]SO 11.1A Výkaz výměr'!#REF!</definedName>
    <definedName name="REKAPITULACE" localSheetId="5">'[1]SO 11.1A Výkaz výměr'!#REF!</definedName>
    <definedName name="REKAPITULACE" localSheetId="6">'[1]SO 11.1A Výkaz výměr'!#REF!</definedName>
    <definedName name="REKAPITULACE" localSheetId="7">'[1]SO 11.1A Výkaz výměr'!#REF!</definedName>
    <definedName name="REKAPITULACE" localSheetId="8">'[1]SO 11.1A Výkaz výměr'!#REF!</definedName>
    <definedName name="REKAPITULACE" localSheetId="9">'[1]SO 11.1A Výkaz výměr'!#REF!</definedName>
    <definedName name="REKAPITULACE" localSheetId="10">'[1]SO 11.1A Výkaz výměr'!#REF!</definedName>
    <definedName name="REKAPITULACE">'[2]SO 11.1A Výkaz výměr'!#REF!</definedName>
    <definedName name="RFmx" localSheetId="1">#REF!</definedName>
    <definedName name="RFmx" localSheetId="2">#REF!</definedName>
    <definedName name="RFmx" localSheetId="12">#REF!</definedName>
    <definedName name="RFmx">#REF!</definedName>
    <definedName name="rfomni" localSheetId="1">#REF!</definedName>
    <definedName name="rfomni" localSheetId="2">#REF!</definedName>
    <definedName name="rfomni" localSheetId="12">#REF!</definedName>
    <definedName name="rfomni">#REF!</definedName>
    <definedName name="RFperif" localSheetId="1">#REF!</definedName>
    <definedName name="RFperif" localSheetId="2">#REF!</definedName>
    <definedName name="RFperif" localSheetId="12">#REF!</definedName>
    <definedName name="RFperif">#REF!</definedName>
    <definedName name="RFperif1" localSheetId="1">#REF!</definedName>
    <definedName name="RFperif1" localSheetId="2">#REF!</definedName>
    <definedName name="RFperif1" localSheetId="12">#REF!</definedName>
    <definedName name="RFperif1">#REF!</definedName>
    <definedName name="RFser" localSheetId="1">#REF!</definedName>
    <definedName name="RFser" localSheetId="2">#REF!</definedName>
    <definedName name="RFser" localSheetId="12">#REF!</definedName>
    <definedName name="RFser">#REF!</definedName>
    <definedName name="RFSYST" localSheetId="1">#REF!</definedName>
    <definedName name="RFSYST" localSheetId="2">#REF!</definedName>
    <definedName name="RFSYST" localSheetId="12">#REF!</definedName>
    <definedName name="RFSYST">#REF!</definedName>
    <definedName name="RFTERM" localSheetId="1">#REF!</definedName>
    <definedName name="RFTERM" localSheetId="2">#REF!</definedName>
    <definedName name="RFTERM" localSheetId="12">#REF!</definedName>
    <definedName name="RFTERM">#REF!</definedName>
    <definedName name="s" localSheetId="12">#REF!</definedName>
    <definedName name="s">#REF!</definedName>
    <definedName name="Sádrokartonové_konstrukce" localSheetId="1">'[1]SO 11.1A Výkaz výměr'!#REF!</definedName>
    <definedName name="Sádrokartonové_konstrukce" localSheetId="2">'[1]SO 11.1A Výkaz výměr'!#REF!</definedName>
    <definedName name="Sádrokartonové_konstrukce" localSheetId="12">'[2]SO 11.1A Výkaz výměr'!#REF!</definedName>
    <definedName name="Sádrokartonové_konstrukce" localSheetId="13">'[1]SO 11.1A Výkaz výměr'!#REF!</definedName>
    <definedName name="Sádrokartonové_konstrukce" localSheetId="14">'[1]SO 11.1A Výkaz výměr'!#REF!</definedName>
    <definedName name="Sádrokartonové_konstrukce" localSheetId="15">'[1]SO 11.1A Výkaz výměr'!#REF!</definedName>
    <definedName name="Sádrokartonové_konstrukce" localSheetId="3">'[1]SO 11.1A Výkaz výměr'!#REF!</definedName>
    <definedName name="Sádrokartonové_konstrukce" localSheetId="4">'[1]SO 11.1A Výkaz výměr'!#REF!</definedName>
    <definedName name="Sádrokartonové_konstrukce" localSheetId="5">'[1]SO 11.1A Výkaz výměr'!#REF!</definedName>
    <definedName name="Sádrokartonové_konstrukce" localSheetId="6">'[1]SO 11.1A Výkaz výměr'!#REF!</definedName>
    <definedName name="Sádrokartonové_konstrukce" localSheetId="7">'[1]SO 11.1A Výkaz výměr'!#REF!</definedName>
    <definedName name="Sádrokartonové_konstrukce" localSheetId="8">'[1]SO 11.1A Výkaz výměr'!#REF!</definedName>
    <definedName name="Sádrokartonové_konstrukce" localSheetId="9">'[1]SO 11.1A Výkaz výměr'!#REF!</definedName>
    <definedName name="Sádrokartonové_konstrukce" localSheetId="10">'[1]SO 11.1A Výkaz výměr'!#REF!</definedName>
    <definedName name="Sádrokartonové_konstrukce">'[2]SO 11.1A Výkaz výměr'!#REF!</definedName>
    <definedName name="skonto_1">'[4]Výpočet netto cen'!$B$10</definedName>
    <definedName name="skonto_2">'[4]Výpočet netto cen'!$B$11</definedName>
    <definedName name="skonto_3">'[4]Výpočet netto cen'!$B$12</definedName>
    <definedName name="SLC16E" localSheetId="1">#REF!</definedName>
    <definedName name="SLC16E" localSheetId="2">#REF!</definedName>
    <definedName name="SLC16E" localSheetId="12">#REF!</definedName>
    <definedName name="SLC16E">#REF!</definedName>
    <definedName name="soucet1" localSheetId="1">#REF!</definedName>
    <definedName name="soucet1" localSheetId="2">#REF!</definedName>
    <definedName name="soucet1" localSheetId="12">#REF!</definedName>
    <definedName name="soucet1">#REF!</definedName>
    <definedName name="Stan." localSheetId="1">#REF!</definedName>
    <definedName name="Stan." localSheetId="2">#REF!</definedName>
    <definedName name="Stan." localSheetId="12">#REF!</definedName>
    <definedName name="Stan.">#REF!</definedName>
    <definedName name="Strom" localSheetId="1">#REF!</definedName>
    <definedName name="Strom" localSheetId="2">#REF!</definedName>
    <definedName name="Strom" localSheetId="12">#REF!</definedName>
    <definedName name="Strom">#REF!</definedName>
    <definedName name="TPORTS" localSheetId="1">#REF!</definedName>
    <definedName name="TPORTS" localSheetId="2">#REF!</definedName>
    <definedName name="TPORTS" localSheetId="12">#REF!</definedName>
    <definedName name="TPORTS">#REF!</definedName>
    <definedName name="UPS" localSheetId="1">#REF!</definedName>
    <definedName name="UPS" localSheetId="2">#REF!</definedName>
    <definedName name="UPS" localSheetId="12">#REF!</definedName>
    <definedName name="UPS">#REF!</definedName>
    <definedName name="varta" localSheetId="1">#REF!</definedName>
    <definedName name="varta" localSheetId="2">#REF!</definedName>
    <definedName name="varta" localSheetId="12">#REF!</definedName>
    <definedName name="varta">#REF!</definedName>
    <definedName name="Vodorovné_konstrukce" localSheetId="1">'[3]SO 51.4 Výkaz výměr'!#REF!</definedName>
    <definedName name="Vodorovné_konstrukce" localSheetId="2">'[3]SO 51.4 Výkaz výměr'!#REF!</definedName>
    <definedName name="Vodorovné_konstrukce" localSheetId="12">'[3]SO 51.4 Výkaz výměr'!#REF!</definedName>
    <definedName name="Vodorovné_konstrukce" localSheetId="13">'[3]SO 51.4 Výkaz výměr'!#REF!</definedName>
    <definedName name="Vodorovné_konstrukce" localSheetId="14">'[3]SO 51.4 Výkaz výměr'!#REF!</definedName>
    <definedName name="Vodorovné_konstrukce" localSheetId="15">'[3]SO 51.4 Výkaz výměr'!#REF!</definedName>
    <definedName name="Vodorovné_konstrukce" localSheetId="3">'[3]SO 51.4 Výkaz výměr'!#REF!</definedName>
    <definedName name="Vodorovné_konstrukce" localSheetId="4">'[3]SO 51.4 Výkaz výměr'!#REF!</definedName>
    <definedName name="Vodorovné_konstrukce" localSheetId="5">'[3]SO 51.4 Výkaz výměr'!#REF!</definedName>
    <definedName name="Vodorovné_konstrukce" localSheetId="6">'[3]SO 51.4 Výkaz výměr'!#REF!</definedName>
    <definedName name="Vodorovné_konstrukce" localSheetId="7">'[3]SO 51.4 Výkaz výměr'!#REF!</definedName>
    <definedName name="Vodorovné_konstrukce" localSheetId="8">'[3]SO 51.4 Výkaz výměr'!#REF!</definedName>
    <definedName name="Vodorovné_konstrukce" localSheetId="9">'[3]SO 51.4 Výkaz výměr'!#REF!</definedName>
    <definedName name="Vodorovné_konstrukce" localSheetId="10">'[3]SO 51.4 Výkaz výměr'!#REF!</definedName>
    <definedName name="Vodorovné_konstrukce">'[3]SO 51.4 Výkaz výměr'!#REF!</definedName>
    <definedName name="vsp" localSheetId="1">#REF!</definedName>
    <definedName name="vsp" localSheetId="2">#REF!</definedName>
    <definedName name="vsp" localSheetId="12">#REF!</definedName>
    <definedName name="vsp">#REF!</definedName>
    <definedName name="Zák.1" localSheetId="1">#REF!</definedName>
    <definedName name="Zák.1" localSheetId="2">#REF!</definedName>
    <definedName name="Zák.1" localSheetId="12">#REF!</definedName>
    <definedName name="Zák.1">#REF!</definedName>
    <definedName name="Zák.2" localSheetId="1">#REF!</definedName>
    <definedName name="Zák.2" localSheetId="2">#REF!</definedName>
    <definedName name="Zák.2" localSheetId="12">#REF!</definedName>
    <definedName name="Zák.2">#REF!</definedName>
    <definedName name="Zák.3" localSheetId="1">#REF!</definedName>
    <definedName name="Zák.3" localSheetId="2">#REF!</definedName>
    <definedName name="Zák.3" localSheetId="12">#REF!</definedName>
    <definedName name="Zák.3">#REF!</definedName>
    <definedName name="Základy" localSheetId="1">'[3]SO 51.4 Výkaz výměr'!#REF!</definedName>
    <definedName name="Základy" localSheetId="2">'[3]SO 51.4 Výkaz výměr'!#REF!</definedName>
    <definedName name="Základy" localSheetId="12">'[3]SO 51.4 Výkaz výměr'!#REF!</definedName>
    <definedName name="Základy" localSheetId="13">'[3]SO 51.4 Výkaz výměr'!#REF!</definedName>
    <definedName name="Základy" localSheetId="14">'[3]SO 51.4 Výkaz výměr'!#REF!</definedName>
    <definedName name="Základy" localSheetId="15">'[3]SO 51.4 Výkaz výměr'!#REF!</definedName>
    <definedName name="Základy" localSheetId="3">'[3]SO 51.4 Výkaz výměr'!#REF!</definedName>
    <definedName name="Základy" localSheetId="4">'[3]SO 51.4 Výkaz výměr'!#REF!</definedName>
    <definedName name="Základy" localSheetId="5">'[3]SO 51.4 Výkaz výměr'!#REF!</definedName>
    <definedName name="Základy" localSheetId="6">'[3]SO 51.4 Výkaz výměr'!#REF!</definedName>
    <definedName name="Základy" localSheetId="7">'[3]SO 51.4 Výkaz výměr'!#REF!</definedName>
    <definedName name="Základy" localSheetId="8">'[3]SO 51.4 Výkaz výměr'!#REF!</definedName>
    <definedName name="Základy" localSheetId="9">'[3]SO 51.4 Výkaz výměr'!#REF!</definedName>
    <definedName name="Základy" localSheetId="10">'[3]SO 51.4 Výkaz výměr'!#REF!</definedName>
    <definedName name="Základy">'[3]SO 51.4 Výkaz výměr'!#REF!</definedName>
    <definedName name="Zemní_práce" localSheetId="1">'[3]SO 51.4 Výkaz výměr'!#REF!</definedName>
    <definedName name="Zemní_práce" localSheetId="2">'[3]SO 51.4 Výkaz výměr'!#REF!</definedName>
    <definedName name="Zemní_práce" localSheetId="12">'[3]SO 51.4 Výkaz výměr'!#REF!</definedName>
    <definedName name="Zemní_práce" localSheetId="13">'[3]SO 51.4 Výkaz výměr'!#REF!</definedName>
    <definedName name="Zemní_práce" localSheetId="14">'[3]SO 51.4 Výkaz výměr'!#REF!</definedName>
    <definedName name="Zemní_práce" localSheetId="15">'[3]SO 51.4 Výkaz výměr'!#REF!</definedName>
    <definedName name="Zemní_práce" localSheetId="3">'[3]SO 51.4 Výkaz výměr'!#REF!</definedName>
    <definedName name="Zemní_práce" localSheetId="4">'[3]SO 51.4 Výkaz výměr'!#REF!</definedName>
    <definedName name="Zemní_práce" localSheetId="5">'[3]SO 51.4 Výkaz výměr'!#REF!</definedName>
    <definedName name="Zemní_práce" localSheetId="6">'[3]SO 51.4 Výkaz výměr'!#REF!</definedName>
    <definedName name="Zemní_práce" localSheetId="7">'[3]SO 51.4 Výkaz výměr'!#REF!</definedName>
    <definedName name="Zemní_práce" localSheetId="8">'[3]SO 51.4 Výkaz výměr'!#REF!</definedName>
    <definedName name="Zemní_práce" localSheetId="9">'[3]SO 51.4 Výkaz výměr'!#REF!</definedName>
    <definedName name="Zemní_práce" localSheetId="10">'[3]SO 51.4 Výkaz výměr'!#REF!</definedName>
    <definedName name="Zemní_práce">'[3]SO 51.4 Výkaz výměr'!#REF!</definedName>
    <definedName name="Zoll" localSheetId="1">#REF!</definedName>
    <definedName name="Zoll" localSheetId="2">#REF!</definedName>
    <definedName name="Zoll" localSheetId="12">#REF!</definedName>
    <definedName name="Zoll">#REF!</definedName>
    <definedName name="ZPRACOVATEL">#REF!</definedName>
    <definedName name="Zprava" localSheetId="12">#REF!</definedName>
    <definedName name="Zprava" localSheetId="13">#REF!</definedName>
    <definedName name="Zprava" localSheetId="14">#REF!</definedName>
    <definedName name="Zprava" localSheetId="15">#REF!</definedName>
    <definedName name="Zprava" localSheetId="4">#REF!</definedName>
    <definedName name="Zprava" localSheetId="5">#REF!</definedName>
    <definedName name="Zprava" localSheetId="6">#REF!</definedName>
    <definedName name="Zprava" localSheetId="7">#REF!</definedName>
    <definedName name="Zprava" localSheetId="8">#REF!</definedName>
    <definedName name="Zprava" localSheetId="9">#REF!</definedName>
    <definedName name="Zprava" localSheetId="10">#REF!</definedName>
    <definedName name="Zprava">#REF!</definedName>
  </definedNames>
  <calcPr calcId="162913"/>
</workbook>
</file>

<file path=xl/calcChain.xml><?xml version="1.0" encoding="utf-8"?>
<calcChain xmlns="http://schemas.openxmlformats.org/spreadsheetml/2006/main">
  <c r="G100" i="9" l="1"/>
  <c r="G99" i="9"/>
  <c r="G98" i="9"/>
  <c r="G97" i="9"/>
  <c r="G96" i="9"/>
  <c r="G93" i="9"/>
  <c r="G92" i="9"/>
  <c r="G91" i="9"/>
  <c r="G90" i="9"/>
  <c r="G89" i="9"/>
  <c r="G86" i="9"/>
  <c r="G83" i="9"/>
  <c r="G80" i="9"/>
  <c r="G79" i="9"/>
  <c r="G76" i="9"/>
  <c r="G75" i="9"/>
  <c r="G72" i="9"/>
  <c r="G69" i="9"/>
  <c r="G68" i="9"/>
  <c r="G67" i="9"/>
  <c r="G64" i="9"/>
  <c r="G63" i="9"/>
  <c r="D63" i="9"/>
  <c r="G62" i="9"/>
  <c r="G61" i="9"/>
  <c r="G60" i="9"/>
  <c r="G59" i="9"/>
  <c r="G58" i="9"/>
  <c r="G57" i="9"/>
  <c r="G55" i="9"/>
  <c r="D55" i="9"/>
  <c r="G54" i="9"/>
  <c r="D54" i="9"/>
  <c r="G51" i="9"/>
  <c r="D50" i="9"/>
  <c r="G50" i="9" s="1"/>
  <c r="G49" i="9"/>
  <c r="G48" i="9"/>
  <c r="G47" i="9"/>
  <c r="G46" i="9"/>
  <c r="D46" i="9"/>
  <c r="G45" i="9"/>
  <c r="G44" i="9"/>
  <c r="G43" i="9"/>
  <c r="D41" i="9"/>
  <c r="G41" i="9" s="1"/>
  <c r="D40" i="9"/>
  <c r="G40" i="9" s="1"/>
  <c r="G38" i="9"/>
  <c r="D38" i="9"/>
  <c r="G35" i="9"/>
  <c r="G32" i="9"/>
  <c r="D31" i="9"/>
  <c r="G31" i="9" s="1"/>
  <c r="D30" i="9"/>
  <c r="G30" i="9" s="1"/>
  <c r="D29" i="9"/>
  <c r="G29" i="9" s="1"/>
  <c r="D28" i="9"/>
  <c r="G28" i="9" s="1"/>
  <c r="G27" i="9"/>
  <c r="G26" i="9"/>
  <c r="D25" i="9"/>
  <c r="G25" i="9" s="1"/>
  <c r="G22" i="9"/>
  <c r="D22" i="9"/>
  <c r="D21" i="9"/>
  <c r="G21" i="9" s="1"/>
  <c r="D20" i="9"/>
  <c r="G20" i="9" s="1"/>
  <c r="D19" i="9"/>
  <c r="G19" i="9" s="1"/>
  <c r="G18" i="9"/>
  <c r="D18" i="9"/>
  <c r="D17" i="9"/>
  <c r="G17" i="9" s="1"/>
  <c r="G16" i="9"/>
  <c r="G15" i="9"/>
  <c r="G14" i="9"/>
  <c r="D11" i="9"/>
  <c r="D12" i="9" s="1"/>
  <c r="G10" i="9"/>
  <c r="D10" i="9"/>
  <c r="D9" i="9"/>
  <c r="G9" i="9" s="1"/>
  <c r="D8" i="9"/>
  <c r="G8" i="9" s="1"/>
  <c r="F10" i="8"/>
  <c r="F47" i="8"/>
  <c r="H374" i="3"/>
  <c r="H134" i="3"/>
  <c r="H370" i="3"/>
  <c r="H369" i="3"/>
  <c r="H368" i="3"/>
  <c r="D13" i="9" l="1"/>
  <c r="G13" i="9" s="1"/>
  <c r="G12" i="9"/>
  <c r="G11" i="9"/>
  <c r="F149" i="10"/>
  <c r="F127" i="10"/>
  <c r="F108" i="10"/>
  <c r="F86" i="10"/>
  <c r="F78" i="10"/>
  <c r="F77" i="10"/>
  <c r="F67" i="10"/>
  <c r="F58" i="10"/>
  <c r="F57" i="10"/>
  <c r="F17" i="10"/>
  <c r="G6" i="9" l="1"/>
  <c r="G384" i="3" s="1"/>
  <c r="E265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66" i="7" l="1"/>
  <c r="G382" i="3" s="1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151" i="7" l="1"/>
  <c r="H136" i="3" l="1"/>
  <c r="H135" i="3"/>
  <c r="F56" i="5"/>
  <c r="H133" i="3" l="1"/>
  <c r="H132" i="3"/>
  <c r="H170" i="3" l="1"/>
  <c r="H161" i="3"/>
  <c r="H140" i="3"/>
  <c r="H139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69" i="3"/>
  <c r="H168" i="3"/>
  <c r="H167" i="3"/>
  <c r="H166" i="3"/>
  <c r="H165" i="3"/>
  <c r="H164" i="3"/>
  <c r="H163" i="3"/>
  <c r="H162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38" i="3"/>
  <c r="H375" i="3" l="1"/>
  <c r="D25" i="2" s="1"/>
  <c r="G10" i="16"/>
  <c r="G15" i="16"/>
  <c r="G14" i="16"/>
  <c r="G13" i="16"/>
  <c r="G11" i="16"/>
  <c r="G9" i="16"/>
  <c r="G8" i="16"/>
  <c r="F70" i="15"/>
  <c r="F69" i="15"/>
  <c r="F68" i="15"/>
  <c r="F67" i="15"/>
  <c r="F66" i="15"/>
  <c r="F65" i="15"/>
  <c r="F64" i="15"/>
  <c r="F63" i="15"/>
  <c r="F62" i="15"/>
  <c r="F61" i="15"/>
  <c r="F60" i="15"/>
  <c r="F58" i="15"/>
  <c r="F57" i="15"/>
  <c r="F56" i="15"/>
  <c r="F55" i="15"/>
  <c r="F54" i="15"/>
  <c r="F53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58" i="14"/>
  <c r="F57" i="14"/>
  <c r="F56" i="14"/>
  <c r="F55" i="14"/>
  <c r="F54" i="14"/>
  <c r="F53" i="14"/>
  <c r="F52" i="14"/>
  <c r="F45" i="14"/>
  <c r="F44" i="14"/>
  <c r="F43" i="14"/>
  <c r="C21" i="14"/>
  <c r="F21" i="14" s="1"/>
  <c r="F74" i="14"/>
  <c r="F73" i="14"/>
  <c r="F72" i="14"/>
  <c r="F71" i="14"/>
  <c r="F70" i="14"/>
  <c r="F69" i="14"/>
  <c r="F68" i="14"/>
  <c r="F67" i="14"/>
  <c r="F66" i="14"/>
  <c r="F65" i="14"/>
  <c r="F64" i="14"/>
  <c r="F62" i="14"/>
  <c r="F61" i="14"/>
  <c r="F59" i="14"/>
  <c r="F50" i="14"/>
  <c r="F49" i="14"/>
  <c r="F48" i="14"/>
  <c r="F47" i="14"/>
  <c r="F46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C20" i="14"/>
  <c r="F20" i="14" s="1"/>
  <c r="C19" i="14"/>
  <c r="F19" i="14" s="1"/>
  <c r="C18" i="14"/>
  <c r="F18" i="14" s="1"/>
  <c r="C17" i="14"/>
  <c r="F17" i="14" s="1"/>
  <c r="F16" i="14"/>
  <c r="C15" i="14"/>
  <c r="F15" i="14" s="1"/>
  <c r="F14" i="14"/>
  <c r="F13" i="14"/>
  <c r="F12" i="14"/>
  <c r="F11" i="14"/>
  <c r="F10" i="14"/>
  <c r="F9" i="14"/>
  <c r="F20" i="13"/>
  <c r="F16" i="13"/>
  <c r="F43" i="13"/>
  <c r="F42" i="13"/>
  <c r="F41" i="13"/>
  <c r="F40" i="13"/>
  <c r="F39" i="13"/>
  <c r="F38" i="13"/>
  <c r="F37" i="13"/>
  <c r="F36" i="13"/>
  <c r="F35" i="13"/>
  <c r="F34" i="13"/>
  <c r="F33" i="13"/>
  <c r="F31" i="13"/>
  <c r="F30" i="13"/>
  <c r="F28" i="13"/>
  <c r="F27" i="13"/>
  <c r="F26" i="13"/>
  <c r="F25" i="13"/>
  <c r="F24" i="13"/>
  <c r="F23" i="13"/>
  <c r="F22" i="13"/>
  <c r="F21" i="13"/>
  <c r="F19" i="13"/>
  <c r="F15" i="13"/>
  <c r="F14" i="13"/>
  <c r="F13" i="13"/>
  <c r="F12" i="13"/>
  <c r="F11" i="13"/>
  <c r="F10" i="13"/>
  <c r="F9" i="13"/>
  <c r="F7" i="14" l="1"/>
  <c r="F7" i="13"/>
  <c r="G12" i="16"/>
  <c r="G6" i="16" s="1"/>
  <c r="G385" i="3" s="1"/>
  <c r="F7" i="15"/>
  <c r="G380" i="3" s="1"/>
  <c r="F56" i="12" l="1"/>
  <c r="F55" i="12"/>
  <c r="F54" i="12"/>
  <c r="F53" i="12"/>
  <c r="F52" i="12"/>
  <c r="F51" i="12"/>
  <c r="F50" i="12"/>
  <c r="F47" i="12"/>
  <c r="F46" i="12"/>
  <c r="F45" i="12"/>
  <c r="F44" i="12"/>
  <c r="F43" i="12"/>
  <c r="F40" i="12"/>
  <c r="F39" i="12"/>
  <c r="F38" i="12"/>
  <c r="F37" i="12"/>
  <c r="F36" i="12"/>
  <c r="F35" i="12"/>
  <c r="F32" i="12"/>
  <c r="F31" i="12"/>
  <c r="F28" i="12"/>
  <c r="F27" i="12"/>
  <c r="F26" i="12"/>
  <c r="F25" i="12"/>
  <c r="F24" i="12"/>
  <c r="F23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13" i="11"/>
  <c r="F12" i="11"/>
  <c r="F9" i="11"/>
  <c r="F8" i="11"/>
  <c r="F148" i="10"/>
  <c r="F147" i="10"/>
  <c r="F146" i="10"/>
  <c r="F145" i="10"/>
  <c r="F144" i="10"/>
  <c r="F143" i="10"/>
  <c r="F142" i="10"/>
  <c r="F141" i="10"/>
  <c r="F138" i="10"/>
  <c r="F137" i="10"/>
  <c r="F136" i="10"/>
  <c r="F135" i="10"/>
  <c r="F134" i="10"/>
  <c r="F133" i="10"/>
  <c r="F132" i="10"/>
  <c r="F131" i="10"/>
  <c r="F130" i="10"/>
  <c r="F126" i="10"/>
  <c r="F125" i="10"/>
  <c r="F122" i="10"/>
  <c r="F121" i="10"/>
  <c r="F120" i="10"/>
  <c r="F119" i="10"/>
  <c r="F118" i="10"/>
  <c r="F117" i="10"/>
  <c r="F116" i="10"/>
  <c r="F115" i="10"/>
  <c r="F114" i="10"/>
  <c r="F107" i="10"/>
  <c r="F106" i="10"/>
  <c r="F105" i="10"/>
  <c r="F104" i="10"/>
  <c r="F101" i="10"/>
  <c r="F100" i="10"/>
  <c r="F99" i="10"/>
  <c r="F96" i="10"/>
  <c r="F93" i="10"/>
  <c r="F92" i="10"/>
  <c r="F91" i="10"/>
  <c r="F90" i="10"/>
  <c r="F89" i="10"/>
  <c r="F85" i="10"/>
  <c r="F84" i="10"/>
  <c r="F83" i="10"/>
  <c r="F82" i="10"/>
  <c r="F81" i="10"/>
  <c r="F76" i="10"/>
  <c r="F75" i="10"/>
  <c r="F74" i="10"/>
  <c r="F73" i="10"/>
  <c r="F72" i="10"/>
  <c r="F71" i="10"/>
  <c r="F70" i="10"/>
  <c r="F66" i="10"/>
  <c r="F65" i="10"/>
  <c r="F64" i="10"/>
  <c r="F63" i="10"/>
  <c r="F62" i="10"/>
  <c r="F61" i="10"/>
  <c r="F56" i="10"/>
  <c r="F55" i="10"/>
  <c r="F54" i="10"/>
  <c r="F53" i="10"/>
  <c r="F52" i="10"/>
  <c r="F51" i="10"/>
  <c r="F50" i="10"/>
  <c r="F47" i="10"/>
  <c r="F46" i="10"/>
  <c r="F45" i="10"/>
  <c r="F44" i="10"/>
  <c r="F43" i="10"/>
  <c r="F42" i="10"/>
  <c r="F41" i="10"/>
  <c r="F40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6" i="10"/>
  <c r="F15" i="10"/>
  <c r="F14" i="10"/>
  <c r="F13" i="10"/>
  <c r="F10" i="10"/>
  <c r="F9" i="10"/>
  <c r="F8" i="10"/>
  <c r="F64" i="12" l="1"/>
  <c r="F6" i="12"/>
  <c r="G387" i="3" s="1"/>
  <c r="F6" i="11"/>
  <c r="G386" i="3" s="1"/>
  <c r="F6" i="10"/>
  <c r="H387" i="3" l="1"/>
  <c r="H386" i="3"/>
  <c r="H385" i="3"/>
  <c r="H384" i="3"/>
  <c r="F57" i="8"/>
  <c r="F56" i="8"/>
  <c r="F55" i="8"/>
  <c r="F52" i="8"/>
  <c r="F51" i="8"/>
  <c r="F50" i="8"/>
  <c r="F46" i="8"/>
  <c r="F45" i="8"/>
  <c r="F44" i="8"/>
  <c r="F43" i="8"/>
  <c r="F42" i="8"/>
  <c r="F41" i="8"/>
  <c r="F38" i="8"/>
  <c r="F37" i="8"/>
  <c r="F36" i="8"/>
  <c r="F33" i="8"/>
  <c r="F32" i="8"/>
  <c r="F31" i="8"/>
  <c r="F30" i="8"/>
  <c r="F29" i="8"/>
  <c r="F28" i="8"/>
  <c r="F27" i="8"/>
  <c r="F24" i="8"/>
  <c r="F23" i="8"/>
  <c r="F22" i="8"/>
  <c r="F21" i="8"/>
  <c r="F20" i="8"/>
  <c r="F19" i="8"/>
  <c r="F18" i="8"/>
  <c r="F17" i="8"/>
  <c r="F16" i="8"/>
  <c r="F15" i="8"/>
  <c r="F14" i="8"/>
  <c r="F11" i="8"/>
  <c r="F9" i="8"/>
  <c r="F8" i="8"/>
  <c r="F230" i="7"/>
  <c r="F229" i="7"/>
  <c r="F228" i="7"/>
  <c r="F227" i="7"/>
  <c r="F226" i="7"/>
  <c r="F225" i="7"/>
  <c r="F224" i="7"/>
  <c r="F223" i="7"/>
  <c r="F222" i="7"/>
  <c r="F221" i="7"/>
  <c r="F220" i="7"/>
  <c r="F219" i="7"/>
  <c r="F218" i="7"/>
  <c r="F217" i="7"/>
  <c r="F216" i="7"/>
  <c r="F215" i="7"/>
  <c r="F214" i="7"/>
  <c r="F213" i="7"/>
  <c r="F212" i="7"/>
  <c r="F211" i="7"/>
  <c r="F210" i="7"/>
  <c r="F209" i="7"/>
  <c r="F208" i="7"/>
  <c r="F207" i="7"/>
  <c r="F206" i="7"/>
  <c r="F205" i="7"/>
  <c r="F204" i="7"/>
  <c r="F203" i="7"/>
  <c r="F202" i="7"/>
  <c r="F201" i="7"/>
  <c r="F200" i="7"/>
  <c r="F199" i="7"/>
  <c r="F198" i="7"/>
  <c r="F197" i="7"/>
  <c r="F196" i="7"/>
  <c r="F195" i="7"/>
  <c r="F194" i="7"/>
  <c r="F193" i="7"/>
  <c r="F192" i="7"/>
  <c r="F191" i="7"/>
  <c r="F190" i="7"/>
  <c r="F189" i="7"/>
  <c r="F188" i="7"/>
  <c r="F187" i="7"/>
  <c r="F184" i="7"/>
  <c r="F183" i="7"/>
  <c r="F182" i="7"/>
  <c r="F181" i="7"/>
  <c r="F180" i="7"/>
  <c r="F179" i="7"/>
  <c r="F178" i="7"/>
  <c r="F177" i="7"/>
  <c r="F176" i="7"/>
  <c r="F175" i="7"/>
  <c r="F174" i="7"/>
  <c r="F171" i="7"/>
  <c r="F170" i="7"/>
  <c r="F169" i="7"/>
  <c r="F168" i="7"/>
  <c r="F167" i="7"/>
  <c r="F166" i="7"/>
  <c r="F165" i="7"/>
  <c r="F164" i="7"/>
  <c r="F163" i="7"/>
  <c r="F162" i="7"/>
  <c r="F161" i="7"/>
  <c r="F160" i="7"/>
  <c r="F159" i="7"/>
  <c r="F158" i="7"/>
  <c r="F157" i="7"/>
  <c r="F156" i="7"/>
  <c r="F155" i="7"/>
  <c r="F154" i="7"/>
  <c r="F150" i="7"/>
  <c r="F149" i="7"/>
  <c r="F148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68" i="7"/>
  <c r="F67" i="7"/>
  <c r="F66" i="7"/>
  <c r="F65" i="7"/>
  <c r="F64" i="7"/>
  <c r="F63" i="7"/>
  <c r="F62" i="7"/>
  <c r="F61" i="7"/>
  <c r="F60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120" i="6"/>
  <c r="F119" i="6"/>
  <c r="F118" i="6"/>
  <c r="F117" i="6"/>
  <c r="F116" i="6"/>
  <c r="F113" i="6"/>
  <c r="F112" i="6"/>
  <c r="F111" i="6"/>
  <c r="F110" i="6"/>
  <c r="F109" i="6"/>
  <c r="F106" i="6"/>
  <c r="F105" i="6"/>
  <c r="F104" i="6"/>
  <c r="F103" i="6"/>
  <c r="F102" i="6"/>
  <c r="F101" i="6"/>
  <c r="F100" i="6"/>
  <c r="F99" i="6"/>
  <c r="F98" i="6"/>
  <c r="F95" i="6"/>
  <c r="F94" i="6"/>
  <c r="F93" i="6"/>
  <c r="F92" i="6"/>
  <c r="F91" i="6"/>
  <c r="F90" i="6"/>
  <c r="F89" i="6"/>
  <c r="F88" i="6"/>
  <c r="F87" i="6"/>
  <c r="F65" i="6"/>
  <c r="F64" i="6"/>
  <c r="F61" i="6"/>
  <c r="F60" i="6"/>
  <c r="F59" i="6"/>
  <c r="F58" i="6"/>
  <c r="F57" i="6"/>
  <c r="F56" i="6"/>
  <c r="F55" i="6"/>
  <c r="F54" i="6"/>
  <c r="F53" i="6"/>
  <c r="F52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29" i="6"/>
  <c r="F28" i="6"/>
  <c r="F27" i="6"/>
  <c r="F26" i="6"/>
  <c r="F25" i="6"/>
  <c r="F24" i="6"/>
  <c r="F23" i="6"/>
  <c r="F22" i="6"/>
  <c r="F21" i="6"/>
  <c r="F18" i="6"/>
  <c r="F17" i="6"/>
  <c r="F16" i="6"/>
  <c r="F15" i="6"/>
  <c r="F14" i="6"/>
  <c r="F13" i="6"/>
  <c r="F12" i="6"/>
  <c r="F11" i="6"/>
  <c r="F10" i="6"/>
  <c r="F9" i="6"/>
  <c r="F8" i="6"/>
  <c r="H380" i="3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1" i="5"/>
  <c r="F70" i="5"/>
  <c r="F69" i="5"/>
  <c r="F68" i="5"/>
  <c r="F67" i="5"/>
  <c r="F66" i="5"/>
  <c r="F65" i="5"/>
  <c r="F64" i="5"/>
  <c r="F62" i="5"/>
  <c r="F61" i="5"/>
  <c r="F60" i="5"/>
  <c r="F59" i="5"/>
  <c r="F58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0" i="5"/>
  <c r="F39" i="5"/>
  <c r="F38" i="5"/>
  <c r="F37" i="5"/>
  <c r="F36" i="5"/>
  <c r="F35" i="5"/>
  <c r="F34" i="5"/>
  <c r="F33" i="5"/>
  <c r="F32" i="5"/>
  <c r="F31" i="5"/>
  <c r="F26" i="5"/>
  <c r="C25" i="5"/>
  <c r="F25" i="5" s="1"/>
  <c r="C24" i="5"/>
  <c r="F24" i="5" s="1"/>
  <c r="C22" i="5"/>
  <c r="F22" i="5" s="1"/>
  <c r="C21" i="5"/>
  <c r="C29" i="5" s="1"/>
  <c r="F29" i="5" s="1"/>
  <c r="C20" i="5"/>
  <c r="C28" i="5" s="1"/>
  <c r="F28" i="5" s="1"/>
  <c r="C19" i="5"/>
  <c r="C27" i="5" s="1"/>
  <c r="F27" i="5" s="1"/>
  <c r="F17" i="5"/>
  <c r="F16" i="5"/>
  <c r="F14" i="5"/>
  <c r="F13" i="5"/>
  <c r="F11" i="5"/>
  <c r="F10" i="5"/>
  <c r="F9" i="5"/>
  <c r="F8" i="5"/>
  <c r="F91" i="4"/>
  <c r="F90" i="4"/>
  <c r="F89" i="4"/>
  <c r="F88" i="4"/>
  <c r="F87" i="4"/>
  <c r="F84" i="4"/>
  <c r="F83" i="4"/>
  <c r="F82" i="4"/>
  <c r="F81" i="4"/>
  <c r="F80" i="4"/>
  <c r="F79" i="4"/>
  <c r="F78" i="4"/>
  <c r="F76" i="4"/>
  <c r="F74" i="4"/>
  <c r="F72" i="4"/>
  <c r="F71" i="4"/>
  <c r="F67" i="4"/>
  <c r="F66" i="4"/>
  <c r="F65" i="4"/>
  <c r="F64" i="4"/>
  <c r="F63" i="4"/>
  <c r="F62" i="4"/>
  <c r="F61" i="4"/>
  <c r="F60" i="4"/>
  <c r="F59" i="4"/>
  <c r="F57" i="4"/>
  <c r="F56" i="4"/>
  <c r="F55" i="4"/>
  <c r="F54" i="4"/>
  <c r="F53" i="4"/>
  <c r="F52" i="4"/>
  <c r="F51" i="4"/>
  <c r="F50" i="4"/>
  <c r="F49" i="4"/>
  <c r="F48" i="4"/>
  <c r="F47" i="4"/>
  <c r="F46" i="4"/>
  <c r="F44" i="4"/>
  <c r="F43" i="4"/>
  <c r="F42" i="4"/>
  <c r="F41" i="4"/>
  <c r="F40" i="4"/>
  <c r="F39" i="4"/>
  <c r="F37" i="4"/>
  <c r="F36" i="4"/>
  <c r="F35" i="4"/>
  <c r="F34" i="4"/>
  <c r="F33" i="4"/>
  <c r="F32" i="4"/>
  <c r="F31" i="4"/>
  <c r="F30" i="4"/>
  <c r="F29" i="4"/>
  <c r="F28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H358" i="3"/>
  <c r="H357" i="3"/>
  <c r="H356" i="3"/>
  <c r="H343" i="3"/>
  <c r="H344" i="3"/>
  <c r="H342" i="3"/>
  <c r="H341" i="3"/>
  <c r="H333" i="3"/>
  <c r="H329" i="3"/>
  <c r="H334" i="3"/>
  <c r="H332" i="3"/>
  <c r="H331" i="3"/>
  <c r="H330" i="3"/>
  <c r="H328" i="3"/>
  <c r="H327" i="3"/>
  <c r="H326" i="3"/>
  <c r="F6" i="4" l="1"/>
  <c r="G378" i="3" s="1"/>
  <c r="F126" i="6"/>
  <c r="F63" i="8"/>
  <c r="G383" i="3" s="1"/>
  <c r="H383" i="3" s="1"/>
  <c r="F6" i="6"/>
  <c r="F186" i="7"/>
  <c r="F173" i="7"/>
  <c r="F153" i="7"/>
  <c r="F134" i="7"/>
  <c r="F95" i="7"/>
  <c r="F70" i="7"/>
  <c r="F59" i="7"/>
  <c r="F31" i="7"/>
  <c r="F7" i="7"/>
  <c r="F20" i="5"/>
  <c r="F19" i="5"/>
  <c r="F6" i="5" s="1"/>
  <c r="F21" i="5"/>
  <c r="H308" i="3"/>
  <c r="H307" i="3"/>
  <c r="H306" i="3"/>
  <c r="H305" i="3"/>
  <c r="H304" i="3"/>
  <c r="H300" i="3"/>
  <c r="H299" i="3"/>
  <c r="H298" i="3"/>
  <c r="H297" i="3"/>
  <c r="H291" i="3"/>
  <c r="H290" i="3"/>
  <c r="H287" i="3"/>
  <c r="H267" i="3"/>
  <c r="H266" i="3"/>
  <c r="H262" i="3"/>
  <c r="H261" i="3"/>
  <c r="H260" i="3"/>
  <c r="H275" i="3"/>
  <c r="H274" i="3"/>
  <c r="H273" i="3"/>
  <c r="H272" i="3"/>
  <c r="H271" i="3"/>
  <c r="H270" i="3"/>
  <c r="H269" i="3"/>
  <c r="H268" i="3"/>
  <c r="H265" i="3"/>
  <c r="H264" i="3"/>
  <c r="H263" i="3"/>
  <c r="H259" i="3"/>
  <c r="H258" i="3"/>
  <c r="H257" i="3"/>
  <c r="H256" i="3"/>
  <c r="H250" i="3"/>
  <c r="H249" i="3"/>
  <c r="H248" i="3"/>
  <c r="H247" i="3"/>
  <c r="H246" i="3"/>
  <c r="H241" i="3"/>
  <c r="H240" i="3"/>
  <c r="H239" i="3"/>
  <c r="H238" i="3"/>
  <c r="H226" i="3"/>
  <c r="H56" i="3"/>
  <c r="G379" i="3" l="1"/>
  <c r="H379" i="3" s="1"/>
  <c r="G381" i="3"/>
  <c r="H381" i="3" s="1"/>
  <c r="F232" i="7"/>
  <c r="H382" i="3" s="1"/>
  <c r="H112" i="3"/>
  <c r="H216" i="3"/>
  <c r="H122" i="3"/>
  <c r="H121" i="3"/>
  <c r="H120" i="3"/>
  <c r="H119" i="3"/>
  <c r="H118" i="3"/>
  <c r="H117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69" i="3"/>
  <c r="H68" i="3"/>
  <c r="H67" i="3"/>
  <c r="H66" i="3"/>
  <c r="H65" i="3"/>
  <c r="H64" i="3"/>
  <c r="H63" i="3"/>
  <c r="H59" i="3"/>
  <c r="H58" i="3"/>
  <c r="H57" i="3"/>
  <c r="H55" i="3"/>
  <c r="H54" i="3"/>
  <c r="H62" i="3"/>
  <c r="H61" i="3"/>
  <c r="H60" i="3"/>
  <c r="H53" i="3"/>
  <c r="H52" i="3"/>
  <c r="H34" i="3"/>
  <c r="H33" i="3"/>
  <c r="H32" i="3"/>
  <c r="H31" i="3"/>
  <c r="H30" i="3"/>
  <c r="H29" i="3"/>
  <c r="H28" i="3"/>
  <c r="H27" i="3"/>
  <c r="H26" i="3"/>
  <c r="H25" i="3"/>
  <c r="H378" i="3" l="1"/>
  <c r="H349" i="3"/>
  <c r="H348" i="3"/>
  <c r="H340" i="3"/>
  <c r="H339" i="3"/>
  <c r="H338" i="3"/>
  <c r="H350" i="3" l="1"/>
  <c r="D21" i="2" s="1"/>
  <c r="H345" i="3"/>
  <c r="D20" i="2" s="1"/>
  <c r="H325" i="3" l="1"/>
  <c r="H324" i="3"/>
  <c r="H323" i="3"/>
  <c r="H322" i="3"/>
  <c r="H321" i="3"/>
  <c r="H320" i="3"/>
  <c r="H319" i="3"/>
  <c r="H303" i="3"/>
  <c r="H302" i="3"/>
  <c r="H301" i="3"/>
  <c r="H296" i="3"/>
  <c r="H295" i="3"/>
  <c r="H294" i="3"/>
  <c r="H293" i="3"/>
  <c r="H292" i="3"/>
  <c r="H289" i="3"/>
  <c r="H288" i="3"/>
  <c r="H286" i="3"/>
  <c r="H285" i="3"/>
  <c r="H227" i="3" l="1"/>
  <c r="H225" i="3"/>
  <c r="H224" i="3"/>
  <c r="H223" i="3"/>
  <c r="H222" i="3"/>
  <c r="H221" i="3"/>
  <c r="H76" i="3"/>
  <c r="H75" i="3"/>
  <c r="H74" i="3"/>
  <c r="H217" i="3"/>
  <c r="H215" i="3"/>
  <c r="H213" i="3"/>
  <c r="H214" i="3"/>
  <c r="H123" i="3"/>
  <c r="H78" i="3"/>
  <c r="H77" i="3"/>
  <c r="H73" i="3"/>
  <c r="H51" i="3"/>
  <c r="H50" i="3"/>
  <c r="H44" i="3"/>
  <c r="H43" i="3"/>
  <c r="H42" i="3"/>
  <c r="H41" i="3"/>
  <c r="H49" i="3"/>
  <c r="H48" i="3"/>
  <c r="H47" i="3"/>
  <c r="H46" i="3"/>
  <c r="H45" i="3"/>
  <c r="H40" i="3"/>
  <c r="H39" i="3"/>
  <c r="H24" i="3"/>
  <c r="H23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228" i="3" l="1"/>
  <c r="D13" i="2" s="1"/>
  <c r="H35" i="3"/>
  <c r="D5" i="2" s="1"/>
  <c r="H99" i="3"/>
  <c r="D7" i="2" s="1"/>
  <c r="H137" i="3"/>
  <c r="H113" i="3"/>
  <c r="H110" i="3"/>
  <c r="H111" i="3"/>
  <c r="H388" i="3" l="1"/>
  <c r="H355" i="3" l="1"/>
  <c r="H354" i="3"/>
  <c r="H353" i="3"/>
  <c r="H362" i="3"/>
  <c r="H367" i="3"/>
  <c r="H366" i="3"/>
  <c r="H371" i="3" s="1"/>
  <c r="H284" i="3"/>
  <c r="H283" i="3"/>
  <c r="H282" i="3"/>
  <c r="H281" i="3"/>
  <c r="H280" i="3"/>
  <c r="H105" i="3"/>
  <c r="H245" i="3"/>
  <c r="H232" i="3" l="1"/>
  <c r="H212" i="3" l="1"/>
  <c r="H104" i="3"/>
  <c r="H38" i="3"/>
  <c r="H19" i="3"/>
  <c r="H211" i="3"/>
  <c r="H210" i="3"/>
  <c r="H209" i="3"/>
  <c r="H208" i="3"/>
  <c r="H207" i="3"/>
  <c r="H206" i="3"/>
  <c r="H318" i="3"/>
  <c r="H317" i="3"/>
  <c r="H316" i="3"/>
  <c r="H315" i="3"/>
  <c r="H314" i="3"/>
  <c r="H313" i="3"/>
  <c r="H309" i="3"/>
  <c r="H279" i="3"/>
  <c r="H255" i="3"/>
  <c r="H251" i="3"/>
  <c r="H237" i="3"/>
  <c r="H233" i="3"/>
  <c r="H231" i="3"/>
  <c r="H131" i="3"/>
  <c r="H130" i="3"/>
  <c r="H129" i="3"/>
  <c r="H128" i="3"/>
  <c r="H127" i="3"/>
  <c r="H124" i="3"/>
  <c r="H109" i="3"/>
  <c r="H114" i="3" s="1"/>
  <c r="H103" i="3"/>
  <c r="H102" i="3"/>
  <c r="C32" i="1"/>
  <c r="F32" i="1" s="1"/>
  <c r="F14" i="1"/>
  <c r="H203" i="3" l="1"/>
  <c r="H20" i="3"/>
  <c r="H218" i="3"/>
  <c r="D12" i="2" s="1"/>
  <c r="H106" i="3"/>
  <c r="H70" i="3"/>
  <c r="H359" i="3"/>
  <c r="H363" i="3"/>
  <c r="H310" i="3"/>
  <c r="H335" i="3"/>
  <c r="H234" i="3"/>
  <c r="H252" i="3"/>
  <c r="H242" i="3"/>
  <c r="D9" i="2"/>
  <c r="H276" i="3"/>
  <c r="D8" i="2" l="1"/>
  <c r="D15" i="2"/>
  <c r="D11" i="2"/>
  <c r="D14" i="2"/>
  <c r="D24" i="2"/>
  <c r="D18" i="2"/>
  <c r="D26" i="2"/>
  <c r="D19" i="2"/>
  <c r="D23" i="2"/>
  <c r="D17" i="2"/>
  <c r="D22" i="2"/>
  <c r="D6" i="2"/>
  <c r="D16" i="2"/>
  <c r="D10" i="2"/>
  <c r="D4" i="2"/>
  <c r="H3" i="3"/>
  <c r="D3" i="2" l="1"/>
  <c r="D31" i="2" s="1"/>
  <c r="D13" i="1" l="1"/>
  <c r="F13" i="1" s="1"/>
  <c r="F15" i="1" s="1"/>
  <c r="F19" i="1" s="1"/>
  <c r="D38" i="2"/>
  <c r="D40" i="2" s="1"/>
  <c r="D42" i="2" s="1"/>
  <c r="D44" i="2" s="1"/>
  <c r="F18" i="1" l="1"/>
  <c r="F25" i="1"/>
  <c r="F21" i="1"/>
  <c r="F26" i="1"/>
  <c r="F20" i="1"/>
  <c r="F27" i="1" l="1"/>
  <c r="F22" i="1"/>
  <c r="F29" i="1" l="1"/>
  <c r="C33" i="1" s="1"/>
  <c r="F33" i="1" s="1"/>
  <c r="F35" i="1" s="1"/>
</calcChain>
</file>

<file path=xl/sharedStrings.xml><?xml version="1.0" encoding="utf-8"?>
<sst xmlns="http://schemas.openxmlformats.org/spreadsheetml/2006/main" count="3815" uniqueCount="1912">
  <si>
    <t>1.</t>
  </si>
  <si>
    <t>Propočet *)</t>
  </si>
  <si>
    <t>Název a místo stavby</t>
  </si>
  <si>
    <t>Číslo zakázky</t>
  </si>
  <si>
    <t>Souhrnný rozpočet *)</t>
  </si>
  <si>
    <t>Kontrolní sestavení rozpočtových nákladů *)</t>
  </si>
  <si>
    <t>Stavební objekt</t>
  </si>
  <si>
    <t>2.</t>
  </si>
  <si>
    <t>Stupeň projektové dokumentace</t>
  </si>
  <si>
    <t>Dokumentace provedení stavby</t>
  </si>
  <si>
    <t>3.</t>
  </si>
  <si>
    <t>Charakter stavby</t>
  </si>
  <si>
    <t>Rekonstrukce</t>
  </si>
  <si>
    <t>Objekt pro bydlení: A/N</t>
  </si>
  <si>
    <t>N</t>
  </si>
  <si>
    <t>Rekapitulace celkových nákladů:</t>
  </si>
  <si>
    <t>4.</t>
  </si>
  <si>
    <t>Položka</t>
  </si>
  <si>
    <t>Náklady na</t>
  </si>
  <si>
    <t>Investor:</t>
  </si>
  <si>
    <t>stavební část</t>
  </si>
  <si>
    <t>techn. část</t>
  </si>
  <si>
    <t>Celkem</t>
  </si>
  <si>
    <t>5.</t>
  </si>
  <si>
    <t>Základní rozpočtové náklady</t>
  </si>
  <si>
    <t>6.</t>
  </si>
  <si>
    <t>Stavební objekty celkem</t>
  </si>
  <si>
    <t>7.</t>
  </si>
  <si>
    <t>Provozní soubory celkem</t>
  </si>
  <si>
    <t>8.</t>
  </si>
  <si>
    <t>Projektant:</t>
  </si>
  <si>
    <t>9.</t>
  </si>
  <si>
    <t>Ostatní náklady stavby</t>
  </si>
  <si>
    <t>sazba %</t>
  </si>
  <si>
    <t>10.</t>
  </si>
  <si>
    <t>Zařízení staveniště</t>
  </si>
  <si>
    <t>11.</t>
  </si>
  <si>
    <t>Územní vlivy</t>
  </si>
  <si>
    <t>12.</t>
  </si>
  <si>
    <t>Provozní vlivy</t>
  </si>
  <si>
    <t>Zpracovatel cenové části:</t>
  </si>
  <si>
    <t>13.</t>
  </si>
  <si>
    <t>Kompletační činnost</t>
  </si>
  <si>
    <t>15.</t>
  </si>
  <si>
    <t>16.</t>
  </si>
  <si>
    <t>Náklady na inženýrskou a projektovou činnost</t>
  </si>
  <si>
    <t>Razítko:</t>
  </si>
  <si>
    <t>Podpis:</t>
  </si>
  <si>
    <t>17.</t>
  </si>
  <si>
    <t>Projektové a průzkumné práce</t>
  </si>
  <si>
    <t>18.</t>
  </si>
  <si>
    <t>Realizační dokumentace</t>
  </si>
  <si>
    <t>19.</t>
  </si>
  <si>
    <t>20.</t>
  </si>
  <si>
    <t>Celkové náklady (bez DPH)</t>
  </si>
  <si>
    <t>21.</t>
  </si>
  <si>
    <t>DPH</t>
  </si>
  <si>
    <t>22.</t>
  </si>
  <si>
    <t>ze základu:</t>
  </si>
  <si>
    <t>23.</t>
  </si>
  <si>
    <t>Celkové náklady stavby/objektu</t>
  </si>
  <si>
    <t>Datum zpracování:</t>
  </si>
  <si>
    <t>*) Nehodící škrtněte</t>
  </si>
  <si>
    <t>Rekapitulace stavebních objektů a provozních souborů</t>
  </si>
  <si>
    <t>Stavební řešení</t>
  </si>
  <si>
    <t>Svislé a kompletní konstrukce</t>
  </si>
  <si>
    <t>Úpravy povrchů vnitřní</t>
  </si>
  <si>
    <t>Úpravy povrchů vnější</t>
  </si>
  <si>
    <t>Hrubé podlahové konstrukce</t>
  </si>
  <si>
    <t>Ostatní konstrukce a práce</t>
  </si>
  <si>
    <t>Bourání konstrukcí</t>
  </si>
  <si>
    <t>Krytiny povlakové</t>
  </si>
  <si>
    <t>Izolace tepelné</t>
  </si>
  <si>
    <t>Konstrukce tesařské</t>
  </si>
  <si>
    <t>Konstrukce klempířské</t>
  </si>
  <si>
    <t>Konstrukce truhlářské</t>
  </si>
  <si>
    <t>Kovové doplňkové konstrukce</t>
  </si>
  <si>
    <t>Obklady keramické</t>
  </si>
  <si>
    <t>Nátěry</t>
  </si>
  <si>
    <t>Malby</t>
  </si>
  <si>
    <t>Celkem (bez DPH)</t>
  </si>
  <si>
    <t>REKAPITULACE CELKOVÝCH NÁKLADŮ:</t>
  </si>
  <si>
    <t>Stavební objekty</t>
  </si>
  <si>
    <t>Provozní soubory</t>
  </si>
  <si>
    <t>Celkem (vč. DPH)</t>
  </si>
  <si>
    <t>Číslo položky</t>
  </si>
  <si>
    <t>Číselné zatřídění</t>
  </si>
  <si>
    <t>Popis položky</t>
  </si>
  <si>
    <t>Výměra</t>
  </si>
  <si>
    <t>Měrná jednotka</t>
  </si>
  <si>
    <t>Jedn. cena                    v Kč</t>
  </si>
  <si>
    <t>Celková  cena                     v Kč</t>
  </si>
  <si>
    <t>celkem</t>
  </si>
  <si>
    <t>m2</t>
  </si>
  <si>
    <t>t</t>
  </si>
  <si>
    <t>m</t>
  </si>
  <si>
    <t>kus</t>
  </si>
  <si>
    <t>m3</t>
  </si>
  <si>
    <t>941955002R00</t>
  </si>
  <si>
    <t>Lešení lehké pomocné, výška podlahy do 1,9 m</t>
  </si>
  <si>
    <t>952901111R00</t>
  </si>
  <si>
    <t>Vyčištění budov o výšce podlaží do 4 m</t>
  </si>
  <si>
    <t>767996801R00</t>
  </si>
  <si>
    <t>Demontáž atypických ocelových konstr. do 50 kg</t>
  </si>
  <si>
    <t>kg</t>
  </si>
  <si>
    <t>9790110001RT3</t>
  </si>
  <si>
    <t>Drobné nespecifikované bourací a vyklízecí práce</t>
  </si>
  <si>
    <t>hod</t>
  </si>
  <si>
    <t>979082111R00</t>
  </si>
  <si>
    <t>Vnitrostaveništní doprava suti do 10 m</t>
  </si>
  <si>
    <t>766661140RT6</t>
  </si>
  <si>
    <t>766661142RT6</t>
  </si>
  <si>
    <t>766661144RT6</t>
  </si>
  <si>
    <t>766661146RT6</t>
  </si>
  <si>
    <t>766661148RT6</t>
  </si>
  <si>
    <t>767100003RT6</t>
  </si>
  <si>
    <t>767100005RT6</t>
  </si>
  <si>
    <t>767100008RT6</t>
  </si>
  <si>
    <t>767100010RT6</t>
  </si>
  <si>
    <t>767100012RT6</t>
  </si>
  <si>
    <t>767100013RT6</t>
  </si>
  <si>
    <t>781101210RT1</t>
  </si>
  <si>
    <t>781111111R00</t>
  </si>
  <si>
    <t>Řezání obkladaček diamantovým kotoučem</t>
  </si>
  <si>
    <t>Keramický obklad</t>
  </si>
  <si>
    <t>784111101R00</t>
  </si>
  <si>
    <t>784115412R00</t>
  </si>
  <si>
    <t>kpl</t>
  </si>
  <si>
    <t>Ostatní dodavatelem specifikované položky</t>
  </si>
  <si>
    <t>Pokud není uvedeno jinak jsou konstrukce dodávány jako kompletní vč. povrchové úpravy</t>
  </si>
  <si>
    <t>Nedílnou součástí rozpočtu je projektová dokumentace</t>
  </si>
  <si>
    <t>962032231R00</t>
  </si>
  <si>
    <t>Zemní práce</t>
  </si>
  <si>
    <t>162201102R00</t>
  </si>
  <si>
    <t>Vodorovné přemístění výkopku z hor.1-4 do 50 m</t>
  </si>
  <si>
    <t>162701105R00</t>
  </si>
  <si>
    <t>Vodorovné přemístění výkopku z hor.1-4 do 10000 m</t>
  </si>
  <si>
    <t>171201101R00</t>
  </si>
  <si>
    <t>Uložení sypaniny do násypů nezhutněných</t>
  </si>
  <si>
    <t>Poplatek za uložení výkopku na skládce</t>
  </si>
  <si>
    <t>766800101RT6</t>
  </si>
  <si>
    <t>Vyrovnávací potěr MC 15, v pásu, tl. 50 mm</t>
  </si>
  <si>
    <t>632451024R00</t>
  </si>
  <si>
    <t>Montáž lešení leh.řad.s podlahami,š.1,5 m, H 10 m</t>
  </si>
  <si>
    <t>Demontáž lešení leh.řad.s podlahami,š.1,5 m,H 10 m</t>
  </si>
  <si>
    <t>Přesun hmot pro tesařské konstrukce, výšky do 12 m</t>
  </si>
  <si>
    <t>998762102R00</t>
  </si>
  <si>
    <t>132201110R00</t>
  </si>
  <si>
    <t>Hloubení rýh š.do 60 cm v hor.3 do 50 m3, STROJNĚ</t>
  </si>
  <si>
    <t>132201119R00</t>
  </si>
  <si>
    <t>Příplatek za lepivost - hloubení rýh 60 cm v hor.3</t>
  </si>
  <si>
    <t>132201210R00</t>
  </si>
  <si>
    <t>Hloubení rýh š.do 200 cm hor.3 do 50 m3,STROJNĚ</t>
  </si>
  <si>
    <t>132201219R00</t>
  </si>
  <si>
    <t>Příplatek za lepivost - hloubení rýh 200cm v hor.3</t>
  </si>
  <si>
    <t>174101101R00</t>
  </si>
  <si>
    <t>Zásyp jam, rýh, šachet se zhutněním</t>
  </si>
  <si>
    <t>181101102R00</t>
  </si>
  <si>
    <t>Úprava pláně v zářezech v hor. 1-4, se zhutněním</t>
  </si>
  <si>
    <t>190100100RT6</t>
  </si>
  <si>
    <t>Základy</t>
  </si>
  <si>
    <t>273361411R00</t>
  </si>
  <si>
    <t>Výztuž základových desek ze svařovaných sítí</t>
  </si>
  <si>
    <t>274313611R00</t>
  </si>
  <si>
    <t>Beton základových pasů prostý C 16/20</t>
  </si>
  <si>
    <t>317121021RU2</t>
  </si>
  <si>
    <t>Osazení překladu keram. plochého, světl. do 105 cm</t>
  </si>
  <si>
    <t>317121021RU5</t>
  </si>
  <si>
    <t>Vodorovné konstrukce</t>
  </si>
  <si>
    <t>417351111R00</t>
  </si>
  <si>
    <t>Bednění ztužujících věnců, obě strany - zřízení</t>
  </si>
  <si>
    <t>417351113R00</t>
  </si>
  <si>
    <t>Bednění ztužujících věnců, obě strany - odstranění</t>
  </si>
  <si>
    <t>612403399R00</t>
  </si>
  <si>
    <t>Hrubá výplň rýh ve stěnách maltou</t>
  </si>
  <si>
    <t>612421626R00</t>
  </si>
  <si>
    <t>Omítka vnitřní zdiva, MVC, hladká</t>
  </si>
  <si>
    <t>612421637R00</t>
  </si>
  <si>
    <t>Omítka vnitřní zdiva, MVC, štuková</t>
  </si>
  <si>
    <t>612425931R00</t>
  </si>
  <si>
    <t>Omítka vápenná vnitřního ostění - štuková</t>
  </si>
  <si>
    <t>631361921RT4</t>
  </si>
  <si>
    <t>Výztuž mazanin svařovanou sítí</t>
  </si>
  <si>
    <t>941941051R00</t>
  </si>
  <si>
    <t>941941391R00</t>
  </si>
  <si>
    <t>Příplatek za každý měsíc použití lešení k pol.1051</t>
  </si>
  <si>
    <t>941941851R00</t>
  </si>
  <si>
    <t>Separační folie pe</t>
  </si>
  <si>
    <t>633900100RT6</t>
  </si>
  <si>
    <t>961044111R00</t>
  </si>
  <si>
    <t>Bourání základů z betonu prostého</t>
  </si>
  <si>
    <t>Bourání zdiva z cihel pálených na MVC</t>
  </si>
  <si>
    <t>979081111R00</t>
  </si>
  <si>
    <t>Odvoz suti a vybour. hmot na skládku do 1 km</t>
  </si>
  <si>
    <t>979081121R00</t>
  </si>
  <si>
    <t>Příplatek k odvozu za každý další 1 km</t>
  </si>
  <si>
    <t>979990001R00</t>
  </si>
  <si>
    <t>Poplatek za skládku stavební suti</t>
  </si>
  <si>
    <t>Hydroizolace</t>
  </si>
  <si>
    <t>416022121R00</t>
  </si>
  <si>
    <t>Podhledy SDK,ocel.dvouúrov.křížový rošt,1x RB 12,5</t>
  </si>
  <si>
    <t>416022123R00</t>
  </si>
  <si>
    <t>Podhled SDK,ocel.dvouúrov.křížový rošt,1x RBI 12,5</t>
  </si>
  <si>
    <t>711111001RZ1</t>
  </si>
  <si>
    <t>Izolace proti vlhkosti vodor. nátěr ALP za studena</t>
  </si>
  <si>
    <t>711112001RZ1</t>
  </si>
  <si>
    <t>Izolace proti vlhkosti svis. nátěr ALP, za studena</t>
  </si>
  <si>
    <t>711141559RY2</t>
  </si>
  <si>
    <t>Izolace proti vlhk. vodorovná pásy přitavením</t>
  </si>
  <si>
    <t>711142559RY2</t>
  </si>
  <si>
    <t>Izolace proti vlhkosti svislá pásy přitavením</t>
  </si>
  <si>
    <t>998711101R00</t>
  </si>
  <si>
    <t>Přesun hmot pro izolace proti vodě, výšky do 6 m</t>
  </si>
  <si>
    <t>998712101R00</t>
  </si>
  <si>
    <t>Přesun hmot pro povlakové krytiny, výšky do 6 m</t>
  </si>
  <si>
    <t>Izolace tepelné stropů vrchem kladené volně</t>
  </si>
  <si>
    <t>Izolace tepelná podlah na sucho, jednovrstvá</t>
  </si>
  <si>
    <t>762332120RT2</t>
  </si>
  <si>
    <t>Montáž vázaných krovů pravidelných do 224 cm2</t>
  </si>
  <si>
    <t>998713101R00</t>
  </si>
  <si>
    <t>Přesun hmot pro izolace tepelné, výšky do 6 m</t>
  </si>
  <si>
    <t>Přesun hmot pro klempířské konstr., výšky do 6 m</t>
  </si>
  <si>
    <t>998764101R00</t>
  </si>
  <si>
    <t>Přesun hmot pro konstrukce truhlářské, výšky do 6m</t>
  </si>
  <si>
    <t>998766101R00</t>
  </si>
  <si>
    <t>766900101RT6</t>
  </si>
  <si>
    <t>766900102RT6</t>
  </si>
  <si>
    <t>766900103RT6</t>
  </si>
  <si>
    <t>766900104RT6</t>
  </si>
  <si>
    <t>766900105RT6</t>
  </si>
  <si>
    <t>766900106RT6</t>
  </si>
  <si>
    <t>766900107RT6</t>
  </si>
  <si>
    <t>766900108RT6</t>
  </si>
  <si>
    <t>766900109RT6</t>
  </si>
  <si>
    <t>766900110RT6</t>
  </si>
  <si>
    <t>766900111RT6</t>
  </si>
  <si>
    <t>766900112RT6</t>
  </si>
  <si>
    <t>766900113RT6</t>
  </si>
  <si>
    <t>766900114RT6</t>
  </si>
  <si>
    <t>766900115RT6</t>
  </si>
  <si>
    <t>766900116RT6</t>
  </si>
  <si>
    <t>766900117RT6</t>
  </si>
  <si>
    <t>766900118RT6</t>
  </si>
  <si>
    <t>766900119RT6</t>
  </si>
  <si>
    <t>767100014RT6</t>
  </si>
  <si>
    <t>767100015RT6</t>
  </si>
  <si>
    <t>767100016RT6</t>
  </si>
  <si>
    <t>767100017RT6</t>
  </si>
  <si>
    <t>767100018RT6</t>
  </si>
  <si>
    <t>767100019RT6</t>
  </si>
  <si>
    <t>767100020RT6</t>
  </si>
  <si>
    <t>Podlahy keramické</t>
  </si>
  <si>
    <t>771101210RT1</t>
  </si>
  <si>
    <t>Penetrace podkladu pod dlažby</t>
  </si>
  <si>
    <t>771111141R00</t>
  </si>
  <si>
    <t>Příplatek za diagonální kladení dlažby</t>
  </si>
  <si>
    <t>771212117R00</t>
  </si>
  <si>
    <t>Kladení dlažby keramické do TM, vel. do 600x600 mm</t>
  </si>
  <si>
    <t>Dlaždice keramická na WC formát 200 mm dle PD</t>
  </si>
  <si>
    <t>998767101R00</t>
  </si>
  <si>
    <t>Přesun hmot pro konstrukce zámečnické do výšky 6 m</t>
  </si>
  <si>
    <t>998771101R00</t>
  </si>
  <si>
    <t>Přesun hmot pro podlahy z dlaždic, výšky do 6 m</t>
  </si>
  <si>
    <t>781419706RT2</t>
  </si>
  <si>
    <t>Příplatek za spárovací vodotěsnou hmotu - plošně</t>
  </si>
  <si>
    <t>998781101R00</t>
  </si>
  <si>
    <t>Přesun hmot pro obklady keramické, výšky do 6 m</t>
  </si>
  <si>
    <t>Stěrka protiradonová a hydroizolační, hmotou, vč. koutové pásky</t>
  </si>
  <si>
    <t>711212003RT6</t>
  </si>
  <si>
    <t>766901101RT6</t>
  </si>
  <si>
    <t>111201101R00</t>
  </si>
  <si>
    <t>Odstranění křovin i s kořeny na ploše do 1000 m2</t>
  </si>
  <si>
    <t>112201103R00</t>
  </si>
  <si>
    <t>Odstranění pařezů pod úrovní, o průměru 50 - 70 cm</t>
  </si>
  <si>
    <t>131201111R00</t>
  </si>
  <si>
    <t>Hloubení nezapaž. jam hor.3 do 100 m3, STROJNĚ</t>
  </si>
  <si>
    <t>131201119R00</t>
  </si>
  <si>
    <t>Příplatek za lepivost - hloubení nezap.jam v hor.3</t>
  </si>
  <si>
    <t>273321321R00</t>
  </si>
  <si>
    <t>Železobeton základových desek C 20/25</t>
  </si>
  <si>
    <t>273354111R00</t>
  </si>
  <si>
    <t>Bednění základových desek zřízení</t>
  </si>
  <si>
    <t>273354211R00</t>
  </si>
  <si>
    <t>Bednění základových desek odstranění</t>
  </si>
  <si>
    <t>274272150RT3</t>
  </si>
  <si>
    <t>Zdivo základové z bednicích tvárnic, tl. 40 cm</t>
  </si>
  <si>
    <t>275313611R00</t>
  </si>
  <si>
    <t>Beton základových patek prostý C 16/20</t>
  </si>
  <si>
    <t>275321321R00</t>
  </si>
  <si>
    <t>Železobeton základových patek C 20/25</t>
  </si>
  <si>
    <t>275351215R00</t>
  </si>
  <si>
    <t>Bednění stěn základových patek - zřízení</t>
  </si>
  <si>
    <t>275351216R00</t>
  </si>
  <si>
    <t>Bednění stěn základových patek - odstranění</t>
  </si>
  <si>
    <t>275361314R00</t>
  </si>
  <si>
    <t>Výztuž základ. patek nad 12 mm z oceli 10 505 (R)</t>
  </si>
  <si>
    <t>311231114RT3</t>
  </si>
  <si>
    <t>Zdivo nosné cihelné z CP 29 P15 na MVC 2,5</t>
  </si>
  <si>
    <t>311237123R00</t>
  </si>
  <si>
    <t>Zdivo z cihel HELUZ P 10 na MVC 5 tl. 20 cm</t>
  </si>
  <si>
    <t>311237153R00</t>
  </si>
  <si>
    <t>Zdivo z cihel HELUZ PLUS P 10 na MVC 5 tl. 36,5 cm</t>
  </si>
  <si>
    <t>313212122R00</t>
  </si>
  <si>
    <t>317121022RU2</t>
  </si>
  <si>
    <t>Osazení překladu keram. plochého, světl. do 180 cm</t>
  </si>
  <si>
    <t>317121027R00</t>
  </si>
  <si>
    <t>Osazení překladu keram. vysokého, světl. do 375 cm</t>
  </si>
  <si>
    <t>311321412R00</t>
  </si>
  <si>
    <t>Železobeton nadzákladových zdí C 30/37</t>
  </si>
  <si>
    <t>311351105R00</t>
  </si>
  <si>
    <t>Bednění nadzákladových zdí oboustranné - zřízení</t>
  </si>
  <si>
    <t>311351106R00</t>
  </si>
  <si>
    <t>Bednění nadzákladových zdí oboustranné-odstranění</t>
  </si>
  <si>
    <t>311361721R00</t>
  </si>
  <si>
    <t>Výztuž nadzákladových zdí z ocel BSt 500 S</t>
  </si>
  <si>
    <t>330311911R00</t>
  </si>
  <si>
    <t>Beton sloupů a pilířů prostý C 30/37</t>
  </si>
  <si>
    <t>331351101R00</t>
  </si>
  <si>
    <t>Bednění sloupů čtyřúhelníkového průřezu - zřízení</t>
  </si>
  <si>
    <t>331351102R00</t>
  </si>
  <si>
    <t>Bednění sloupů čtyřúhelníkového průřezu-odstranění</t>
  </si>
  <si>
    <t>331361721R00</t>
  </si>
  <si>
    <t>Výztuž sloupů hranatých z oceli BSt 500 S</t>
  </si>
  <si>
    <t>342247123R00</t>
  </si>
  <si>
    <t>Příčky z cihel HELUZ P 10 na maltu MVC 5, tl. 11,5</t>
  </si>
  <si>
    <t>342247133R00</t>
  </si>
  <si>
    <t>Příčky z cihel HELUZ P 10 na maltu MVC 5, tl. 14</t>
  </si>
  <si>
    <t>342247522R00</t>
  </si>
  <si>
    <t>Příčky z cihel HELUZ broušených, lepidlo, tl. 8 cm</t>
  </si>
  <si>
    <t>342013121R00</t>
  </si>
  <si>
    <t>342013321R00</t>
  </si>
  <si>
    <t>Příčka SDK tl.150 mm,ocel.kce,2x oplášť.,RB 12,5mm</t>
  </si>
  <si>
    <t>342013321RT1</t>
  </si>
  <si>
    <t>342013321RT2</t>
  </si>
  <si>
    <t>342062123R00</t>
  </si>
  <si>
    <t>347015111R00</t>
  </si>
  <si>
    <t>347013111R00</t>
  </si>
  <si>
    <t>411321515R00</t>
  </si>
  <si>
    <t>Stropy deskové ze železobetonu C 30/37</t>
  </si>
  <si>
    <t>411351101R00</t>
  </si>
  <si>
    <t>Bednění stropů deskových, bednění vlastní -zřízení</t>
  </si>
  <si>
    <t>411351102R00</t>
  </si>
  <si>
    <t>Bednění stropů deskových, vlastní - odstranění</t>
  </si>
  <si>
    <t>411351801R00</t>
  </si>
  <si>
    <t>Bednění čel stropních desek, zřízení</t>
  </si>
  <si>
    <t>411351802R00</t>
  </si>
  <si>
    <t>Bednění čel stropních desek, odstranění</t>
  </si>
  <si>
    <t>411354173R00</t>
  </si>
  <si>
    <t>Podpěrná konstr. stropů do 12 kPa - zřízení</t>
  </si>
  <si>
    <t>411354174R00</t>
  </si>
  <si>
    <t>Podpěrná konstr. stropů do 12 kPa - odstranění</t>
  </si>
  <si>
    <t>411361721R00</t>
  </si>
  <si>
    <t>Výztuž stropů z oceli Bst 500 S</t>
  </si>
  <si>
    <t>413321515R00</t>
  </si>
  <si>
    <t>Nosníky z betonu železového C 30/37</t>
  </si>
  <si>
    <t>413351107R00</t>
  </si>
  <si>
    <t>Bednění nosníků - zřízení</t>
  </si>
  <si>
    <t>413351108R00</t>
  </si>
  <si>
    <t>Bednění nosníků - odstranění</t>
  </si>
  <si>
    <t>413351211R00</t>
  </si>
  <si>
    <t>Podpěrná konstr.nosníků do 4 m,do 5 kPa - zřízení</t>
  </si>
  <si>
    <t>413351212R00</t>
  </si>
  <si>
    <t>Podpěrná konstr.nosníků do 4 m,5 kPa - odstranění</t>
  </si>
  <si>
    <t>413361721R00</t>
  </si>
  <si>
    <t>Výztuž nosníků z oceli BSt 500 S</t>
  </si>
  <si>
    <t>417321415R00</t>
  </si>
  <si>
    <t>Ztužující pásy a věnce z betonu železového C 30/37</t>
  </si>
  <si>
    <t>417361721R00</t>
  </si>
  <si>
    <t>Výztuž ztuž. pásů a věnců, ocel BSt 500 S</t>
  </si>
  <si>
    <t>416051221R00</t>
  </si>
  <si>
    <t>416061111R00</t>
  </si>
  <si>
    <t>430321414R00</t>
  </si>
  <si>
    <t>Schodišťové konstrukce, železobeton C 25/30</t>
  </si>
  <si>
    <t>430361921R00</t>
  </si>
  <si>
    <t>Výztuž schodišťových konstrukcí svařovanou sítí</t>
  </si>
  <si>
    <t>433351131R00</t>
  </si>
  <si>
    <t>Bednění schodnic přímočarých - zřízení</t>
  </si>
  <si>
    <t>433351132R00</t>
  </si>
  <si>
    <t>Bednění schodnic přímočarých - odstranění</t>
  </si>
  <si>
    <t>622421143R00</t>
  </si>
  <si>
    <t>Omítka vnější stěn, MVC, štuková, složitost 1-2</t>
  </si>
  <si>
    <t>622422522R00</t>
  </si>
  <si>
    <t>Oprava vněj. omítek II,do 50%, štuk na 100% plochy</t>
  </si>
  <si>
    <t>631315611R00</t>
  </si>
  <si>
    <t>Mazanina betonová tl. 12 - 24 cm C 16/20</t>
  </si>
  <si>
    <t>631319175R00</t>
  </si>
  <si>
    <t>Příplatek za stržení povrchu mazaniny tl. 24 cm</t>
  </si>
  <si>
    <t>632411150RT1</t>
  </si>
  <si>
    <t>Potěr ze SMS Cemix, ruční zpracování, tl. 50 mm</t>
  </si>
  <si>
    <t>Potěr ze SMS Cemix, ruční zpracování, tl. 55 mm</t>
  </si>
  <si>
    <t>632411150RT6</t>
  </si>
  <si>
    <t>962032314R00</t>
  </si>
  <si>
    <t>Bourání pilířů cihelných</t>
  </si>
  <si>
    <t>962022491R00</t>
  </si>
  <si>
    <t>Bourání zdiva nadzákladového kamenného na MC</t>
  </si>
  <si>
    <t>981011313R00</t>
  </si>
  <si>
    <t>Demolice budov, zdivo, podíl konstr. do 20 %, MVC</t>
  </si>
  <si>
    <t>979082121R00</t>
  </si>
  <si>
    <t>Příplatek k vnitrost. dopravě suti za dalších 5 m</t>
  </si>
  <si>
    <t>998011001R00</t>
  </si>
  <si>
    <t>Přesun hmot pro budovy zděné výšky do 6 m</t>
  </si>
  <si>
    <t>62250099RT6</t>
  </si>
  <si>
    <t>622500100RT6</t>
  </si>
  <si>
    <t>622500101RT6</t>
  </si>
  <si>
    <t>D + M provětrávané fasády - falcovaný plech</t>
  </si>
  <si>
    <t>D + M provětrávané fasády - barva středně šedá</t>
  </si>
  <si>
    <t>D + M provětrávané fasády - barva světle šedá</t>
  </si>
  <si>
    <t>Změna vstupu s lékárnou do areálu nemocnice Jičín</t>
  </si>
  <si>
    <t>Bolzanova 512, 506 43 Jičín</t>
  </si>
  <si>
    <t>Královéhradecký kraj</t>
  </si>
  <si>
    <t>Pivovarské náměstí 1245</t>
  </si>
  <si>
    <t>500 03 Hradec Králové</t>
  </si>
  <si>
    <t>IČ 700889546 ; DIČ CZ70889546</t>
  </si>
  <si>
    <t>271531111RT6</t>
  </si>
  <si>
    <t>Polštář základu z betonového recyklátu</t>
  </si>
  <si>
    <t>SO 02 Změna vstupu s lékárnou</t>
  </si>
  <si>
    <t>Příčka SDK tl.100 mm,ocel.kce,2x oplášť.,RB 12,5mm - SK 12</t>
  </si>
  <si>
    <t>Příčka SDK tl.150 mm,ocel.kce,2x oplášť.,RB 12,5mm - SK 14D</t>
  </si>
  <si>
    <t>Příčka SDK tl.210 mm,ocel.kce,2x oplášť.,RB 12,5mm - SK 14B</t>
  </si>
  <si>
    <t>Příčka SDK tl.150 mm,ocel.kce,2x oplášť.,RB 12,5mm - OK 12D</t>
  </si>
  <si>
    <t>Příčka SDK tl.150 mm,ocel.kce,2x oplášť.,RB 12,5mm - SK 14A</t>
  </si>
  <si>
    <t>Př.oblouk.Rigips tl.140mm,1x CW,2x opl.,Riflex10mm - SK 14C</t>
  </si>
  <si>
    <t>Předstěna SDK, tl.65mm, ocel. kce CW, 1x RB 12,5mm - OK 11B</t>
  </si>
  <si>
    <t>Předstěna SDK, tl.65mm, ocel. kce CW, 1x RB 12,5mm - OK 12C</t>
  </si>
  <si>
    <t>Předstěna SDK,tl.55mm,1x ocel.kce CD,1x RB 12,5mm- OK 11C</t>
  </si>
  <si>
    <t>Předstěna SDK, tl.65mm, ocel. kce CW, 1x RB 12,5mm - OK 11A</t>
  </si>
  <si>
    <t>347062802RT6</t>
  </si>
  <si>
    <t>347062802RT7</t>
  </si>
  <si>
    <t>Předstěna SDK, tl.65mm, ocel. kce CW, 1x riflex - OK 12A</t>
  </si>
  <si>
    <t>Předstěna SDK, tl.65mm, ocel. kce CW, 1x riflex - OK 12B</t>
  </si>
  <si>
    <t>711300100RT6</t>
  </si>
  <si>
    <t>Opracování prostupů</t>
  </si>
  <si>
    <t>712311101RZ1</t>
  </si>
  <si>
    <t>Povlaková krytina střech do 10°, za studena ALP</t>
  </si>
  <si>
    <t>712341559RZ3</t>
  </si>
  <si>
    <t>Povlaková krytina střech do 10°, NAIP přitavením</t>
  </si>
  <si>
    <t>713111111RV9</t>
  </si>
  <si>
    <t>713131130RT6</t>
  </si>
  <si>
    <t>Izolace tepelná stěn vložením do konstrukce vč. xps tl. 60mm</t>
  </si>
  <si>
    <t>713131131RT6</t>
  </si>
  <si>
    <t>Izolace tepelná stěn lepením vč. xps tl. 80mm</t>
  </si>
  <si>
    <t>713121111RT6</t>
  </si>
  <si>
    <t>762313112R00</t>
  </si>
  <si>
    <t>Montáž svorníků, šroubů délky 300 mm</t>
  </si>
  <si>
    <t>762332130RT2</t>
  </si>
  <si>
    <t>Montáž vázaných krovů pravidelných do 288 cm2</t>
  </si>
  <si>
    <t>762341410RT2</t>
  </si>
  <si>
    <t>Montáž bednění střešních žlabů, prkna hrubá 32 mm</t>
  </si>
  <si>
    <t>762341220R00</t>
  </si>
  <si>
    <t>762395000R00</t>
  </si>
  <si>
    <t>Spojovací a ochranné prostředky pro střechy</t>
  </si>
  <si>
    <t>Dodávka a motáž bednění střechy 2x OSB tl. 20mm</t>
  </si>
  <si>
    <t>Oplechování přechodu vnějšího parapetu a hraniční zdi poz. K.01</t>
  </si>
  <si>
    <t>764100100RT6</t>
  </si>
  <si>
    <t>764100101RT6</t>
  </si>
  <si>
    <t>764100102RT6</t>
  </si>
  <si>
    <t>764100103RT6</t>
  </si>
  <si>
    <t>764100104RT6</t>
  </si>
  <si>
    <t>764100105RT6</t>
  </si>
  <si>
    <t>764100106RT6</t>
  </si>
  <si>
    <t>764100107RT6</t>
  </si>
  <si>
    <t>764100108RT6</t>
  </si>
  <si>
    <t>764100109RT6</t>
  </si>
  <si>
    <t>764100110RT6</t>
  </si>
  <si>
    <t>764100111RT6</t>
  </si>
  <si>
    <t>764100112RT6</t>
  </si>
  <si>
    <t>764100113RT6</t>
  </si>
  <si>
    <t>764100114RT6</t>
  </si>
  <si>
    <t>764100115RT6</t>
  </si>
  <si>
    <t>764100116RT6</t>
  </si>
  <si>
    <t>764100117RT6</t>
  </si>
  <si>
    <t>764100120RT6</t>
  </si>
  <si>
    <t>764100121RT6</t>
  </si>
  <si>
    <t>ks</t>
  </si>
  <si>
    <t>Oplechování koruny hraniční zdi ve styku s obvodovou stěnou lékárny poz. K.02</t>
  </si>
  <si>
    <t>Oplechování koruny hraniční zdi (zdi oplocení) poz. K.03</t>
  </si>
  <si>
    <t>Oplechování koruny sloupku hraničního oplocení poz. K.04</t>
  </si>
  <si>
    <t>Oplechování snížené části (parapetní zídky) hraniční zdi poz. K.05</t>
  </si>
  <si>
    <t>Venkovní parapet - okno, poz. K.07</t>
  </si>
  <si>
    <t>Venkovní parapet - výkladec poz. K.06</t>
  </si>
  <si>
    <t>Venkovní parapet - výkladec poz. K.08</t>
  </si>
  <si>
    <t>Falcovaná krytina vč. podkladní konstrukce poz. K09</t>
  </si>
  <si>
    <t>Střešní žlab poz. K.10</t>
  </si>
  <si>
    <t>Žlabový kotlík poz. K.11</t>
  </si>
  <si>
    <t>Klempířské ošetření střešního světlíku o průměru 3200 mm poz. K.12</t>
  </si>
  <si>
    <t>Klempířské ošetření střešního světlíku o průměru 3600 mm poz. K.13</t>
  </si>
  <si>
    <t>Klempířské ošetření prostupu ZTI poz. K.14</t>
  </si>
  <si>
    <t>Klempířské ošetření prostupu VZT poz. K.15</t>
  </si>
  <si>
    <t>Klempířské ošetření prostupu VZT poz. K.16</t>
  </si>
  <si>
    <t>Klempířské ošetření prostupu stožáru poz. K.17</t>
  </si>
  <si>
    <t>Klempířské ošetření odvětrání VRF jednotky poz. K18</t>
  </si>
  <si>
    <t>Klempířské ošetření prostupu VZT poz. K.21</t>
  </si>
  <si>
    <t>Klempířské ošetření prostupu poz. K.22</t>
  </si>
  <si>
    <t>Bezpečnostní dveře (vhodné do exteriéru) jednokřídlé plné, rozm. 900x2100mm s nadsvětlíkem, poz. D.01</t>
  </si>
  <si>
    <t>766901102RT6</t>
  </si>
  <si>
    <t>766901103RT6</t>
  </si>
  <si>
    <t>766901104RT6</t>
  </si>
  <si>
    <t>Bezpečnostní dveře (vhodné do exteriéru) dvoukřídlé plné rozm. 1450x2100mm s nadsvětlíkem poz. D.02</t>
  </si>
  <si>
    <t>Vnitřní dveře dvoukřídlé plné, otočné rozm. 1600x1970mm, poz D.03</t>
  </si>
  <si>
    <t>Vnitřní dveře jednokřídlé plné, otočné, rozm. 800/1970mm, poz. D.04</t>
  </si>
  <si>
    <t>Vnitřní dveře jednokřídlé plné, otočné, rozm. 700/1970mm, poz. D.05</t>
  </si>
  <si>
    <t>Hliníkové prosklené dveře s nadsvětlíkem a bočními pevnými částmi, dvoukřídlé posuvné, rozm. 2000 x 3350mm, automatické poz. D.07</t>
  </si>
  <si>
    <t>Vnitřní dveře jednokřídlé plné, otočné, rozm. 700/1970mm, poz. D.06</t>
  </si>
  <si>
    <t>Hliníkové prosklené dveře s nadsvětlíkem a bočními pevnými částmi, dvoukřídlé posuvné, rozm. 2000 x 2850mm, automatické poz. D.08</t>
  </si>
  <si>
    <t>Hliníkové prosklené dveře s nadsvětlíkem a bočními pevnými částmi, dvoukřídlé posuvné, rozm. 2000 x 3350mm, automatické poz. D.09</t>
  </si>
  <si>
    <t>Hliníkové prosklené dveře s nadsvětlíkem a bočními pevnými částmi, dvoukřídlé posuvné, rozm. 2000 x 2850mm, automatické poz. D.10</t>
  </si>
  <si>
    <t>Vnitřní dveře dřevěné, zasklené z 1/3 asymetricky umístěným svislým pásem, rozm. 800x1970mm, poz. D.11</t>
  </si>
  <si>
    <t>Vnitřní dveře dřevěné, zasklené z 1/3 asymetricky umístěným svislým pásem, rozm. 800x1970mm, poz. D.12</t>
  </si>
  <si>
    <t>Vnitřní dveře dřevěné, zasklené z 1/3 asymetricky umístěným svislým pásem, rozm. 800x1970mm, poz. D.13</t>
  </si>
  <si>
    <t>Vnitřní dveře dřevěné, zasklené z 1/3 asymetricky umístěným svislým pásem, rozm. 800x1970mm, poz. D.14</t>
  </si>
  <si>
    <t>Vnitřní dveře dřevěné plné, otočné, rozm. 800x1970mm, poz. D.15</t>
  </si>
  <si>
    <t>Vnitřní dveře dřevěné plné, otočné, rozm. 700x1970mm, poz. D.16</t>
  </si>
  <si>
    <t>Vnitřní dveře dřevěné plné, otočné, rozm. 800x1970mm, poz. D.18</t>
  </si>
  <si>
    <t>Vnitřní dveře dřevěné plné, otočné, rozm. 700x1970mm, poz. D.17</t>
  </si>
  <si>
    <t>Vnitřní dveře dřevěné plné, otočné, rozm. 700x1970mm, poz. D.19</t>
  </si>
  <si>
    <t>Vnitřní dveře dřevěné plné, otočné, rozm. 800x1970mm, poz. D.20</t>
  </si>
  <si>
    <t>Vnitřní dveře dřevěné plné, otočné, rozm. 800x1970mm, poz. D.21</t>
  </si>
  <si>
    <t>Vnitřní dveře dřevěné plné, otočné, rozm. 700x1970mm, poz. D.22</t>
  </si>
  <si>
    <t>Vnitřní dveře dřevěné, zasklené z 1/3 asymetricky umístěným svislým pásem, rozm. 900x1970mm, poz. D.23</t>
  </si>
  <si>
    <t>Hliníkové prosklené dveře, dvoukřídlé posuvné s automatickým pohonem, rozm. 1200x2100mm, poz. D.24</t>
  </si>
  <si>
    <t>Vnitřní dveře dřevěné plné, otočné, rozm. 900x1970mm, poz. D.25</t>
  </si>
  <si>
    <t>Vnitřní dveře dřevěné, zasklené z 1/3 asymetricky umístěným svislým pásem, rozm. 900x1970mm, poz. D.26</t>
  </si>
  <si>
    <t>Vnitřní dveře dřevěné, zasklené z 1/3 asymetricky umístěným svislým pásem, rozm. 800x1970mm, poz. D.27</t>
  </si>
  <si>
    <t>Vnitřní dveře dřevěné, zasklené z 1/3 asymetricky umístěným svislým pásem, rozm. 800x1970mm, poz. D.28</t>
  </si>
  <si>
    <t>Vnitřní dveře dřevěné, zasklené z 1/3 asymetricky umístěným svislým pásem, rozm. 800x1970mm, poz. D.29</t>
  </si>
  <si>
    <t>Vnitřní dveře dřevěné, zasklené z 1/3 asymetricky umístěným svislým pásem, rozm. 800x1970mm, poz. D.30</t>
  </si>
  <si>
    <t>Al okno rozm. 3600x2850mm, poz. O.01</t>
  </si>
  <si>
    <t>Al okno rozm. 1800x1500mm, poz. O.02</t>
  </si>
  <si>
    <t>Al okno rozm. 1800x1500mm, poz. O.02a</t>
  </si>
  <si>
    <t>Al okno rozm. 3600x1500mm, poz. O.03</t>
  </si>
  <si>
    <t>Al okno rozm. 1800x1500mm, poz. O.04</t>
  </si>
  <si>
    <t>Al okno rozm. 3600x2500mm, poz. O.05</t>
  </si>
  <si>
    <t>Segmentované (obloukové) okno rozm. 6800x2250mm, poz. O.06</t>
  </si>
  <si>
    <t>Kruhový střešní světlík, osazený ve sklonu 5°, prům. 3200mm, poz. S.01</t>
  </si>
  <si>
    <t>Kruhový střešní světlík, osazený ve sklonu 5°, prům. 3600mm, poz. S.02</t>
  </si>
  <si>
    <t>Repase plotových polí poz. Z.01</t>
  </si>
  <si>
    <t>Repase plotových polí poz. Z.02</t>
  </si>
  <si>
    <t>Repase dvoukřídlé brány poz. Z.03</t>
  </si>
  <si>
    <t>Pomocná kce. fasády poz. Z.05</t>
  </si>
  <si>
    <t>Pomocná kce. fasády poz. Z.04</t>
  </si>
  <si>
    <t>Pomocná kce. odvětrání VRF jednotky poz. Z.06</t>
  </si>
  <si>
    <t>767100021RT6</t>
  </si>
  <si>
    <t>767100022RT6</t>
  </si>
  <si>
    <t>Zábradlí mezi komunikací  a chodníkem poz. Z.07</t>
  </si>
  <si>
    <t>Vstupní branka do areálu ON Jičín a.s. poz. Z.08</t>
  </si>
  <si>
    <t>767100023RT6</t>
  </si>
  <si>
    <t>767100024RT6</t>
  </si>
  <si>
    <t>Anténní nosič poz. Z.09</t>
  </si>
  <si>
    <t>Venkovní  parapet/pult poz. Z.10</t>
  </si>
  <si>
    <t>767100025RT6</t>
  </si>
  <si>
    <t>767100026RT6</t>
  </si>
  <si>
    <t>Pomocný překlad poz. Z.10</t>
  </si>
  <si>
    <t>Mříž na přístupu k VRF poz. Z.11</t>
  </si>
  <si>
    <t>767100027RT6</t>
  </si>
  <si>
    <t>767100028RT6</t>
  </si>
  <si>
    <t>771111122R00</t>
  </si>
  <si>
    <t>Montáž podlahových lišt přechodových</t>
  </si>
  <si>
    <t>771111131R00</t>
  </si>
  <si>
    <t>Vyplnění dilatačních spár tmelem</t>
  </si>
  <si>
    <t>Podlahy syntetické</t>
  </si>
  <si>
    <t>777155020R00</t>
  </si>
  <si>
    <t>Podlahy lité polyuretanové ast 302, protiskluzné</t>
  </si>
  <si>
    <t>998777101R00</t>
  </si>
  <si>
    <t>Přesun hmot pro podlahy syntetické, výšky do 6 m</t>
  </si>
  <si>
    <t>Penetrace podkladu pod obklady</t>
  </si>
  <si>
    <t>781230121R00</t>
  </si>
  <si>
    <t>Obkládání stěn vnitř.keram. do tmele do 300x300 mm</t>
  </si>
  <si>
    <t>783782209R00</t>
  </si>
  <si>
    <t>Nátěr tesařských konstrukcí Bochemitem Plus 2x</t>
  </si>
  <si>
    <t>Penetrace podkladu nátěrem V1307  1 x</t>
  </si>
  <si>
    <t>Malba Remal profi, bílá, bez penetrace, 2 x</t>
  </si>
  <si>
    <t>Název stavby:</t>
  </si>
  <si>
    <t>Stavební objekt:</t>
  </si>
  <si>
    <t>Zpracovatel dílu:</t>
  </si>
  <si>
    <t>Čís. pol.</t>
  </si>
  <si>
    <t>Počet měr. jednotek</t>
  </si>
  <si>
    <t>Jednotková cena v Kč</t>
  </si>
  <si>
    <t>Celková              cena v Kč</t>
  </si>
  <si>
    <t>Technické specifikace, technické a uživatelské standardy stavby</t>
  </si>
  <si>
    <t>SPLAŠKOVÁ KANALIZACE</t>
  </si>
  <si>
    <t>X</t>
  </si>
  <si>
    <t>POTRUBÍ</t>
  </si>
  <si>
    <t>DN40</t>
  </si>
  <si>
    <t>vnitřní potrubí,polypropylen PP</t>
  </si>
  <si>
    <t>DN50</t>
  </si>
  <si>
    <t>DN75</t>
  </si>
  <si>
    <t>DN110</t>
  </si>
  <si>
    <t>vedeno pod terénem, uloženo v zemi</t>
  </si>
  <si>
    <t>DN125</t>
  </si>
  <si>
    <t>KOLENA</t>
  </si>
  <si>
    <t>HTB 40 - 45°</t>
  </si>
  <si>
    <t>HTB 40 - 87,5°</t>
  </si>
  <si>
    <t>HTB 50 - 45°</t>
  </si>
  <si>
    <t>HTB 50 - 87,5°</t>
  </si>
  <si>
    <t>HTB 75 - 45°</t>
  </si>
  <si>
    <t>HTB 75 - 87,5°</t>
  </si>
  <si>
    <t>HTB 110 - 45°</t>
  </si>
  <si>
    <t>HTB 110 - 87,5°</t>
  </si>
  <si>
    <t>KGB 110 - 30°</t>
  </si>
  <si>
    <t>KGB 110 - 45°</t>
  </si>
  <si>
    <t>KGB 125 - 30°</t>
  </si>
  <si>
    <t>KGB 125 - 45°</t>
  </si>
  <si>
    <t>ODBOČKY</t>
  </si>
  <si>
    <t>HTEA 50/50 - 45°</t>
  </si>
  <si>
    <t>HTEA 50/50 - 87,5°</t>
  </si>
  <si>
    <t>HTEA 75/50 - 87,5°</t>
  </si>
  <si>
    <t>HTEA 110/50 - 87,5°</t>
  </si>
  <si>
    <t>HTEA 110/110 - 87,5°</t>
  </si>
  <si>
    <t>HTDA 50/50/50 - 87,5°</t>
  </si>
  <si>
    <t>HTSW 50/40</t>
  </si>
  <si>
    <t>KGEA 110/110 - 45°</t>
  </si>
  <si>
    <t>KGEA 125/110 - 45°</t>
  </si>
  <si>
    <t>KGEA 125/125 - 45°</t>
  </si>
  <si>
    <t>REDUKCE</t>
  </si>
  <si>
    <t>HTR 50/32</t>
  </si>
  <si>
    <t>HTR 50/40</t>
  </si>
  <si>
    <t>HTR 75/50</t>
  </si>
  <si>
    <t>HTR 110/50</t>
  </si>
  <si>
    <t>HTR 110/75</t>
  </si>
  <si>
    <t>KGR 125/110</t>
  </si>
  <si>
    <t>OSTATNÍ</t>
  </si>
  <si>
    <t>HTRE 50</t>
  </si>
  <si>
    <t>HTRE75</t>
  </si>
  <si>
    <t>HTRE110</t>
  </si>
  <si>
    <t>ZÁTKA DN50</t>
  </si>
  <si>
    <t>revizní dvířka 300x300</t>
  </si>
  <si>
    <t>pro přístup k HL136N</t>
  </si>
  <si>
    <t>revizní dvířka 200x200</t>
  </si>
  <si>
    <t>pro přístup k čistícím kusům</t>
  </si>
  <si>
    <t>ocelová chránička pro potrubí KG110</t>
  </si>
  <si>
    <t>dl.1000 mm</t>
  </si>
  <si>
    <t>ocelová chránička pro potrubí KG125</t>
  </si>
  <si>
    <t xml:space="preserve">betonový podklad </t>
  </si>
  <si>
    <t xml:space="preserve">pískový zásyp </t>
  </si>
  <si>
    <t>výstražní fólie</t>
  </si>
  <si>
    <t>splachovací nádržka</t>
  </si>
  <si>
    <t xml:space="preserve">ZÁPACHODÉ UZÁVĚRKY </t>
  </si>
  <si>
    <t>HL132</t>
  </si>
  <si>
    <t>k</t>
  </si>
  <si>
    <t>zápachová uzávěrka pro umyvadla</t>
  </si>
  <si>
    <t>HL15.1</t>
  </si>
  <si>
    <t>odtokový ventil pro umyvadla</t>
  </si>
  <si>
    <t>HL100G</t>
  </si>
  <si>
    <t>zápachová uzávěrka pro dřezy</t>
  </si>
  <si>
    <t>HL14/90</t>
  </si>
  <si>
    <t>odtokový ventil pro dřezy</t>
  </si>
  <si>
    <t>HL222</t>
  </si>
  <si>
    <t>připojovací kus pro klozety a výlevky</t>
  </si>
  <si>
    <t>HL21</t>
  </si>
  <si>
    <t>zápachová uzávěrka pro úkapy od PV</t>
  </si>
  <si>
    <t>HL136N</t>
  </si>
  <si>
    <t xml:space="preserve">zápachová uzávěrka pro odvod kondenzátu </t>
  </si>
  <si>
    <t>HL405</t>
  </si>
  <si>
    <t>zápachová uzávěrka pro myčky</t>
  </si>
  <si>
    <t>HL514</t>
  </si>
  <si>
    <t>zápachová uzávěrka pro sprchy</t>
  </si>
  <si>
    <t>DEŠŤOVÁ KANALIZACE</t>
  </si>
  <si>
    <t>DN160</t>
  </si>
  <si>
    <t>DN200</t>
  </si>
  <si>
    <t>KGB 200 - 45°</t>
  </si>
  <si>
    <t>KGR 200/160</t>
  </si>
  <si>
    <t>HTRE160</t>
  </si>
  <si>
    <t>výstražná fólie</t>
  </si>
  <si>
    <t>střešní vtok</t>
  </si>
  <si>
    <t>zkouška těsnosti potrubí</t>
  </si>
  <si>
    <t>Montáž domovní kanalizace</t>
  </si>
  <si>
    <t>ZEMNÍ PRÁCE</t>
  </si>
  <si>
    <t>výkop rýhy šířky 0,6m</t>
  </si>
  <si>
    <t>průměrná hloubka 1,6 m</t>
  </si>
  <si>
    <t>zához výkopu zeminou</t>
  </si>
  <si>
    <t>hutnění zeminy 95% PCS</t>
  </si>
  <si>
    <t>přesun přebytečného výkopku</t>
  </si>
  <si>
    <t>Zpracovatel dílu: Vnitřní vodovod</t>
  </si>
  <si>
    <t>Potrubní rozvody-studená voda</t>
  </si>
  <si>
    <t>20x3,4</t>
  </si>
  <si>
    <t>PPR PN20</t>
  </si>
  <si>
    <t>25x4,2</t>
  </si>
  <si>
    <t>32x5,4</t>
  </si>
  <si>
    <t>40x6,7</t>
  </si>
  <si>
    <t>Potrubní rozvody-teplá voda</t>
  </si>
  <si>
    <t>Potrubní rozvody-demi voda</t>
  </si>
  <si>
    <t>tepelná izolace potrubí-studená voda/demi voda</t>
  </si>
  <si>
    <t>tloušťka 20mm, pro potrubí 20x3,4</t>
  </si>
  <si>
    <t>miralon PRO</t>
  </si>
  <si>
    <t>tloušťka 20mm, pro potrubí 25x4,2</t>
  </si>
  <si>
    <t>tloušťka 20mm, pro potrubí 32x5,4</t>
  </si>
  <si>
    <t>tloušťka 20mm, pro potrubí 40x6,7</t>
  </si>
  <si>
    <t>tepelná izolace potrubí-teplá voda</t>
  </si>
  <si>
    <t>tloušťka 25mm, pro potrubí 25x4,2</t>
  </si>
  <si>
    <t>Kotvení potrubí</t>
  </si>
  <si>
    <t>objímka šroubová pro D20</t>
  </si>
  <si>
    <t>objímka šroubová pro D25</t>
  </si>
  <si>
    <t>objímka šroubová pro D32</t>
  </si>
  <si>
    <t>Ohřev TV a jeho napojení</t>
  </si>
  <si>
    <t>Tlakový zásobník 15 l</t>
  </si>
  <si>
    <t>zásobník TV 80 litrů</t>
  </si>
  <si>
    <t>PV 6bar</t>
  </si>
  <si>
    <t>KK DN 15</t>
  </si>
  <si>
    <t>ZK DN15</t>
  </si>
  <si>
    <t>KK DN20</t>
  </si>
  <si>
    <t>ZK DN20</t>
  </si>
  <si>
    <t>RV DN15</t>
  </si>
  <si>
    <t>RV DN20</t>
  </si>
  <si>
    <t>kohout s připojením na hadici DN20</t>
  </si>
  <si>
    <t>Zařizovací předměty + baterie</t>
  </si>
  <si>
    <t xml:space="preserve">závěsná záchodová mísa </t>
  </si>
  <si>
    <t>sedátko pro závěsnou záchodovou mísu</t>
  </si>
  <si>
    <t>výlevka</t>
  </si>
  <si>
    <t>nástěnná baterie pro výlevku</t>
  </si>
  <si>
    <t>umyvadlo</t>
  </si>
  <si>
    <t>montážní prvek pro umyvadla</t>
  </si>
  <si>
    <t>umyvarlová baterie</t>
  </si>
  <si>
    <t>Sprchová vanička</t>
  </si>
  <si>
    <t>sprchová baterie</t>
  </si>
  <si>
    <t>příslušenství ke sprchové baterii</t>
  </si>
  <si>
    <t>sprchová zástěna</t>
  </si>
  <si>
    <t>Dřez</t>
  </si>
  <si>
    <t>není součástí dodávky ZTI</t>
  </si>
  <si>
    <t>dřezová baterie</t>
  </si>
  <si>
    <t>Ostatní armatury a doplňky</t>
  </si>
  <si>
    <t>rohový ventil</t>
  </si>
  <si>
    <t>KK DN25</t>
  </si>
  <si>
    <t>Vodoměr Qn2,5</t>
  </si>
  <si>
    <t>s dálkovým odečtem (M-Bus)</t>
  </si>
  <si>
    <t>instalační dvířka 500x500</t>
  </si>
  <si>
    <t>Návaznost na stavbu(pitná voda)</t>
  </si>
  <si>
    <t>provedení drážek</t>
  </si>
  <si>
    <t>desinfekce potrubí</t>
  </si>
  <si>
    <t>tlaková zkouška potrubí</t>
  </si>
  <si>
    <t>3xproplach</t>
  </si>
  <si>
    <t>montáž domovního vodovodu</t>
  </si>
  <si>
    <t>kompletace zařizovacích předmětů</t>
  </si>
  <si>
    <t>popisové štítky zařízení</t>
  </si>
  <si>
    <t>Požární vodovod</t>
  </si>
  <si>
    <t>oc. Potrubí DN25</t>
  </si>
  <si>
    <t>izolace trubní tl.20mm pro potrubí DN25</t>
  </si>
  <si>
    <t>Kotevní objímka DN25</t>
  </si>
  <si>
    <t>hydrantový systém D25/30 včetně skříně a hadice</t>
  </si>
  <si>
    <t>ZK DN25 (EA)</t>
  </si>
  <si>
    <t>montáž požárního vodovodu</t>
  </si>
  <si>
    <t>osazení hydrantů</t>
  </si>
  <si>
    <t>Vytápění, chlazení a VZT - samostatný rozpočet</t>
  </si>
  <si>
    <t>Vnitřní vodovod - samostatný rozpočet</t>
  </si>
  <si>
    <t>Vnitřní kanalizace - samostatný rozpočet</t>
  </si>
  <si>
    <t>Elektroinstalace - silnoproud - samostatný rozpočet</t>
  </si>
  <si>
    <t>Areálové osvětlení - samostatný rozpočet</t>
  </si>
  <si>
    <t>Komunikace a zpěvněné plochy  - samostatný rozpočet</t>
  </si>
  <si>
    <t>Sadové úpravy - samostatný rozpočet</t>
  </si>
  <si>
    <t>Volný interiér - samostatný rozpočet</t>
  </si>
  <si>
    <t>MaR - samostatný rozpočet</t>
  </si>
  <si>
    <t>SO 02_40_1</t>
  </si>
  <si>
    <t>SO 02_40_2</t>
  </si>
  <si>
    <t>SO 02_50</t>
  </si>
  <si>
    <t>SO 02_60</t>
  </si>
  <si>
    <t>SO 02_70</t>
  </si>
  <si>
    <t>SO 02_80</t>
  </si>
  <si>
    <t>SO 02_90</t>
  </si>
  <si>
    <t>SO 02_100</t>
  </si>
  <si>
    <t>SO 02_120</t>
  </si>
  <si>
    <t>SO 02_130</t>
  </si>
  <si>
    <t>Název stavby: Změna vstupu s lékárnou do areálu nemocnice jičín</t>
  </si>
  <si>
    <t>Stavební objekt: SO-02 Změna vstupu s lékárnou</t>
  </si>
  <si>
    <t>Profesní část/kód: 060 silnoproudé rozvody, uzemnění a hromosvod</t>
  </si>
  <si>
    <t>Zpracovatel dílu: JEKU s.r.o., Ing.Kučerová</t>
  </si>
  <si>
    <t>Spínače, tlačítka</t>
  </si>
  <si>
    <t>jednopólový spínač, pod omítku, 230V, IP20</t>
  </si>
  <si>
    <t>kompletní spínač, tj. přístroj, kryt a rámeček,  bezšroubové připojení vodičů, řazení 1</t>
  </si>
  <si>
    <t>jednopólový spínač se signální doutnavkou, pod omítku, 230V, IP20</t>
  </si>
  <si>
    <t>kompletní spínač, tj. přístroj, kryt a rámeček, doutnavka, bezšroubové připojení vodičů, řazení 1S</t>
  </si>
  <si>
    <t>seriový spínač, pod omítku, 230V, IP20</t>
  </si>
  <si>
    <t>kompletní spínač, tj. přístroj, kryt a rámeček, bezšroubové připojení vodičů, řazení 5</t>
  </si>
  <si>
    <t>střídavý přepínač, pod omítku, 230V, IP20</t>
  </si>
  <si>
    <t>kompletní spínač, tj. přístroj, kryt a rámeček, bezšroubové připojení vodičů, řazení 6</t>
  </si>
  <si>
    <t>dvojitý střídavý přepínač, pod omítku, 230V, IP20</t>
  </si>
  <si>
    <t>kompletní spínač, tj. přístroj, kryt a rámeček, bezšroubové připojení vodičů, řazení 6+6</t>
  </si>
  <si>
    <t>tlačítkový spínač s orientační doutnavkou, pod omítku, 230V, IP20</t>
  </si>
  <si>
    <t>kompletní spínač, tj. přístroj, kryt a rámeček, doutnavka, bezšroubové připojení vodičů, řazení 1/0So</t>
  </si>
  <si>
    <t>žaluziový spínač s blokací, pod omítku, 230V, IP20</t>
  </si>
  <si>
    <t>kompletní spínač, tj. přístroj, kryt a rámeček,  bezšroubové připojení vodičů, řazení 1+1 s blokováním</t>
  </si>
  <si>
    <t>soumrakové čidlo venkovní, IP55</t>
  </si>
  <si>
    <t>samostatné čidlo pro ovládání soumrakového spínače</t>
  </si>
  <si>
    <t>bezpečnostní tlačítko STOP pod sklem (CETRAL STOP)</t>
  </si>
  <si>
    <t>spínač požární, zapuštěný IP55, pod sklem, barva červená vč. Příslušenství</t>
  </si>
  <si>
    <t>instal. a přístrojové krabice</t>
  </si>
  <si>
    <t>kpl.</t>
  </si>
  <si>
    <t>typové instalační a přístrojové krabice do zdi a sádrokartonu</t>
  </si>
  <si>
    <t>drobný pomocný a popisovací materiál</t>
  </si>
  <si>
    <t>typové štítky, popisky aj.</t>
  </si>
  <si>
    <t>Zásuvky</t>
  </si>
  <si>
    <t>zásuvka jednofázová jednonásobná, pod omítku, IP20</t>
  </si>
  <si>
    <t>kompletní zásuvka, tj. přístroj, kryt a rámeček,  16A/250V, AC, řazení 2P+PE</t>
  </si>
  <si>
    <t>zásuvka jednofázová jednonásobná, pod omítku, IP44</t>
  </si>
  <si>
    <t>kompletní zásuvka, tj. přístroj, kryt a rámeček,  16A/250V, AC, řazení 2P+PE, IP44</t>
  </si>
  <si>
    <t>zásuvka jednofázová jednonásobná pro PC p.o., včetně přepěťové ochrany tř. "D", barevně odlišená, s popisem "PC", IP20</t>
  </si>
  <si>
    <t xml:space="preserve">kompletní zásuvka, tj. přístroj, kryt a rámeček,  16A/250V, AC, řazení 2P+PE, s vestavěnou přepěťovou ochranou, akustická signalizace poruchy </t>
  </si>
  <si>
    <t>zásuvka jednofázová jednonásobná pro PC p.o., barevně odlišená, s popisem "PC", IP20</t>
  </si>
  <si>
    <t>kompletní zásuvka, tj. přístroj, kryt a rámeček,  16A/250V, AC, řazení 2P+PE, barva zelená + popis "PC"</t>
  </si>
  <si>
    <t>zásuvka jednofázová jednonásobná pro PC p.o., včetně přepěťové ochrany tř. "D", s popisem "PC", IP20</t>
  </si>
  <si>
    <t xml:space="preserve">kompletní zásuvka, tj. přístroj, kryt a rámeček,  16A/250V, AC, řazení 2P+PE, s vestavěnou přepěťovou ochranou, akustická signalizace poruchy, barva zelená + popis "PC" </t>
  </si>
  <si>
    <t>zásuvka jednofázová jednonásobná pro PC p.o., s popisem "PC", IP20</t>
  </si>
  <si>
    <t>kompletní zásuvka, tj. přístroj, kryt a rámeček,  16A/250V, AC, řazení 2P+PE, popis "PC"</t>
  </si>
  <si>
    <t>zásuvka jednofázová jednonásobná pro lednice technologie p.o., barevně odlišená, IP20</t>
  </si>
  <si>
    <t>kompletní zásuvka, tj. přístroj, kryt a rámeček,  16A/250V, AC, řazení 2P+PE, barva zelená</t>
  </si>
  <si>
    <t>Instal. a přístrojové krabice</t>
  </si>
  <si>
    <t>Vodiče, kabely</t>
  </si>
  <si>
    <r>
      <t>kabel CYKY 2Ax1,5mm</t>
    </r>
    <r>
      <rPr>
        <vertAlign val="superscript"/>
        <sz val="11"/>
        <rFont val="Arial"/>
        <family val="2"/>
        <charset val="238"/>
      </rPr>
      <t>2</t>
    </r>
  </si>
  <si>
    <t>měděný vodič plný, PVC izolace, výplň, PVC plášť černý odolný proti UV záření, jmenovité napětí 450/750V, zkušební napětí 2,5kV/50Hz , značení žil dle ČSN 33 0166ed.2, odolnost vůči šíření plamene dle ČSN EN 50265-2-1</t>
  </si>
  <si>
    <r>
      <t>kabel CYKY 3Ox1,5mm</t>
    </r>
    <r>
      <rPr>
        <vertAlign val="superscript"/>
        <sz val="11"/>
        <rFont val="Arial"/>
        <family val="2"/>
        <charset val="238"/>
      </rPr>
      <t>2</t>
    </r>
  </si>
  <si>
    <r>
      <t>kabel CYKY 3Jx1,5mm</t>
    </r>
    <r>
      <rPr>
        <vertAlign val="superscript"/>
        <sz val="11"/>
        <rFont val="Arial"/>
        <family val="2"/>
        <charset val="238"/>
      </rPr>
      <t>2</t>
    </r>
  </si>
  <si>
    <r>
      <t>kabel CYKY 3Jx2,5mm</t>
    </r>
    <r>
      <rPr>
        <vertAlign val="superscript"/>
        <sz val="11"/>
        <rFont val="Arial"/>
        <family val="2"/>
        <charset val="238"/>
      </rPr>
      <t>2</t>
    </r>
  </si>
  <si>
    <r>
      <t>kabel CYKY 3Jx4mm</t>
    </r>
    <r>
      <rPr>
        <vertAlign val="superscript"/>
        <sz val="11"/>
        <rFont val="Arial"/>
        <family val="2"/>
        <charset val="238"/>
      </rPr>
      <t>2</t>
    </r>
  </si>
  <si>
    <r>
      <t>kabel CYKY 4Ox1,5mm</t>
    </r>
    <r>
      <rPr>
        <vertAlign val="superscript"/>
        <sz val="11"/>
        <rFont val="Arial"/>
        <family val="2"/>
        <charset val="238"/>
      </rPr>
      <t>2</t>
    </r>
  </si>
  <si>
    <r>
      <t>kabel CYKY 5Jx1,5mm</t>
    </r>
    <r>
      <rPr>
        <vertAlign val="superscript"/>
        <sz val="11"/>
        <rFont val="Arial"/>
        <family val="2"/>
        <charset val="238"/>
      </rPr>
      <t>2</t>
    </r>
  </si>
  <si>
    <r>
      <t>kabel CYKY 5Jx2,5mm</t>
    </r>
    <r>
      <rPr>
        <vertAlign val="superscript"/>
        <sz val="11"/>
        <rFont val="Arial"/>
        <family val="2"/>
        <charset val="238"/>
      </rPr>
      <t>2</t>
    </r>
  </si>
  <si>
    <r>
      <t>kabel CYKY 5Jx6mm</t>
    </r>
    <r>
      <rPr>
        <vertAlign val="superscript"/>
        <sz val="11"/>
        <rFont val="Arial"/>
        <family val="2"/>
        <charset val="238"/>
      </rPr>
      <t>2</t>
    </r>
  </si>
  <si>
    <r>
      <t>kabel 1-CYKY 5Jx25mm</t>
    </r>
    <r>
      <rPr>
        <vertAlign val="superscript"/>
        <sz val="11"/>
        <rFont val="Arial"/>
        <family val="2"/>
        <charset val="238"/>
      </rPr>
      <t>2</t>
    </r>
  </si>
  <si>
    <t>měděný vodič plný, PVC izolace, výplň, PVC plášť černý odolný proti UV záření, jmenovité napětí 0,6/1kV, zkušební napětí 4kV/50Hz , značení žil dle ČSN 33 0166ed.2, odolnost vůči šíření plamene dle ČSN EN 50265-2-1</t>
  </si>
  <si>
    <r>
      <t>kabel 1-CXKH-V P30-R 2Ax1,5mm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,</t>
    </r>
    <r>
      <rPr>
        <vertAlign val="superscript"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B2s1d0</t>
    </r>
  </si>
  <si>
    <t xml:space="preserve">kabel s měděným jádrem, funkční integrita trasy, požární odolnost a zajištění funkce dle kategorie B2ca s1 d0 </t>
  </si>
  <si>
    <r>
      <t>kabel 1-CXKH-V P30-R 3Jx2,5mm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, B2s1d0</t>
    </r>
  </si>
  <si>
    <r>
      <t>vodič CYY 4mm</t>
    </r>
    <r>
      <rPr>
        <vertAlign val="superscript"/>
        <sz val="11"/>
        <rFont val="Arial"/>
        <family val="2"/>
        <charset val="238"/>
      </rPr>
      <t>2</t>
    </r>
  </si>
  <si>
    <t>měděné jádro, PVC izolace+přídavná izolace, jmenovité napětí 0,45/0,75kV, zkušební napětí 4kV/50Hz , žlutozelený, odolnost vůči šíření plamene dle ČSN EN 50265-2-1</t>
  </si>
  <si>
    <r>
      <t>vodič CYY 6mm</t>
    </r>
    <r>
      <rPr>
        <vertAlign val="superscript"/>
        <sz val="11"/>
        <rFont val="Arial"/>
        <family val="2"/>
        <charset val="238"/>
      </rPr>
      <t>2</t>
    </r>
  </si>
  <si>
    <r>
      <t>vodič CYY 10mm</t>
    </r>
    <r>
      <rPr>
        <vertAlign val="superscript"/>
        <sz val="11"/>
        <rFont val="Arial"/>
        <family val="2"/>
        <charset val="238"/>
      </rPr>
      <t>2</t>
    </r>
  </si>
  <si>
    <r>
      <t>vodič CYY 16mm</t>
    </r>
    <r>
      <rPr>
        <vertAlign val="superscript"/>
        <sz val="11"/>
        <rFont val="Arial"/>
        <family val="2"/>
        <charset val="238"/>
      </rPr>
      <t>2</t>
    </r>
  </si>
  <si>
    <t>pásek FeZn 30x4mm</t>
  </si>
  <si>
    <t>litina/zinek, pozinkovaná páska 30x4mm, 0,95kg/1m</t>
  </si>
  <si>
    <t>drobný pomocný a popisovací materiál, odbočné a protahovací krabice</t>
  </si>
  <si>
    <t>typové odbočné a protahovací krabice do zdi a sádrokartonu, popisy, štítky aj.</t>
  </si>
  <si>
    <t>Kabelový úložný systém</t>
  </si>
  <si>
    <t>Kabelový žlab drátěný, š.=300mm, v.=100 mm, 
žárově pozinkováno, včetně propojovacího a kotvícího materiálu</t>
  </si>
  <si>
    <t>drátěný žlab š.300xv.100-110mm, pr. drátu 4,3mm, žárově pozinkováno, podpěry po 2m,  mřížování dna 50x100mm</t>
  </si>
  <si>
    <t>Kabelový žlab drátěný, š.=100mm, v.=50 mm, 
žárově pozinkováno, včetně propojovacího a kotvícího materiálu</t>
  </si>
  <si>
    <t>drátěný žlab š.100xv.50-60mm, pr. drátu 4mm, žárově pozinkováno, podpěry po 2m, mřížování dna 50x100mm</t>
  </si>
  <si>
    <t>Stoupací kabelový žebřík, do š=300mm vč., v=60mm, včetně kotvícího materiálu</t>
  </si>
  <si>
    <t xml:space="preserve">kabelová lávka s děrovanými bočnicemi pro uchycení svislo na zeď, tlouš´tka plechu 1,5mm, vzdálenost příček 300mm </t>
  </si>
  <si>
    <t>Normová kabelová trasa se zachováním funkční schopnosti min. P30, pro jeden kabel do 3x2,5mm2</t>
  </si>
  <si>
    <t>samostatné kabelové příchytky pro uchycení na strop pomocí požárně odolných šroubů  s roztečí kotících bodů max.300mm</t>
  </si>
  <si>
    <t>trubka ohebná PVC do D=36mm, instalace do zdi a podlahy</t>
  </si>
  <si>
    <t>ohebná PVC trubka,  s protahovacím drátem, kód 33212</t>
  </si>
  <si>
    <t>trubka ohebná PVC do D=110mm, instalace do zdi a podlahy</t>
  </si>
  <si>
    <t>ohebná HDPE trubka, s protahovacím drátem</t>
  </si>
  <si>
    <t>podlahová krabice pro 12modulů, nevybavená</t>
  </si>
  <si>
    <t>podlahová krabice s víkem, pro osazení 12 modulů, s víkem do lité podlahy</t>
  </si>
  <si>
    <t>protipožární ucpávky dle PBŘ</t>
  </si>
  <si>
    <t>certifikovaná požární ucpávka (tmel)</t>
  </si>
  <si>
    <t>příslušenství (spojky, kolena aj.)</t>
  </si>
  <si>
    <t xml:space="preserve">typizované spojky, odbočky k vybarnému typu výrobku </t>
  </si>
  <si>
    <t>typizované popisy, štítky</t>
  </si>
  <si>
    <t>Rozvaděče</t>
  </si>
  <si>
    <r>
      <rPr>
        <b/>
        <i/>
        <u/>
        <sz val="11"/>
        <color indexed="8"/>
        <rFont val="Calibri"/>
        <family val="2"/>
        <charset val="238"/>
      </rPr>
      <t>Rozvaděč R-vrátnice:</t>
    </r>
    <r>
      <rPr>
        <i/>
        <sz val="11"/>
        <color indexed="8"/>
        <rFont val="Calibri"/>
        <family val="2"/>
        <charset val="238"/>
      </rPr>
      <t xml:space="preserve">
</t>
    </r>
    <r>
      <rPr>
        <sz val="11"/>
        <color theme="1"/>
        <rFont val="Calibri"/>
        <family val="2"/>
        <charset val="238"/>
        <scheme val="minor"/>
      </rPr>
      <t>oceloplechový rozváděč skříňový, krytí IP40/IP20 
š.600, v.1200, hl.250
jmenovité izolační napětí: Ui=1000V AC
jmenovitý proud: In=125A nezálohovaná část, In=63A zálohovaná část
zkratová odolnost: Ik``≤ 15,0kA
napěťová soustava: 3NPE stř. 50Hz 400V/TN-C-S
přívod proveden spodem, vývody spodem a horem,
zálohovaná a nezálohovaná část
materiál přípojnic: měď
přístrojová náplň - viz schéma</t>
    </r>
  </si>
  <si>
    <t xml:space="preserve">jmenovité izolační napětí: Ui=1000V AC
jmenovitý proud: In=100A nezálohovaná část, In=50A zálohovaná část
zkratová odolnost: Ik``≤ 15,0kA
napěťová soustava: 3NPE stř. 50Hz 400V/TN-C-S
přívod proveden spodem, vývody spodem a horem,
materiál přípojnic: měď
přístroje jsou zakryty vnitřním panelem
uzamykatelné dveře, zkoušený rozváděč 
dle ČSN EN 60 439-1 ed.2 (35 7107)
</t>
  </si>
  <si>
    <r>
      <t xml:space="preserve">Rozvaděč R-lékárna:
</t>
    </r>
    <r>
      <rPr>
        <sz val="12"/>
        <color indexed="8"/>
        <rFont val="Times New Roman"/>
        <family val="1"/>
        <charset val="238"/>
      </rPr>
      <t>oceloplechový rozváděč skříňový, krytí IP40/IP20 
š.600, v.2000+100, hl.300
jmenovité izolační napětí: Ui=1000V AC
jmenovitý proud: In=80A nezálohovaná část, In=32A zálohovaná část
zkratová odolnost: Ik``≤ 15,0kA
napěťová soustava: 3NPE stř. 50Hz 400V/TN-S
přívod proveden spodem, vývody spodem a horem,
zálohovaná a nezálohovaná část
materiál přípojnic: měď
přístrojová náplň - viz schéma</t>
    </r>
  </si>
  <si>
    <t xml:space="preserve">jmenovité izolační napětí: Ui=1000V AC
jmenovitý proud: In=80A nezálohovaná část, In=32A zálohovaná část
zkratová odolnost: Ik``≤ 15,0kA
napěťová soustava: 3NPE stř. 50Hz 400V/TN-S
přívod proveden spodem, vývody spodem a horem,
materiál přípojnic: měď
přístroje jsou zakryty vnitřním panelem
uzamykatelné dveře, zkoušený rozváděč 
dle ČSN EN 60 439-1 ed.2 (35 7107)
</t>
  </si>
  <si>
    <t>Svítidla</t>
  </si>
  <si>
    <t>A - závěsné LED svítidlo, 52W, mikroprizmatický optický systém, přímé a nepřímé osvětlení, el.předřadník, vč. světel.zdrojů, IP20, vč.lanek</t>
  </si>
  <si>
    <t>závěsné LED svítidlo, 52W, mikroprizmatický optický systém, přímé a nepřímé osvětlení, el.předřadník, vč. světel.zdrojů, IP20, vč.lanek</t>
  </si>
  <si>
    <t>AN - závěsné LED svítidlo, 52W, mikroprizmatický optický systém, přímé a nepřímé osvětlení, el.předřadník, vč.světel.zdrojů, s vestavěným nouzovým zdrojem, IP20, vč.lanek</t>
  </si>
  <si>
    <t>závěsné LED svítidlo, 52W, mikroprizmatický optický systém, přímé a nepřímé osvětlení, el.předřadník, vč.světel.zdrojů, s vestavěným nouzovým zdrojem, IP20, vč.lanek</t>
  </si>
  <si>
    <t>C - vestavné LED svítidlo, 31W, prizmatický kryt,  vč. světel.zdrojů, el.předřadník, IP44</t>
  </si>
  <si>
    <t>vestavné LED svítidlo, 31W, prizmatický kryt,  vč. světel.zdrojů, el.předřadník, IP44</t>
  </si>
  <si>
    <t>D - přisazené LED svítidlo, 34W, polykarbonátový kryt,  vč. světel.zdrojů, el.předřadník, IP44</t>
  </si>
  <si>
    <t>přisazené LED svítidlo, 34W, polykarbonátový kryt,  vč. světel.zdrojů, el.předřadník, IP44</t>
  </si>
  <si>
    <t>E - vestavné LED svítidlo 38W, mikroprizmatický systém, el.předřadník, vč. světel.zdrojů, IP20</t>
  </si>
  <si>
    <t>vestavné LED svítidlo 38W, mikroprizmatický systém, el.předřadník, vč. světel.zdrojů, IP20</t>
  </si>
  <si>
    <t>F - vestavné LED svítidlo 34W, mikroprizmatický optický systém, el.předřadník, vč. světel.zdrojů, IP20</t>
  </si>
  <si>
    <t>vestavné LED svítidlo 34W, mikroprizmatický optický systém, el.předřadník, vč. světel.zdrojů, IP20</t>
  </si>
  <si>
    <t>G - vestavné LED svítidlo 32W, prizmatický kryt, el.předřadník, vč. světel.zdrojů, IP65</t>
  </si>
  <si>
    <t>vestavné LED svítidlo 32W, prizmatický kryt, el.předřadník, vč. světel.zdrojů, IP65</t>
  </si>
  <si>
    <t>H - vestavné LED svítidlo 32W, opálový kryt, el.předřadník, vč. světel.zdrojů, IP44</t>
  </si>
  <si>
    <t>vestavné LED svítidlo 32W, opálový kryt, el.předřadník, vč. světel.zdrojů, IP44</t>
  </si>
  <si>
    <t xml:space="preserve">J - přisazené LED svítidlo, 52W, mikroprizmatický optický systém, přímé osvětlení, el.předřadník, vč. světel.zdrojů, IP20 </t>
  </si>
  <si>
    <t xml:space="preserve">přisazené LED svítidlo, 52W, mikroprizmatický optický systém, přímé osvětlení, el.předřadník, vč. světel.zdrojů, IP20 </t>
  </si>
  <si>
    <t>JN - přisazené LED svítidlo, 52W, mikroprizmatický optický systém, přímé osvětlení, el.předřadník, vč. světel.zdrojů, s vestavěným nouzovým zdrojem, IP20</t>
  </si>
  <si>
    <t>přisazené LED svítidlo, 52W, mikroprizmatický optický systém, přímé osvětlení, el.předřadník, vč. světel.zdrojů, s vestavěným nouzovým zdrojem, IP20</t>
  </si>
  <si>
    <t>vestavné LED svítidlo typu downlight, 24W, IP20</t>
  </si>
  <si>
    <t>vestavné LED svítidlo typu downlight, 24W, IP44</t>
  </si>
  <si>
    <t>venkovní vestavné svítidlo, LED, IP44</t>
  </si>
  <si>
    <t>venkovní nástěnné svítidlo, LED, se samostatným nouzovým zdrojem, IP44</t>
  </si>
  <si>
    <t>stropní nouzové svítidlo LED, IP20</t>
  </si>
  <si>
    <t>nástěnné nouzové svítidlo s piktogramem, LED, IP20, 
s dobou zálohy t=1hod, včetně autotestu</t>
  </si>
  <si>
    <t>nástěnné nouzové svítidlo s piktogramem, LED, IP65, 
s dobou zálohy t=1hod, včetně autotestu</t>
  </si>
  <si>
    <t>Hromosvod</t>
  </si>
  <si>
    <t xml:space="preserve">vodič FeZn 8mm </t>
  </si>
  <si>
    <t>pozinkovaný drát pr.8mm, 0,4kg/1m</t>
  </si>
  <si>
    <t>svar 100mm, oboustranný, včetně ochranného asfaltového nátěru</t>
  </si>
  <si>
    <t>připojení svodu k ocelovému sloupu</t>
  </si>
  <si>
    <t>nekovová, netříštivá trubka PVC Ø40mm,</t>
  </si>
  <si>
    <t>tuhá elektroinstalační trubka PVC, -25°+60°, A1-F, samozhášivost 30sec, mech.odolnost 1250N/5cm, kód 44411</t>
  </si>
  <si>
    <t>úchyty pro PVC trubku  do konstrukce fasády (protipožární pěna, ucpávky, svorka) pro 1 svod</t>
  </si>
  <si>
    <t>úchyt, ucpávky pro trubku 44411</t>
  </si>
  <si>
    <t>revizní skříňka do konstrukce fasády vč.zkušební svorky</t>
  </si>
  <si>
    <t>revizní krabice se zkušební svorkou včetně revizních dvířek do fasády (porotherm a minerální izolace)</t>
  </si>
  <si>
    <t>Výchozí revize včetně vypracování výchozí revizní zprávy</t>
  </si>
  <si>
    <t xml:space="preserve">provedení výchozích revizí dle ČSN vč. vypracování dokumentu </t>
  </si>
  <si>
    <t>Drobný, pomocný a upevňovací materiál (pomocný)</t>
  </si>
  <si>
    <t>typový pomocný materiál</t>
  </si>
  <si>
    <t>Identifikační označení</t>
  </si>
  <si>
    <t>typové popisky</t>
  </si>
  <si>
    <t xml:space="preserve">    </t>
  </si>
  <si>
    <t xml:space="preserve">Uzemnění </t>
  </si>
  <si>
    <t>svar 100mm, oboustraný, včetně ochranného asfaltového nátěru</t>
  </si>
  <si>
    <t>připojení pásku FeZn 30x4mm k ocelovému sloupu</t>
  </si>
  <si>
    <t>zakončení zemnícího pásku do místa zkušební svorky</t>
  </si>
  <si>
    <t>zakončení zemnícího pásku v místě pro uzemnění, l= 1m nad podlahu, vyrovnat, nátěr, značení</t>
  </si>
  <si>
    <t>Měření celkového zemního odporu uzemňovací soustavy</t>
  </si>
  <si>
    <t>Ostatní</t>
  </si>
  <si>
    <t>dvojžilový topný kabel 20W/m, 1580W, 79m
včetně montážního materiálu</t>
  </si>
  <si>
    <t>sada</t>
  </si>
  <si>
    <t xml:space="preserve">dvojžilový kabel, ochrana proti UV záření, 230V, 50Hz, 20W/m2, studený konec 5m </t>
  </si>
  <si>
    <t xml:space="preserve">regulátor vyhřívání okapových žlabů na DIN lištu </t>
  </si>
  <si>
    <t xml:space="preserve">centrálně řídící jednotka - plně automatický regulátor pro vyhřívání dešťových okapů, spínání pouze v případě nebezpečí námrazy, zpožděné vypnutí </t>
  </si>
  <si>
    <t>čidlo pro snímání ledu a sněhu, vč. Instalace</t>
  </si>
  <si>
    <t>venkovní čidlo kompaktibilní s řídící jednotkou</t>
  </si>
  <si>
    <t>čidlo pro snímání teploty, vč. Instalace</t>
  </si>
  <si>
    <t>přepojení stávajícího ovládání tlačítka central stop pro PIO</t>
  </si>
  <si>
    <t>přepojení stávajícího tlačítka z provizorní vrátnice (příp.osazení nového tlačítka) do objektu nové vrátnice</t>
  </si>
  <si>
    <t>Společné náklady</t>
  </si>
  <si>
    <t>REVIZE A REVIZNÍ ZPRÁVA</t>
  </si>
  <si>
    <t>KOMPLEXNÍ ZKOUŠKY</t>
  </si>
  <si>
    <t>provedení komplexních zkoušek dle ČSN</t>
  </si>
  <si>
    <t>ZKUŠEBNÍ PROVOZ A ZAŠKOLENÍ OBSLUHY</t>
  </si>
  <si>
    <t>zkušební provoz a zaškolení obsluhy</t>
  </si>
  <si>
    <t>VYPRACOVÁNÍ PROVOZNÍHO ŘÁDU</t>
  </si>
  <si>
    <t>vypracování provozního řádu</t>
  </si>
  <si>
    <t>DOKUMENTACE SKUTEČNÉHO PROVEDENÍ</t>
  </si>
  <si>
    <t>zakreslení skutečného stavu</t>
  </si>
  <si>
    <t>Samostatné oddíly</t>
  </si>
  <si>
    <t>Elektroinstalace - slaboproud - samostatný rozpočet</t>
  </si>
  <si>
    <t>Název stavby: 16-022 Změna vstupu s lékárnou do areálu nemocnice Jičín</t>
  </si>
  <si>
    <t>Stavební objekt: SO-2</t>
  </si>
  <si>
    <t>Profesní část/kód: TSR</t>
  </si>
  <si>
    <t>Zpracovatel dílu: Ing. Miloslav Misterka</t>
  </si>
  <si>
    <t>Elektrická požární signalizace</t>
  </si>
  <si>
    <t>Adresovatelný napájecí zdroj 5A, vč. akumulátorů</t>
  </si>
  <si>
    <t>Dle ČSN EN 54-xx Elektrická požární signalizace, soubor norem</t>
  </si>
  <si>
    <t>Multisenzor</t>
  </si>
  <si>
    <t>Multisenzor s izolátorem</t>
  </si>
  <si>
    <t>Patice sensoru</t>
  </si>
  <si>
    <t>Tlačítkový hlásič</t>
  </si>
  <si>
    <t>Vstupní/výstupní jednotka 7 výstupů 40V/1A</t>
  </si>
  <si>
    <t>Siréna piezo, evakuační</t>
  </si>
  <si>
    <t>Kabel hlásičové linky JH(st)-H 2x2x0,8, B2caS1d1</t>
  </si>
  <si>
    <t>Kabel ovládací linky,PH-120R dle ZP-27/2008, B2caS1d1</t>
  </si>
  <si>
    <t>Kabelová příchytka, rozestup 0,5 m</t>
  </si>
  <si>
    <t>Kabelová příchytka, rozestup 0,3 m, vč. protipožární kotvy, PH-120R</t>
  </si>
  <si>
    <t>Protipožární ucpávka</t>
  </si>
  <si>
    <t xml:space="preserve">Krabice přepojovací se zachováním funkčnosti při požáru </t>
  </si>
  <si>
    <t>Kniha EPS</t>
  </si>
  <si>
    <t>Podružný montážní materiál, kotvy požárních tras</t>
  </si>
  <si>
    <t>Montážní práce rozvody kabeláže</t>
  </si>
  <si>
    <t>Montážní práce instalace a zapojení čidel a ovl. prvků</t>
  </si>
  <si>
    <t>Montážní práce instalační materiál, ukotvení kabelových tras</t>
  </si>
  <si>
    <t>Programování systému a začlenění do stávajícího systému EPS</t>
  </si>
  <si>
    <t>Výchozí revize</t>
  </si>
  <si>
    <t>Komplexní zkoušky vyhrazeného požárně bezpečnostního zařízení</t>
  </si>
  <si>
    <t>Dokumentace skutečného provedení stavby</t>
  </si>
  <si>
    <t xml:space="preserve">Poplachové zabezpečovací a tísňové systémy </t>
  </si>
  <si>
    <t>Ústředna EZS, vč zdroje, AKU</t>
  </si>
  <si>
    <t>Dle ČSN EN 50 131-1  stupeň 3</t>
  </si>
  <si>
    <t>Grafická klávesnice (komplet)</t>
  </si>
  <si>
    <t>Záložní napájecí zdroj, vč. AKU</t>
  </si>
  <si>
    <t>Koncentrátor, 8 vstupů, včetně krytu</t>
  </si>
  <si>
    <t>GSM komunikátor</t>
  </si>
  <si>
    <t>MG kontakt</t>
  </si>
  <si>
    <t>Detektor tříštění skla</t>
  </si>
  <si>
    <t>PIR detektor, antimasking</t>
  </si>
  <si>
    <t>PIR detektor, antimasking, stropní</t>
  </si>
  <si>
    <t>Tísňové tlačítko</t>
  </si>
  <si>
    <t>Relé výkonového posílení výstupu</t>
  </si>
  <si>
    <t>Siréna</t>
  </si>
  <si>
    <t>Plastová povrchová propojovací krabice 12 + 2 šroubovací svorky</t>
  </si>
  <si>
    <t>Napájecí kabel systémových komponent 2x1</t>
  </si>
  <si>
    <t>Sdělovací kabel pro datovou linku, LSOH 2x2x0,8 (st)</t>
  </si>
  <si>
    <t>Sdělovací kabel pro připojení periferií, LSOH 2x0,8 + 2x0,5</t>
  </si>
  <si>
    <t xml:space="preserve">Elektroinstalační trubka ohebná  ø 16 mm </t>
  </si>
  <si>
    <t>Střední mechanická odolnost 750 N / 5 cm, bezhalogenová</t>
  </si>
  <si>
    <t>Příchytka bezhalogenová pro trubku pr. 16, klip</t>
  </si>
  <si>
    <t>Podružný montážní materiál</t>
  </si>
  <si>
    <t>Montážní práce rozvody kabelů</t>
  </si>
  <si>
    <t>Montážní práce instalační materiál</t>
  </si>
  <si>
    <t>Montážní práce zapojení detektorů</t>
  </si>
  <si>
    <t>Programování systému</t>
  </si>
  <si>
    <t>Elektronická kontrola vstupu</t>
  </si>
  <si>
    <t>Elektromagnetický zámek</t>
  </si>
  <si>
    <t>Zdroj stejnosměrný 12/24V , včetně AKU min 7Ah</t>
  </si>
  <si>
    <t>Ovládací tlačítko</t>
  </si>
  <si>
    <t>Kabel napájecí a ovládací 2x1,5, LSZH</t>
  </si>
  <si>
    <t xml:space="preserve">Elektroinstalační trubka ohebná  ø 25 mm </t>
  </si>
  <si>
    <t>Příchytka bezhalogenová pro trubku pr. 25, klip</t>
  </si>
  <si>
    <t>Montážní práce rozvody kabelu</t>
  </si>
  <si>
    <t>Kamerový systém</t>
  </si>
  <si>
    <t>Záznamové zařízení, vč. diskového pole s kapacitou 1TB</t>
  </si>
  <si>
    <t>16 IP zařízení, H.264 / MJEPEG,  4 x SATA interních HDD,  2 x USB, VGA, HDMI, 16 x PoE 10/100 Mbps, instalace do racku,rozšířitelnost na 6TB, poplachové vstupy, HDMI propojovací kabel 5m, PoE+</t>
  </si>
  <si>
    <t>Pracovní stanice, operační systém, klient CCTV</t>
  </si>
  <si>
    <t>Monitor LCD, 24"</t>
  </si>
  <si>
    <t>Software - licence IP kamer, klient</t>
  </si>
  <si>
    <t>Kamera IP, venkovní, 2MPix, temperace krytu, napájení PoE</t>
  </si>
  <si>
    <t>1920x1080, 25 sn/s, H264, MJPEG, citlivost 0,01, irc filtr, IR přísvit 20 m, detekce pohybu, IP66, rozsah teplot -30 +60 °C, kompenzace protisvětla, varifokální objektiv 2,8 až 12 mm, poplachový výstup</t>
  </si>
  <si>
    <t>Kamera IP, vnitřní,  2MPix, napájení PoE, montáž na stěnu</t>
  </si>
  <si>
    <t>1920x1080, 25 sn/s, H264, MJPEG, citlivost 0,01, irc filtr, IR přísvit, detekce pohybu, rozsah kompenzace protisvětla, varifokální objektiv 2,8 až 12 mm, poplachový výstup</t>
  </si>
  <si>
    <t>Kabel UTP Cat. 6</t>
  </si>
  <si>
    <t>Kabel napájecí, bezhalogenový 2x1</t>
  </si>
  <si>
    <t>Patchpanel UTP, 24xCat. 6</t>
  </si>
  <si>
    <t>komplet osazený</t>
  </si>
  <si>
    <t>Napájecí sestava pro venkovní kamery - Napájecí zdroj na DIN</t>
  </si>
  <si>
    <t>Montážní práce instalace kabeláže</t>
  </si>
  <si>
    <t>Montážní práce ukončení kabeláží</t>
  </si>
  <si>
    <t xml:space="preserve">Programování systému </t>
  </si>
  <si>
    <t>Kamerové zkoušky, nastavení</t>
  </si>
  <si>
    <t>Držák venkovní kamery na fasádu</t>
  </si>
  <si>
    <t>Školení</t>
  </si>
  <si>
    <t>Univerzální kabelážní systém</t>
  </si>
  <si>
    <t>Stojanový rozvaděč FD-V 600x600, 42U, rozjištění, systém vedení kabeláže</t>
  </si>
  <si>
    <t>včetně montážní sady, podstavce, vnitřní  DIN lišta, 5x modulární zásuvka s přepěťovou ochranou, včetně ventilační jednotky</t>
  </si>
  <si>
    <t>Stojanový rozvaděč FD-L 600x600, 42U, rozjištění, systém vedení kabeláže</t>
  </si>
  <si>
    <t>Pevná police hl. 360 mm</t>
  </si>
  <si>
    <t>Optická vana 19" 1U včetně dvou kabelových průchodek</t>
  </si>
  <si>
    <t>Kabelový organizér 1U</t>
  </si>
  <si>
    <t>LCS- držák svárů pro 24 VL včetně ochrany svárů</t>
  </si>
  <si>
    <t>Pigtail Dual LC</t>
  </si>
  <si>
    <t>Patchpanel modulární 24x port (24xCAT6)</t>
  </si>
  <si>
    <t>Ukončení optické kabeláže v optické vaně včetně svarů</t>
  </si>
  <si>
    <t>Ukončení kabeláže RJ45 CAT6 (patchpanel)</t>
  </si>
  <si>
    <t>Datová zásuvka 1xRJ-45 - nástěnná montáž, keystone UTP Cat.6</t>
  </si>
  <si>
    <t>Datová zásuvka 2xRJ-45 - nástěnná montáž, keystone UTP Cat.6</t>
  </si>
  <si>
    <t>Datová zásuvka 1xRJ-11 - nástěnná montáž, keystone UTP Cat.6</t>
  </si>
  <si>
    <t>Modul 45x45, datová zásuka 2xRJ-45 - instalace do podlahové krabice</t>
  </si>
  <si>
    <t>Síťový přepínač 24xRJ45, Poe+,vč. GBIC pro SM</t>
  </si>
  <si>
    <t>síťové prvky budou konzultované se správcem IT sítě v nemocnici</t>
  </si>
  <si>
    <t>UPS, záloha aktivních datových prvků, 3000VA, SNMP diagnostika</t>
  </si>
  <si>
    <t>Access point WiFi</t>
  </si>
  <si>
    <t>Analogový telefon</t>
  </si>
  <si>
    <t>Kabelový žlab 150x50, vč. montážního příslušenství, instalace do podhledu</t>
  </si>
  <si>
    <t>Patch kabel UTP  cat.6-1m (rozvaděč)</t>
  </si>
  <si>
    <t>Optický patch cord 1m  (9/125 um) Dual LC</t>
  </si>
  <si>
    <t>Instalační kabel CAT6 UTP, datový kabel, LSZH</t>
  </si>
  <si>
    <t>Optický kabel, SM 9/125um, 16 vláken, LSOH</t>
  </si>
  <si>
    <t>Skupinový držák kabeláže</t>
  </si>
  <si>
    <t>Měření pro optický kabel , vč. tisku měř.protokolů</t>
  </si>
  <si>
    <t>Měření  pro CAT6 - metal, vč. tisku měř.protokolů</t>
  </si>
  <si>
    <t>Požární ucpávky</t>
  </si>
  <si>
    <t>Podružný montážní materiál, šrouby, hmoždinky, pásky apod.</t>
  </si>
  <si>
    <t>Ekologická likvidace odpadu</t>
  </si>
  <si>
    <t>Montážní práce, rozvody kabelů</t>
  </si>
  <si>
    <t>Montážní práce, instalační materiál, montáž chrániček</t>
  </si>
  <si>
    <t>Montážní práce, instalace komponent v racku, usazení racku</t>
  </si>
  <si>
    <t>Montážní práce, instalace datových zásuvek</t>
  </si>
  <si>
    <t>Společná televizní anténa</t>
  </si>
  <si>
    <t>Anténa DVB-T</t>
  </si>
  <si>
    <t>Anténa FM</t>
  </si>
  <si>
    <t>Pasivní slučovač signálu</t>
  </si>
  <si>
    <t>Aktivní rozbočovač signálu</t>
  </si>
  <si>
    <t>Zásuvka TV+R, nástěnná montáž, instalační krabice</t>
  </si>
  <si>
    <t>Kabel koaxiální - zásuvka, LSZH</t>
  </si>
  <si>
    <t>Kabel napájecí 2x1, LSZH</t>
  </si>
  <si>
    <t>Jistič 6A/B</t>
  </si>
  <si>
    <t>Podružný montážní materiál, konektory apod.</t>
  </si>
  <si>
    <t>Rozvody kabelů</t>
  </si>
  <si>
    <t>Montážní práce instalace antén a podružných prvků</t>
  </si>
  <si>
    <t>Rozvody chrániček včetně ukotvení</t>
  </si>
  <si>
    <t>Výchozí revize, certifikační měření kabelů</t>
  </si>
  <si>
    <t>Interkom</t>
  </si>
  <si>
    <t>Interkom IP, instalace do zdi, audio, 3 tlačítka</t>
  </si>
  <si>
    <t>obousměrný provoz přes VoIP</t>
  </si>
  <si>
    <t>Interkom IP, instalace do zdi, audio+video, 3 tlačítka</t>
  </si>
  <si>
    <t>Instalace intercomu včetně zapojení vývodů</t>
  </si>
  <si>
    <t>kompletní osazený</t>
  </si>
  <si>
    <t>Software - IP plán, programování, licence SIP</t>
  </si>
  <si>
    <t>Montážní práce</t>
  </si>
  <si>
    <t>Výchozí revize, certifikační měření</t>
  </si>
  <si>
    <t>Měření a regulace</t>
  </si>
  <si>
    <t>Instalační krabice, SDK, víčko</t>
  </si>
  <si>
    <t xml:space="preserve"> montáž do SDK</t>
  </si>
  <si>
    <t>Kabel sdělovací, stíněný, 2x2x0,8, J-Y/ST/Y</t>
  </si>
  <si>
    <t>Sdělovací propojovací kabel určený pro přenos signálů a dat v měřicích, řídicích systémů</t>
  </si>
  <si>
    <t>Ukončení kabelu v rozvaděči FD-L</t>
  </si>
  <si>
    <t>Ukončení kabelu v rozvaděči měření</t>
  </si>
  <si>
    <t xml:space="preserve"> Rozvody kabelu</t>
  </si>
  <si>
    <t>Parkovací systém</t>
  </si>
  <si>
    <t>Datový server</t>
  </si>
  <si>
    <t>Účelově konfigurované PC s nastavením pro řízení a správu parkovacích systémů</t>
  </si>
  <si>
    <t>Stanice pokladny</t>
  </si>
  <si>
    <t>Administrace licence pro server, manuální pokladnu</t>
  </si>
  <si>
    <t>Nastavení, generování základního nastavení instalace</t>
  </si>
  <si>
    <t>LCD monitor</t>
  </si>
  <si>
    <t>LCD monitor pro parkovací systém,  minimální rozměr 19“</t>
  </si>
  <si>
    <t>Záložní zdroj UPS 600</t>
  </si>
  <si>
    <t>Pro instalaci k manuální  pokladně, serveru  parkovacího systému</t>
  </si>
  <si>
    <t xml:space="preserve">Pokladní zásuvka celokovová </t>
  </si>
  <si>
    <t>Celokovová pokladní zásuvka pro připojení k pokladní stanici</t>
  </si>
  <si>
    <t>Tiskárna účtenek a slevových karet EPSON (TMT)</t>
  </si>
  <si>
    <t>Tiskárna pokladních účtenek připojitelné k (pokladní stanici, serveru), včetně ovladače</t>
  </si>
  <si>
    <t>Čtečka čárových kódů k pokladně parkovacího systému</t>
  </si>
  <si>
    <t>Čtečka čárových kódů připojitelné k (pokladní stanici, serveru), včetně ovladače</t>
  </si>
  <si>
    <t>Snímač bezdotykových karet</t>
  </si>
  <si>
    <t>Snímač bezdotykových karet pro práci s dlouhodobými kartami připojitelné k ovl. stanici</t>
  </si>
  <si>
    <t>SW Cash – KP, GPComm, GPAccess</t>
  </si>
  <si>
    <t>Software určený pro správu a dohled parkovacího systému s krátkodobým parkováním</t>
  </si>
  <si>
    <t>SW pro mobilní platby  pro SW Cash 2 pro malé instalace</t>
  </si>
  <si>
    <t xml:space="preserve">Do 2ks připojených terminálů </t>
  </si>
  <si>
    <t>SW pro správu dlouhodobých a kongresových karet</t>
  </si>
  <si>
    <t>Software určený pro správu a dohled na dlouhodobým parkováním</t>
  </si>
  <si>
    <t>SW manuálních pokladen</t>
  </si>
  <si>
    <t>Software parkovacího systému pro instalaci na klientskou stanici (manuální pokladnu)</t>
  </si>
  <si>
    <t>SW GP report pro tvorbu sestav</t>
  </si>
  <si>
    <t>Software určený pro  zpracování dat z parkovacího systému a tvorbu následných přehledů</t>
  </si>
  <si>
    <t xml:space="preserve">SW Rozšiřující sada reportů k základní sadě </t>
  </si>
  <si>
    <t xml:space="preserve">Určená pro automatické platební stanice </t>
  </si>
  <si>
    <t>SQL server - databaze - licence pro server</t>
  </si>
  <si>
    <t>SQL client - licence pro  (GPK) - pro manuální pokladnu</t>
  </si>
  <si>
    <t>Základní terminál pro parkovací systém (vjezdový, výjezdový sloupek)</t>
  </si>
  <si>
    <t xml:space="preserve">Stojan po doplnění příslušným modulem  se stane vjezdovým nebo výjezdovým stojanem, Stojan terminálu zinkovaný v antikorozní úpravě 
Zákaznický informační alfanumerický dvouřádkový display LCD 2x20zn.
Topení a ventilátor s bimetalovým řízením
Plně osazená rozvodná plastová skříň 
      - s řídící systémovou jednotkou - komunikace TCP-IP 
      - rozvod napájení, jištění, napájecí zdroj
      - vstup pro dvoukanálový detektor vozidel
              pro sledování přítomnosti vozidla u terminálu a pro zavírání závory
      - SW řízení vjezdu a SW GPComm - systémové komunikace
      - výstup pro semafor a transparent obsazenosti
</t>
  </si>
  <si>
    <t>Grafický display parkovacího</t>
  </si>
  <si>
    <t xml:space="preserve">Rozčiřující modul terminálu - Záměna alfanumerický dvouřádkový display LCD 2x20zn za
zákaznický informační grafický display LCD
</t>
  </si>
  <si>
    <t>Snímač bezdotykových karet pro dlouhodobé parkování</t>
  </si>
  <si>
    <t>Pro montáž do parkovacího terminálu (sloupku)</t>
  </si>
  <si>
    <t>Tiskárna čárového kódu pro krátkodobé parkování</t>
  </si>
  <si>
    <t>Doplnění do parkovacího terminálu (sloupku), Modul tiskárny čárového kódu, záměna čelního panelu pro umístění tiskárny čárového kódu, instalační elektronika  Držák role papíru do vjezdového terminálu</t>
  </si>
  <si>
    <t>Snímač čárového kódu pro krátkodobé a dlouhodobé parkování</t>
  </si>
  <si>
    <t>Modul snímače čárového kódu pro výjezdový (vjezdový) terminál, čelní panel pro umístění čtečky čárového kódu</t>
  </si>
  <si>
    <t>Bankovkový a mincovní automat s vracením mincí</t>
  </si>
  <si>
    <t>Skříň mincovního automatu zinkovaná v antikorozní úpravě, Napájecí zdroj, Grafický zákaznický display, Větrání a ohřívání skříně vjezdu, Řídící mikropočítač, komunikační mikropočítač, komunikační software, Tiskárna účtenek, Elektrický zámek skříně automatu, Čtečka bankovek s pokladnou, Mincovní automat s vracením mincí a pokladnou</t>
  </si>
  <si>
    <t>Snímač čárového kódu</t>
  </si>
  <si>
    <t xml:space="preserve">Modul pro platební automat  - snímač čárového kódu, 
komponenty pro umístění čtečky čárového kódu do čelního panelu a pro zapojení, 
</t>
  </si>
  <si>
    <t>Modul platby platební kartou pro bankovkový automat</t>
  </si>
  <si>
    <t>Čtečka platebních karet s přísl. Pro připojení k internetu pomocí LAN sítě.</t>
  </si>
  <si>
    <t>Příprava pro modul platby platební karty do park. automatu</t>
  </si>
  <si>
    <t>Kompletní sestava dílů a SW pro instalaci modulu terminálu platební karty</t>
  </si>
  <si>
    <t xml:space="preserve">Interkom do stojanu nebo platebního automatu </t>
  </si>
  <si>
    <t>Komunikace přes  VoIP. Připojitelné přes IP rozhraní do sítě Ethernet, Volání obousměrné</t>
  </si>
  <si>
    <t>Semafor červená - zelená průměr 120mm</t>
  </si>
  <si>
    <t>Diodový</t>
  </si>
  <si>
    <t>Sloupek fotobuňky nízký pro osobní vozidla, nerezový</t>
  </si>
  <si>
    <t xml:space="preserve">Aut.závora pro intenz.provoz do 3m délky ramene bez příslušenství, rychlost 1s, frekvenční měnič </t>
  </si>
  <si>
    <t xml:space="preserve">Elektronika s frekvenčním měničem zajišťující vyšší životnost mechanizmu závory, rychlost 1s, dvoukanálový extermí detektor. Topení pro závory pro teploty od -30° do -15°, povrchová úprava galvanické zinkování + prášková barva </t>
  </si>
  <si>
    <t>Rameno,Al profil 23x80mm,L= 3m</t>
  </si>
  <si>
    <t>IP Kamera čtení RZ</t>
  </si>
  <si>
    <t xml:space="preserve">Software pro zpracování a evidenci RPZ (SPZ) - 1xCPU </t>
  </si>
  <si>
    <t>včetně SW CameraServeru pro GpCash</t>
  </si>
  <si>
    <t>Sloupek pro kameru pro rozpoznávání RZ</t>
  </si>
  <si>
    <t>HW  US controller</t>
  </si>
  <si>
    <t>Kabel S/FTP Cat. 5e</t>
  </si>
  <si>
    <t xml:space="preserve"> venovní provedení do 1Gbps</t>
  </si>
  <si>
    <t>Kabel UTP Cat. 5e</t>
  </si>
  <si>
    <t xml:space="preserve">Nastavení a oživení </t>
  </si>
  <si>
    <t>Dílenská dokumentace dodavatele stavby</t>
  </si>
  <si>
    <t>Celková cena materiál + montáž bez DPH</t>
  </si>
  <si>
    <t>Profesní část/kód: 080 Areálové osvětlení</t>
  </si>
  <si>
    <t>Demontáže a stavební činnost</t>
  </si>
  <si>
    <t>Demontáže stožárů VO do 6m, včetně těles a zdrojů, mechanizace, odvoz</t>
  </si>
  <si>
    <t>demontáž stávajícího sadového osvětlovacího stožáru   s paticí, demontáž bude provedena tak, aby bylo možno osadit do stávající pozice nový sadový stožár</t>
  </si>
  <si>
    <t>Demontáže výbojkového svítidla, včetně zdroje, odvoz</t>
  </si>
  <si>
    <t>demontáž stávajícího výbojkového svítidla na na ocelovém trubce na opěrné zdi, odpojení</t>
  </si>
  <si>
    <t>Demontáže kabelů NN 0,4kV do 1-CYKY 4x16mm2 (v zemi)</t>
  </si>
  <si>
    <t>demontáž obnažených stávajících kabelů, odvoz</t>
  </si>
  <si>
    <t>Vytýčení trasy ve volném terénu</t>
  </si>
  <si>
    <t>vytýčení trasy v terénu pro demontáž, vytýčení nové kabelové trasy</t>
  </si>
  <si>
    <t>Kabelový výkop š.0,35m x hl.0,8m, pro demontáže kabelů a zařízení</t>
  </si>
  <si>
    <t>výkop pro obnažení kabelů, zához</t>
  </si>
  <si>
    <t>Zemní práce ve volném terénu - uložení kabelu ve volném terénu: kabelová rýha š.0,35m, hl.0,8m, pískové lože tl. 0,1 m nad a pod kabelem, krytí deskou UNIVOLT, výstražná fólie, zához rýhy, odvoz zeminy, konečná úprava osetí trávou</t>
  </si>
  <si>
    <t>výkop hl.0,8m, š.0,35m, pískové lože, položení ochranné desky a výstražné fólie, zához rýhy, odvoz zeminy, konečná úprava osetí trávou</t>
  </si>
  <si>
    <t>Zemní práce ve volném terénu - uložení kabelu v chodníku/volném terénu: kabelová rýha š.0,35m, hl.0,8m, pískové lože tl. 0,1 m nad a pod kabelem, krytí deskou UNIVOLT, výstražná fólie, zához rýhy, odvoz zeminy, konečná úprava v rámci stavby</t>
  </si>
  <si>
    <t>výkop hl.0,8m, š.0,35m, pískové lože, položení ochranné desky a výstražné fólie, zához rýhy, odvoz zeminy, konečná úprava v rámci stavby</t>
  </si>
  <si>
    <t>Zemní práce v komunikaci - uložení kabelu v komunikaci, výkop hl.1,2m, š.0,5m, betonová mazanina, betonová podkladová deska, 3xPE trubka pr.110 (trubka viz sam.pol.), zatažení lana, zához rýhy, odvoz zeminy, konečná úprava v rámci stavby</t>
  </si>
  <si>
    <t xml:space="preserve">výkop hl.1,2m, š.0,5m,  betonová podkladová deska, uložení trubek do betonové mazaniny, zához rýhy, odvoz zeminy, konečná úprava v rámci stavby, trubky samostatná položka </t>
  </si>
  <si>
    <t>Zemní práce v komunikaci - uložení kabelu v komunikaci, výkop hl.1,3m, š.0,5m, betonová mazanina, betonová podkladová deska, 6xPE trubka pr.110 (trubka viz sam.pol.), zatažení lana, zához rýhy, odvoz zeminy, konečná úprava v rámci stavby</t>
  </si>
  <si>
    <t>společný výkop NN a VO, výkop hl.1,3m, š.0,5m,  betonová podkladová deska, uložení trubek do betonové mazaniny, zához rýhy, odvoz zeminy, konečná úprava v rámci stavby, trubky samostatná položka - 3x SO02-080, 3x SO03-040</t>
  </si>
  <si>
    <t>základ pro osvětlovací sloupek</t>
  </si>
  <si>
    <t>příprava betonového základu pro osazení nízkého sloupkového svítidla s přírubou, přesná pozice bude upřesněna v průběhu stavby</t>
  </si>
  <si>
    <t>Jáma pro stožár do 5m - výkop a zához jámy pro stožár veřejného osvětlení o výšce do 5m</t>
  </si>
  <si>
    <t>jáma do 0,5m3 pro betonový základ 550x550x1200</t>
  </si>
  <si>
    <t>Jáma pro stožár 8m - výkop a zához jámy pro stožár veřejného osvětlení o výšce 8m</t>
  </si>
  <si>
    <t>jáma do 1,2m3 pro betonový základ 800x800x1700</t>
  </si>
  <si>
    <t>Pouzdrový betonový základ pro osazení stožáru do výšky 5m</t>
  </si>
  <si>
    <t>rozměry betonového bloku - typový blok, půdorys 550x550mm, výška bloku 1200mm, průměr otvoru 150mm, hloubka otvoru 800m, prostup pro kabel v hloubce  425mm</t>
  </si>
  <si>
    <t>Pouzdrový betonový základ pro osazení stožáru výšky 8m</t>
  </si>
  <si>
    <t>rozměry betonového bloku - typový blok, půdorys 800x800mm, výška bloku 1700mm, průměr otvoru 200mm, hloubka otvoru 1500m, prostup pro kabel v hloubce  525mm</t>
  </si>
  <si>
    <t>Kabely a příslušenství</t>
  </si>
  <si>
    <t>Kabel 1-CYKY do 4x16mm2 včetně (dle typu stávajícího kabelu), štítkování a ukončení, koncovky</t>
  </si>
  <si>
    <t xml:space="preserve">kabel 1-CYKY do 3x10mm2 včetně (dle typu stávajícího kabelu), štítkování a ukončení, koncovky </t>
  </si>
  <si>
    <t xml:space="preserve">kabel 1-CYKY do 7x2,5mm2 včetně (dle typu stávajícího kabelu), štítkování a ukončení, koncovky </t>
  </si>
  <si>
    <t xml:space="preserve">kabel 1-CYKY 3x2,5mm2, štítkování a ukončení, koncovky </t>
  </si>
  <si>
    <t>Zemnící pásek FeZn 30x4mm2 uložený v zemi včetně rýhy 10x10cm</t>
  </si>
  <si>
    <t>Kabelové spojky pro kabely do 4x16mm2, 7x2,5mm2 (dle typu kabelů)</t>
  </si>
  <si>
    <t>samosmrštitelné, včetně lisovacích spojek</t>
  </si>
  <si>
    <t>Drobný materiál (koncovky, svorky, popisné štítky aj.)</t>
  </si>
  <si>
    <t>např.koncovky, svorky, popisné štítky aj.</t>
  </si>
  <si>
    <t>Nosný systém a chráničky</t>
  </si>
  <si>
    <t xml:space="preserve">Korugovaná chránička dvouplášťová  pr.110mm </t>
  </si>
  <si>
    <t>korugovaná dvoupláš´tová chránička pro uložení do země, uvnitř hladká</t>
  </si>
  <si>
    <t>Uložení kabelů v objektu SO02</t>
  </si>
  <si>
    <t>uložení kabelů v objektu do podhledu, do sádrokartonové příčky, do podlahy</t>
  </si>
  <si>
    <t>Drobný materiál</t>
  </si>
  <si>
    <t>např. typové úchytky pro instalaci kabelů, popisky</t>
  </si>
  <si>
    <t>Osvětlení</t>
  </si>
  <si>
    <t>venkovní svítidlo LED 35W, neutrální bílá 4000K, 3084lm, IP66, ploché sklo, el.třída II, na výložník</t>
  </si>
  <si>
    <t>typové silniční svítidlo, LED zdroj, neutrální bílá 4000K, 3084lm, ploché sklo IP66, na výložník</t>
  </si>
  <si>
    <t>venkovní sadové svítidlo na dřík 60mm, usměrněný světelný tok, kulovitý tvar, vrchní část šedý prepreg, spodní kryt opál,
IP54/23, el.třída II</t>
  </si>
  <si>
    <t>typové venkovní sadové svítidlo pro usměrněný světelný tok, kulovitý tvar, vrchní část plná, spodní část opál, el.třída II, IP54/23, na dřík 60mm, elektromagnetický předřadník</t>
  </si>
  <si>
    <t>sodíková výbojka 50W</t>
  </si>
  <si>
    <t>sodíková vysokotlaká výbojka, 230V, 50W, 4400lm, 2000K</t>
  </si>
  <si>
    <t>sadový stožár třístupňový bezpaticový – osvětlovací stožár vetknutý
o jmenovité výšce do 5 m, včetně elektrovýzbroje a kabelu</t>
  </si>
  <si>
    <t>typový ocelový stožár, žárově pozinkovaný, třístupňový, dřík pr.60mm, s dvířky</t>
  </si>
  <si>
    <t>sadový stožár třístupňový bezpaticový – osvětlovací stožár vetknutý
o jmenovité výšce 8 m, včetně elektrovýzbroje a kabelů pro dva zdroje</t>
  </si>
  <si>
    <t xml:space="preserve">rovný dvojvýložník 180° sadový 0,5m, na průměr dříku 60mm </t>
  </si>
  <si>
    <t>typový ocelový výložník, žárově pozinkovaný, na dřík pr.60mm, dvojramenný s úhlem 180°</t>
  </si>
  <si>
    <t xml:space="preserve">Prostupy pláštěm objektu včetně těsnění </t>
  </si>
  <si>
    <t xml:space="preserve">typizovaná průchodka včetně ucpávek pro kabelové vedení (pro 4 kabely průměru 1cm) </t>
  </si>
  <si>
    <t>průzkumné práce, prověření zapojení stávajícího osvětlení</t>
  </si>
  <si>
    <t>prověření stávajícího kabelového vedení, prověření zapojení ovládání určeného k přemístění</t>
  </si>
  <si>
    <t>přepojení stávajícího ovládání VO z provizorní vrátnice do nové vrátnice</t>
  </si>
  <si>
    <t>přepojení stávajícího ovládání osvětlení z provizorní vrátnice do nové vrátnice, přemístění ovládacího prvku</t>
  </si>
  <si>
    <t>provedení výchozích revizí dle ČSN vč. vypracování revizní zprávy</t>
  </si>
  <si>
    <t>FUNKČNÍ ZKOUŠKY A UVEDENÍ DO PROVOZU</t>
  </si>
  <si>
    <t>provedení funkčních zkoušek dle ČSN</t>
  </si>
  <si>
    <t>Kód profese:</t>
  </si>
  <si>
    <t>KOM</t>
  </si>
  <si>
    <t>Profesní část:</t>
  </si>
  <si>
    <t xml:space="preserve">SO 02Změna vstupu s lékárnou </t>
  </si>
  <si>
    <t>Zkratka dílu:</t>
  </si>
  <si>
    <t xml:space="preserve">Poznámka </t>
  </si>
  <si>
    <t>Zřízení aktivní zóny</t>
  </si>
  <si>
    <t xml:space="preserve">Zřízení aktivní zóny tl. 0,5m.   zlepšení zemin pomocí příměsí, případně odtěžení a výměna za vhodný materiál </t>
  </si>
  <si>
    <t>POD ASF. VOZOVKOU + částí vjezdu u lékárny</t>
  </si>
  <si>
    <t>Odkopávky pro silnice v hor. 2 do 1000 m3</t>
  </si>
  <si>
    <t xml:space="preserve">Odkop pro spodní stavbu silnic a železnic tř. 1, odvoz </t>
  </si>
  <si>
    <t>VÝKOP POD STÁV.ZELENÍ</t>
  </si>
  <si>
    <t>Sejmutí ornice</t>
  </si>
  <si>
    <t>Hloubení rýh š.do 200 cm  do 100 m3,STROJNĚ</t>
  </si>
  <si>
    <t xml:space="preserve">Hloubení rýh a melior. kan. š. do 2 m, pažené i nepažené, výkop pro chráničky, trativody a vpusti. </t>
  </si>
  <si>
    <t>Poplatek za skládku zeminy</t>
  </si>
  <si>
    <t>Uložení sypaniny do násypů zhutněných na 96% PS</t>
  </si>
  <si>
    <t xml:space="preserve">Uložení sypaniny do násypů se zhutnením na 96% PS. - kompletní provedení zemní konstrukce vč. výběru vhodného materiálu  - nákup materiálu dle zadávací dokumentace - úprava  ukládaného  materiálu  vlhčením,  tříděním,  promícháním  nebo  vysoušením,  příp. jiné úpravy za účelem zlepšení jeho  mech. vlastností             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 a ochrana případně zhutnění podloží a svahů - svahování, hutnění a uzavírání povrchů svahů - zřízení lavic na svazích a zásyp rýh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</t>
  </si>
  <si>
    <t>VÝŠKOVÉ VYROVNÁNÍ PLÁNĚ KOM.</t>
  </si>
  <si>
    <t xml:space="preserve">Úprava pláně se zhutněním v hornině tř. 1-4, úprava pláně se zhutněním Edef,2 min. = 45MPa, PS 102% dle ČSN 73 6133. </t>
  </si>
  <si>
    <t>bourání vozovk. vrstev z asfaltu</t>
  </si>
  <si>
    <t>vč. odvozu a uložení na skl.</t>
  </si>
  <si>
    <t>bourání dlažby betonové</t>
  </si>
  <si>
    <t>bourání dlažby kamenné</t>
  </si>
  <si>
    <t>bourání zpevněných ploch s CB krytem</t>
  </si>
  <si>
    <t>bourání podkl. vozovk vrstev nestmelených</t>
  </si>
  <si>
    <t>V PŘÍPADĚ SPLNĚNÍ PARAMETRŮ MOŽNO POUŽÍT ZPĚTNĚ JAKO ŠD,MZ</t>
  </si>
  <si>
    <t>řezání asf. vozovek</t>
  </si>
  <si>
    <t>Trativody z PVC drenážních flexibilních trubek lože a obsyp štěrkopískem, trubky d 100 mm</t>
  </si>
  <si>
    <t xml:space="preserve">Drenážní trubky DN150 dle TP 83 musí mít min. průtokovou plochu otvoru na 1 bm trubky min. 15 cm2, se šířkou otvoru do 1,2 mm, materiál HD-PE, SN6. Trubka korugovaná, částečně perforovaná, uvnitř hladkostěnná, (zaústění do čistě řezaných nebo prefabrikovaných otvorů). Drenážní trubky se uloží do pískového lože tl. 0,1 m, obsyp štěrkem fr. 8/16 mm. Třída těžitelnosti 3, průžezová plocha rýhy od 0,25m2 do 0,30m2, odvoz zeminy z rýhy přes 5 km. </t>
  </si>
  <si>
    <t>Podklad ze zeminy/nákup/stabil.cem. S I tl. 12 cm</t>
  </si>
  <si>
    <t xml:space="preserve">Vozovkové vrstvy z materiálů stabil. cementem tř. I, tl. do 150 mm, směs stmelená cementem SC 0/32; C 8/10, tloušťka 120mm. </t>
  </si>
  <si>
    <t>Podklad ze štěrkodrti po zhutnění tloušťky 15 CM</t>
  </si>
  <si>
    <t xml:space="preserve">Vozovkové vrstvy ze štěrkodrti tl. 150 RESP. 200 mm, ČSN EN 13285. </t>
  </si>
  <si>
    <t>vč. přesahů</t>
  </si>
  <si>
    <t>Podkladní z vrstvy mechanicky zpevněné zeminy</t>
  </si>
  <si>
    <t>MZ  ČSN 763126-1</t>
  </si>
  <si>
    <t xml:space="preserve">Asf beton podkl ACP16+ tl 70mm </t>
  </si>
  <si>
    <t xml:space="preserve">Asfaltový beton hrubý tř. I, tl. do 100mm, ACP 16+ 35/50 tl. 70mm dle ČSN EN 13108-1. </t>
  </si>
  <si>
    <t>Postřik živičný spojovací z asfaltu 0,5-0,7 kg/m2</t>
  </si>
  <si>
    <t>Beton asf. ACO 11 40mm</t>
  </si>
  <si>
    <t xml:space="preserve">Asfaltový beton tř. I, tl. 40 mm, ACO 11 50/70 dle ČSN EN 13108-1. </t>
  </si>
  <si>
    <t>Betonová dlažba tl. 80mm hladká</t>
  </si>
  <si>
    <t>Betonová dlažba tl. 60mm hladká</t>
  </si>
  <si>
    <t>Betonová dlažba 60mm relief.</t>
  </si>
  <si>
    <t>Beton dlažba hladká 60mm - kontrastní pruhy podél relief.</t>
  </si>
  <si>
    <t>Ložná vrstva pod bet.. dlažbu tl. 30-40mm</t>
  </si>
  <si>
    <t>drŤ 4-8mm</t>
  </si>
  <si>
    <t>zalití spar asf.modifik. zálivkou</t>
  </si>
  <si>
    <t xml:space="preserve">Vpusť uliční betonová kompletní   </t>
  </si>
  <si>
    <t>Kompletní vpusť, včetně koše na zachytávání nečistot - bez mříže</t>
  </si>
  <si>
    <t xml:space="preserve">mříž kanalizační litinová 610 x 610 x 80 mm s rámem   </t>
  </si>
  <si>
    <t xml:space="preserve">vpusťový dílec mříž., osazení na komplet betonové pref. vpusti. </t>
  </si>
  <si>
    <t>vpust obrubníková, litinová</t>
  </si>
  <si>
    <t xml:space="preserve">vpusťový dílec obrubníkový, osazení na komplet betonové pref. vpusti. </t>
  </si>
  <si>
    <t>Přesun stávající vpusti vč. přepojení</t>
  </si>
  <si>
    <t>Osazení stojat. obrub. bet. s opěrou,lože z betonu</t>
  </si>
  <si>
    <t xml:space="preserve">Obrubníky 1000x150x300 mm z betonu C30/37 XF4 do betonového lože. Betonové lože z betonu C12/15, tl. přes 100 mm. </t>
  </si>
  <si>
    <t>Osazení záhon.obrubníků</t>
  </si>
  <si>
    <t xml:space="preserve">Obrubníky 1000x200x50 mm z betonu C30/37 XF4 do betonového lože. Betonové lože z betonu C12/15, tl. přes 100 mm. </t>
  </si>
  <si>
    <t>Vytrhání obrub z krajníků nebo obrubníků stojatých</t>
  </si>
  <si>
    <t xml:space="preserve">Odstranění obrubníků bez rozlišení, odvozu na skládku, bez očištění a třídění.
</t>
  </si>
  <si>
    <t xml:space="preserve">Vodorovné dopravní značení - dvousložkové - plast </t>
  </si>
  <si>
    <t>Svislé DZ - demontáž a odvoz</t>
  </si>
  <si>
    <t>vč. odvozu a likvidace</t>
  </si>
  <si>
    <t>Svislé DZ - dodávka a montáž</t>
  </si>
  <si>
    <t>svislé DZ - zákl. velikost reflex.folie tř.I</t>
  </si>
  <si>
    <t>Sloupky pro svislé DZ - demontáž a odvoz</t>
  </si>
  <si>
    <t>Sloupky pro svislé DZ - dodávka  a montáž</t>
  </si>
  <si>
    <t>pozink. sloupky osazené do bet. bloků</t>
  </si>
  <si>
    <t xml:space="preserve">Název stavby: Změna vstupu s lékárnou do areálu nemocnice Jičín
</t>
  </si>
  <si>
    <t xml:space="preserve">Stavební objekt: SO-02 Změna vstupu s lékárnou
</t>
  </si>
  <si>
    <t>Profesní část/kód: INTERIÉROVÉ VYBACENÍ / INV</t>
  </si>
  <si>
    <t>Zpracovatel dílu: Radim Dohnálek</t>
  </si>
  <si>
    <t>V01</t>
  </si>
  <si>
    <t>VRÁTNICE</t>
  </si>
  <si>
    <t>Šatní dvouskříň 700x580x2000</t>
  </si>
  <si>
    <t>Šatní skříň 350x580x2000</t>
  </si>
  <si>
    <t>Společný sokl pro skříně</t>
  </si>
  <si>
    <t>soubor</t>
  </si>
  <si>
    <t>V02</t>
  </si>
  <si>
    <t>Stůl konzolový 3974x700x750</t>
  </si>
  <si>
    <t>Kontejner šuplíkový 400x550x575</t>
  </si>
  <si>
    <t>Zástěna s dveřmi 1890x1960x2000</t>
  </si>
  <si>
    <t>Kuchyňka s dřezem a baterií 1800x600x2000</t>
  </si>
  <si>
    <t>L01</t>
  </si>
  <si>
    <t>OFICÍNA</t>
  </si>
  <si>
    <t>Expediční tára RX s lékárenskými šuplíky 3800x718x1156</t>
  </si>
  <si>
    <t>Expediční tára VP s lékárenskými šuplíky 2621x718x1000</t>
  </si>
  <si>
    <t>Velkokapacitní lékárenský zásobník 4000x1200x2292</t>
  </si>
  <si>
    <t>Výstavní skříně s lékárenskými šuplíky 2648x800x2292</t>
  </si>
  <si>
    <t>Výstavní skříně se skleněnými dvířky 5800x400x2292</t>
  </si>
  <si>
    <t>Výstavní skříně se skleněnými dvířky do oblouku 2745x400x2292</t>
  </si>
  <si>
    <t>Panel s kapsami pro letáky 800x1764</t>
  </si>
  <si>
    <t>Výstavní skříně 6500x400x2292</t>
  </si>
  <si>
    <t>Skříň skladová na hole 800x550x2000</t>
  </si>
  <si>
    <t>Trezor na léčiva 700x550x1950</t>
  </si>
  <si>
    <t>Skříň skladová 700x300x2000</t>
  </si>
  <si>
    <t>Skříň skladová 700x350x2000</t>
  </si>
  <si>
    <t>Stolek kulatý 900x500</t>
  </si>
  <si>
    <t>Taburetky 300x280</t>
  </si>
  <si>
    <t>Lavice pro pacienty 2800x785x750</t>
  </si>
  <si>
    <t>Diskrétní zóna</t>
  </si>
  <si>
    <t>viz výkresová dokumentace. Nerez, Connex</t>
  </si>
  <si>
    <t>L02</t>
  </si>
  <si>
    <t>SKLAD</t>
  </si>
  <si>
    <t>Skříň skladová 800x350x2000</t>
  </si>
  <si>
    <t>L03</t>
  </si>
  <si>
    <t>PRACOVNA 1</t>
  </si>
  <si>
    <t>Administrativní stůl na výškově nastavitelném konovém podnoží s propojovacím mostem 1450x700x750</t>
  </si>
  <si>
    <t>Přídavný stolek na nohách 1200x500x750</t>
  </si>
  <si>
    <t>Závěsná skříňka 1100x308x400</t>
  </si>
  <si>
    <t>Skříň administrativní 1/3 dvířka 800x350x2000</t>
  </si>
  <si>
    <t>Věšáková stěna 600x2000, 5x věšák</t>
  </si>
  <si>
    <t>L04</t>
  </si>
  <si>
    <t>PRACOVNA 2</t>
  </si>
  <si>
    <t>Skříň administrativní  600x350x2000</t>
  </si>
  <si>
    <t>L05</t>
  </si>
  <si>
    <t>PRACOVNA 3</t>
  </si>
  <si>
    <t>Skříň administrativní 600x450x2000</t>
  </si>
  <si>
    <t>L06</t>
  </si>
  <si>
    <t>PRACOVNA 4</t>
  </si>
  <si>
    <t>L08</t>
  </si>
  <si>
    <t>ŠATNA Ž.</t>
  </si>
  <si>
    <t>Šatní dvouskříň 800x580x2000</t>
  </si>
  <si>
    <t>Šatní skříň 400x580x2000</t>
  </si>
  <si>
    <t>L09</t>
  </si>
  <si>
    <t>ÚKLID</t>
  </si>
  <si>
    <t>Závěsná skříň 800x350x1500</t>
  </si>
  <si>
    <t>L10</t>
  </si>
  <si>
    <t>ŠATNA M</t>
  </si>
  <si>
    <t>L11</t>
  </si>
  <si>
    <t>PŘÍJEM</t>
  </si>
  <si>
    <t>Administrativní stůl na výškově nastavitelném konovém podnoží s propojovacím mostem 2000x700x750</t>
  </si>
  <si>
    <t>Pracovní stůl na výškově nastavitelném konovém podnoží s propojovacím mostem 2000x700x900</t>
  </si>
  <si>
    <t>Závěsná skříňka 1000x350x700</t>
  </si>
  <si>
    <t>L12</t>
  </si>
  <si>
    <t>Zavěšený botník 900x450x1500</t>
  </si>
  <si>
    <t>L14</t>
  </si>
  <si>
    <t>VÝDEJ NA ŽÁDANKY</t>
  </si>
  <si>
    <t>Skříň skladová na vysokých nohách 800x350x1500(+500)</t>
  </si>
  <si>
    <t>Skříň skladová zavěšená 800x350x1500</t>
  </si>
  <si>
    <t>Skříň skladová na vysokých nohách 800x450x1500(+500)</t>
  </si>
  <si>
    <t>Skříň skladová zavěšená 800x450x1500</t>
  </si>
  <si>
    <t>Trezor na léčiva 1260x550x1950</t>
  </si>
  <si>
    <t>L15</t>
  </si>
  <si>
    <t>DENNÍ MÍSTNOST</t>
  </si>
  <si>
    <t>Kuchyňka s dřezem a baterií 2000x600x2000</t>
  </si>
  <si>
    <t>Jídelní stůl na nohách 2400x800x750</t>
  </si>
  <si>
    <t>L16</t>
  </si>
  <si>
    <t>UMÝVÁRNA</t>
  </si>
  <si>
    <t>Laboratorní mycí stůl 2680x3365x900</t>
  </si>
  <si>
    <t>Laboratorní skříň s dvířky 800x350x2000</t>
  </si>
  <si>
    <t>Laboratorní skříň prokládací s dvířky 800x550x2000</t>
  </si>
  <si>
    <t>Obložení stavebního otvoru u skříní</t>
  </si>
  <si>
    <t>Úpravna vody</t>
  </si>
  <si>
    <t>Laboratorbí myčka</t>
  </si>
  <si>
    <t>Sterilizátor na podstavci</t>
  </si>
  <si>
    <t>L17</t>
  </si>
  <si>
    <t>PŘÍPRAVNA</t>
  </si>
  <si>
    <t>Laboratorní mycí stůl 2640x600x900</t>
  </si>
  <si>
    <t>Laboratorní stůl s mediovým mostem 1860x1200x900(+400)</t>
  </si>
  <si>
    <t>Laboratorní stůl 1860x600x900</t>
  </si>
  <si>
    <t>Skříň na hořlaviny s řízeným odvětráním</t>
  </si>
  <si>
    <t>Madlo ke schodišti levé</t>
  </si>
  <si>
    <t>viz výkresová dokumentace. Nerez</t>
  </si>
  <si>
    <t>Madlo ke schodišti pravé</t>
  </si>
  <si>
    <t>Zábradlí ke schodišti levé</t>
  </si>
  <si>
    <t>Zábradlí ke schodišti pravé</t>
  </si>
  <si>
    <t>Název stavby: Změna vstupu s lékárnou do areálu nemocnice Jičín</t>
  </si>
  <si>
    <t xml:space="preserve">Stavební objekt: </t>
  </si>
  <si>
    <t>Polní přístroje</t>
  </si>
  <si>
    <t>Snímač teploty venkovní</t>
  </si>
  <si>
    <t>Venkovní teplotní čidlo LG-Ni1000, -50…+70°C</t>
  </si>
  <si>
    <t>Snímač teploty prostorový</t>
  </si>
  <si>
    <t>Prostorové teplotní čidlo LG-Ni1000, 0…+50°C</t>
  </si>
  <si>
    <t>Snímač teploty příložný</t>
  </si>
  <si>
    <t>Příložné teplotní čidlo LG-Ni1000, -30…+130°C</t>
  </si>
  <si>
    <t>Termostat kapilární - prostorový</t>
  </si>
  <si>
    <t>Horní rozsah do 60C (nastavení 35C)</t>
  </si>
  <si>
    <t>Manostat včetně tlakoměr. kohoutu</t>
  </si>
  <si>
    <t>Horní rozsah do 1MPa přestavitelná hodnota nastavení sepnutí</t>
  </si>
  <si>
    <t>Snímač hladiny - zaplavení, včetně sondy</t>
  </si>
  <si>
    <t>Snímač hladiny - zaplavení, releový výstup, RHV04 - na lištu DIN (IP 20), napájení 24V~, Snímací elektroda SZ1 proti zaplavení (80°C)</t>
  </si>
  <si>
    <t>Klapkový pohon 24V, toč. 3-bod, 10Nm, konc. přep.</t>
  </si>
  <si>
    <t>Klapkový pohon 24V, toč. 3-bod, 10Nm, 150s, 2 konc. přep.</t>
  </si>
  <si>
    <r>
      <t xml:space="preserve">Regulátor VZT1AB s výstupem BACnet, kompletní, včetně montáže a prokabelování - </t>
    </r>
    <r>
      <rPr>
        <b/>
        <sz val="12"/>
        <rFont val="Times New Roman"/>
        <family val="1"/>
      </rPr>
      <t>dodávka profese VZT</t>
    </r>
  </si>
  <si>
    <r>
      <t xml:space="preserve">Regulátor VZT- clony, kompletní, včetně montáže a prokabelování - </t>
    </r>
    <r>
      <rPr>
        <b/>
        <sz val="12"/>
        <rFont val="Times New Roman"/>
        <family val="1"/>
      </rPr>
      <t>dodávka profese VZT</t>
    </r>
  </si>
  <si>
    <r>
      <t xml:space="preserve">Regulátor VZT4AB, VZT5AB, kompletní, včetně montáže a prokabelování - </t>
    </r>
    <r>
      <rPr>
        <b/>
        <sz val="12"/>
        <rFont val="Times New Roman"/>
        <family val="1"/>
      </rPr>
      <t>dodávka profese VZT</t>
    </r>
  </si>
  <si>
    <r>
      <t xml:space="preserve">Regulátor VRF chlazení s výstupem BACnet, kompletní, včetně montáže a prokabelování - </t>
    </r>
    <r>
      <rPr>
        <b/>
        <sz val="12"/>
        <rFont val="Times New Roman"/>
        <family val="1"/>
      </rPr>
      <t>dodávka profese VZT</t>
    </r>
  </si>
  <si>
    <r>
      <t xml:space="preserve">Třícestný regulační ventil s pohonem, pohon 24V, řízení 0-10V - </t>
    </r>
    <r>
      <rPr>
        <b/>
        <sz val="12"/>
        <rFont val="Times New Roman"/>
        <family val="1"/>
      </rPr>
      <t>dodávka profese topení</t>
    </r>
  </si>
  <si>
    <t>Montáž polních přístrojů</t>
  </si>
  <si>
    <t>kpt</t>
  </si>
  <si>
    <t>Montáž polních přístrojů, vč.pomocného mont.materiálu</t>
  </si>
  <si>
    <t>Řídící systém</t>
  </si>
  <si>
    <t>Řídící jednotka, DDC podstanice, Řídící jednotka se síťovým výstupem BACnet/IP, DDC podstanice, 8xAI, 16xDI, 2xAO, 12xDO</t>
  </si>
  <si>
    <t>PXC50-ED, Řídící jednotka se síťovým výstupem BACnet/IP, DDC podstanice,  52x I/O body, moduly TXM</t>
  </si>
  <si>
    <t>LCD displej</t>
  </si>
  <si>
    <t>PXM - Ovládací LCD displej</t>
  </si>
  <si>
    <t xml:space="preserve">Vypracování uživatelských SW pro DDC </t>
  </si>
  <si>
    <t>Aplikační software pro DDC regulátory technologických zařízení</t>
  </si>
  <si>
    <t>Integrace DDC regulátorů v rámci dodávky VZT</t>
  </si>
  <si>
    <t>Integrace DDC regulátoů VZT</t>
  </si>
  <si>
    <t xml:space="preserve">Uživatelský SW pro centrální pracoviště </t>
  </si>
  <si>
    <t xml:space="preserve">Uživatelský SW pro centrální pracoviště, vizualizace </t>
  </si>
  <si>
    <t>Odladění SW s technologií</t>
  </si>
  <si>
    <t>Odladění aplikačního SW s řízenou technologií</t>
  </si>
  <si>
    <t>Rozváděče</t>
  </si>
  <si>
    <t>Nástěnný rozvaděč s otev. dveřmi</t>
  </si>
  <si>
    <t xml:space="preserve">Nástěnný rozvaděč s otev. dveřmi, rozměry  1600x800x300, IP54, kompletně elektricky vyzbrojený podle výrobní dokumentace dodavatele </t>
  </si>
  <si>
    <t xml:space="preserve">Montáž nástěnného rozvaděče 1400x600x250 </t>
  </si>
  <si>
    <t xml:space="preserve">Montáž skříňového rozvaděče </t>
  </si>
  <si>
    <t>Kabely a vodiče</t>
  </si>
  <si>
    <t>Kabel pro řídící systémy 4x2x0,8</t>
  </si>
  <si>
    <t>Slaboproudý kabel měděný stíněný, párovaný, twistovaný, bezhalogenový, oheň retardující třída B2ca, s1,d0</t>
  </si>
  <si>
    <t>Kabel pro řídící systémy 2x2x0,8</t>
  </si>
  <si>
    <t>Kabel pro datové sítě 2x2x0,8</t>
  </si>
  <si>
    <t>BACnet</t>
  </si>
  <si>
    <t>Kabel instalační CYKY-J 3x1,5</t>
  </si>
  <si>
    <t>Instalační kabel kulatý 450/750V AC</t>
  </si>
  <si>
    <t>Kabel instalační CYKY-J 3x2,5</t>
  </si>
  <si>
    <t>Montáž kabelů</t>
  </si>
  <si>
    <t>Montáž kabelů, vč.pomocného mont.materiálu</t>
  </si>
  <si>
    <t>Montážní materiál-trubky, žlaby, rošty, přip. armatury atd.</t>
  </si>
  <si>
    <t xml:space="preserve">Žlab instalační 62/50 vč.víka, nosného a upevňovacího materiálu, potřebných tvarovek a přechodových kusů-dodávka </t>
  </si>
  <si>
    <t>Žlab 62/50 vč.víka, pozink.plech dl.2m, vč. nosného a upevňovacího materiálu, potřebných tvarovek a přechodových kusů</t>
  </si>
  <si>
    <t xml:space="preserve">Elinst. trubka ohebná, bezhalog. provedení, pr.16, </t>
  </si>
  <si>
    <t>Elinst. trubka ohebná, bezhalog. provedení, pr.16, Monoflex HFPP, včetně montážního materiálu</t>
  </si>
  <si>
    <t>Montáž kabelových tras vč.nosných konstrukcí</t>
  </si>
  <si>
    <t>Protipožární ucpávky, včetně montáže - do 150x15 mm</t>
  </si>
  <si>
    <t>Protipožární ucpávky, včetně montáže - do 150x150 mm, pro  kabely a kabelové trasy</t>
  </si>
  <si>
    <t>Drobný montážní materiál</t>
  </si>
  <si>
    <t>Kompletace, revize a zkoušky</t>
  </si>
  <si>
    <t>Komplexní zkoušky včetně kontroly správnosti přenášených signálů</t>
  </si>
  <si>
    <t>Zaregulování a nastavení parametrů, zaškolení obsluhy, uživatelský manuál</t>
  </si>
  <si>
    <t>Revize el. zařízení vč. revizní zprávy</t>
  </si>
  <si>
    <t>Koordinace s ostatními profesemi, inženýrská činnost dodavatele</t>
  </si>
  <si>
    <t>Dokumentace - výrobní dokumentace MaR</t>
  </si>
  <si>
    <t>Vypracování projektové dokumentace pro provedení stavby a výrobní dokumentace</t>
  </si>
  <si>
    <t>Vypracování dokumentace skutečného stavu</t>
  </si>
  <si>
    <t>Vypracování projektové dokumentace skutečného stavu</t>
  </si>
  <si>
    <t xml:space="preserve">Náklady na práce Technická inspekce České republiky podle vyhlášky č. 73/2010 Sb. vydané k zákonu č. 174/1968 Sb v platném znění. </t>
  </si>
  <si>
    <t>Název stavby: Lékárna Jičín</t>
  </si>
  <si>
    <t>Stavební objekt: SO.02 Změna vstupu s lékárnou</t>
  </si>
  <si>
    <t>Profesní část/kód: Chlazení/CHL</t>
  </si>
  <si>
    <t>Zpracovatel dílu: PBA International Prague, spol. s r.o.</t>
  </si>
  <si>
    <t>POLOŽKY ZABUDOVANÉ DO STAVBY</t>
  </si>
  <si>
    <t>Výrobek</t>
  </si>
  <si>
    <t>Potrubní rozvody</t>
  </si>
  <si>
    <t>Potrubí dimenze 6.35 : 15,88</t>
  </si>
  <si>
    <t>Dvojice potrubí pro chladivové systémy vybraného výrobce, vč. tepelné izolace opatřené spirálově nevinutou ochrannou páskou, ve venkovním prostředí s ochranou proti UV záření. Vč. veškerého potřebného spojovacího materiálu, těsnícího materiálu, upevňovacího materiálu. Vč. montáže.</t>
  </si>
  <si>
    <t>Potrubí dimenze 6.35 : 12.7</t>
  </si>
  <si>
    <t>Potrubí dimenze 9.52 : 15.88</t>
  </si>
  <si>
    <t>Potrubí dimenze 12.7 : 22.2</t>
  </si>
  <si>
    <t>Potrubí dimenze 12.7 : 25.4</t>
  </si>
  <si>
    <t>Potrubí dimenze 12.7 : 28.58</t>
  </si>
  <si>
    <t>Rozbočka</t>
  </si>
  <si>
    <t>Dvojice rozboček typu 03321, vč. tepelné izolace opatřené spirálově nevinutou ochrannou páskou. Vč. montáže.</t>
  </si>
  <si>
    <t>Dvojice rozboček typu 07121, vč. tepelné izolace opatřené spirálově nevinutou ochrannou páskou. Vč. montáže.</t>
  </si>
  <si>
    <t>POLOŽKY MOVITÉ</t>
  </si>
  <si>
    <t>Venkovní jednotka</t>
  </si>
  <si>
    <t>Venkovní jednotka chladícího systému split, 
Výkon chlazení 7,4 kW
Výkon topení 8,6 kW
Příkon chlazení 2,28 kW (230V)
Příkon topení 2,31 kW (230V)
Proud jmen./max. 10,1/14 A
š/v/h 870x655x320
Hmotnost 46,1 kg
Akustický výkon 70 dB(A)
Akustický tlak (1m) 57 dB(A)
vč. silentbloků. Vč. hlášení poruchy do nadřazeného systému MaR. Vč. upevňovacího materiálu a střešní průchodky pro chladivové potrubí. Vč. montáže.</t>
  </si>
  <si>
    <t xml:space="preserve">Montážní rám pro osazení chladící jednotky na plochou střechu </t>
  </si>
  <si>
    <t>Kompletní sada pro podporu klimatizačních zařízení instalovaných na rovných střechách, z pozinkovaných profilů, s patkami z dřevoplastu, s neklouzavou antivibrační podložkou
předurčená nosnost: není nutná kalkulace</t>
  </si>
  <si>
    <t>Vnitřní jednotka nástěnná</t>
  </si>
  <si>
    <t xml:space="preserve">Vnitřní jednotka chladícího systému Split
NÁSTĚNNÉ PROVEDENÍ
- Výkon chlazení 7,4 kW
- Výkon topení  8,6 kW
- š/v/h 998/330/210
Vč. upevňnovacího a zavěšovacího materiálu a kabelového ovladače. Vč. montáže.
</t>
  </si>
  <si>
    <t>Venkovní jednotka chladícího systému VRF, výfuk vzduchu vzhůru, výkon chlazení 33,6 kW, příkon chlazení 6,85 kW, proud jmenovitý/maximální 11,3/28,1 A, š/h/v 920/760/1680 mm, hmotnost 208 kg, akustický výkon max. 79 dB(A), akustický tlak v 1 m max. 59 dB(A), vč. silentbloků. Vč. karty pro komunikacvi v protokolu BacNet. Vč. upevňovacího materiálu. Vč. montáže.</t>
  </si>
  <si>
    <t>Vnitřní jednotka chladícího systému VRF, nástěnná, výkon 1,6 kW, š/v/h 900/290/220 mm; vč. nástěnného ovladače a termostatu. Vč. upevňnovacího a zavěšovacího materiálu. Vč. montáže.</t>
  </si>
  <si>
    <t>Vnitřní jednotka chladícího systému VRF, nástěnná, výkon 2,8 kW, š/v/h 900/290/220 mm; vč. nástěnného ovladače a termostatu (1 pro dvě jednotky, vč. kabelů skupinového ovládání). Vč. upevňnovacího a zavěšovacího materiálu. Vč. montáže.</t>
  </si>
  <si>
    <t>Vnitřní jednotka chladícího systému VRF, nástěnná, výkon 10,4 kW, š/v/h 1190/350/270 mm; vč. nástěnného ovladače a termostatu. Vč. upevňnovacího a zavěšovacího materiálu. Vč. montáže.</t>
  </si>
  <si>
    <t>Vnitřní jednotka kazetová</t>
  </si>
  <si>
    <t>Vnitřní jednotka chladícího systému VRF, čtyřcestná kazetová, výkon 1,6 kW, š/v/h 570/214/570 mm, čelní panel š/v/h 620/20/620; vč. čerpadla kondenzátu, nástěnného ovladače a termostatu. Vč. upevňnovacího a zavěšovacího materiálu. Vč. montáže.</t>
  </si>
  <si>
    <t>Vnitřní jednotka chladícího systému VRF, čtyřcestná kazetová, výkon 7,1 kW, š/v/h 840/204/840 mm, čelní panel š/v/h 950/25/950; vč. čerpadla kondanzátu, nástěnného ovladače a termostatu (1 vždy pro dvě jednotky, vč. kabelů skupinového ovládání). Vč. upevňnovacího a zavěšovacího materiálu. Vč. montáže.</t>
  </si>
  <si>
    <t>Chladivo</t>
  </si>
  <si>
    <t>Náplň systému VRF chladivem. Vč. montáže.</t>
  </si>
  <si>
    <t>POLOŽKY ZAJIŠŤOVANÉ SUBDODAVATELSKY</t>
  </si>
  <si>
    <t>Prokabelování</t>
  </si>
  <si>
    <t>Prokabelování venkovní jednotky, vnitřních jednotek a nástěnných ovladačů</t>
  </si>
  <si>
    <t>Část elektro</t>
  </si>
  <si>
    <t>Stavební přípomoce</t>
  </si>
  <si>
    <t>Sekání prostupů a drážek do zdiva, vrtání do zdiva, vč. hmoždinek a šroubů, řezání sádrokartonu pro prostupy potrubí, vrtání do profilů SDK vč. šroubů, vrtání do betonu, vč. hmoždinek a štoubů.</t>
  </si>
  <si>
    <t>Část stavební</t>
  </si>
  <si>
    <t>DALŠÍ POLOŽKY</t>
  </si>
  <si>
    <t>Štítky</t>
  </si>
  <si>
    <t>Štítky označující druh a směr protékání média</t>
  </si>
  <si>
    <t>Doprava na staveniště</t>
  </si>
  <si>
    <t>Doprava materiálu na stavbu</t>
  </si>
  <si>
    <t>Doprava po staveništi</t>
  </si>
  <si>
    <t>Doprava materiálu po stavbě vodorovná a svislá do výšky 3 m</t>
  </si>
  <si>
    <t>Montážní zařízení</t>
  </si>
  <si>
    <t>Zajištění montážních zařízení, jako žebříky a lešení, do výšky 3 m</t>
  </si>
  <si>
    <t>Zajištění umělého osvětlení místa montáže</t>
  </si>
  <si>
    <t>Zprovoznění</t>
  </si>
  <si>
    <t>Zprovoznění systému chlazení, nastavení prostorových ovladačů a regulátorů</t>
  </si>
  <si>
    <t>Zkoušky</t>
  </si>
  <si>
    <t>Předepsané zkoušky (zkouška těsnosti, zkouška provozní)</t>
  </si>
  <si>
    <t>Odevzdávací dokumetnace</t>
  </si>
  <si>
    <t>Vyhotovení odevzdávací dokumentace - identifikace zhotovitele, živnostenské oprávnění, kontakty, protokoly o zaregulování a zkouškách, certifikáty a prohlášení o shodě zabudovaných výrobků</t>
  </si>
  <si>
    <t>Dokumentace skutečného provedení</t>
  </si>
  <si>
    <t>Dokumentace skutečného provedení ve dvou vyhotoveních na stálotiscích</t>
  </si>
  <si>
    <t>Manuály</t>
  </si>
  <si>
    <t>Vyhotovení provozního manuálu obsluhy a manuálu údržby</t>
  </si>
  <si>
    <t>Pojištění</t>
  </si>
  <si>
    <t>Pojistka profesní odpovědnosti zhotovitele a pojištění materiálu na stavbě</t>
  </si>
  <si>
    <t>Profesní část/kód: Vytápění/UTC</t>
  </si>
  <si>
    <t>Potrubí 50x4,5</t>
  </si>
  <si>
    <t>Třívrstvé potrubí PE-RT - Podélně svařený hliník - PE-RT s odolností vůči vysokým teplotám v souladu s DIN 16833, zcela antidifúzní (minimálně požadavky DIN 4726), drsnost k=0,0004 mm, vysoce ohebná (ruční ohýbání až do 32x3), do teploty 95°C, provozní tlak 10 bar při 70°C. Včetně všech potřebných tvarovek, T-kusů, šroubení, spojovacích kusů, přechodových kusů, objímek pro upevnění, pevných bodů, pomocného montážního a spojovacího materiálu, rozet pro podlahy a stěny. Včetně montáže i montáže speciálním nářadím výrobce.</t>
  </si>
  <si>
    <t>Potrubí 40x4</t>
  </si>
  <si>
    <t>Potrubí 32x3</t>
  </si>
  <si>
    <t>Potrubí 25x2,5</t>
  </si>
  <si>
    <t>Potrubí 20x2,5</t>
  </si>
  <si>
    <t>Potrubí 16x2</t>
  </si>
  <si>
    <t>Tepelná izolace pro potrubí 50x4,5</t>
  </si>
  <si>
    <t>Trubicová tepelná izolace z pěněného polyetylénu, tloušťka 20 mm, vč. spojovacího materiálu (pouze lepením, ne svorky) a detailové pásky. Vč. montáže.</t>
  </si>
  <si>
    <t>Tepelná izolace pro potrubí 40x4</t>
  </si>
  <si>
    <t>Tepelná izolace pro potrubí 32x3</t>
  </si>
  <si>
    <t>Tepelná izolace pro potrubí 25x2,5</t>
  </si>
  <si>
    <t>Tepelná izolace pro potrubí 20x2,5</t>
  </si>
  <si>
    <t>Tepelná izolace pro potrubí 16x2</t>
  </si>
  <si>
    <t>Izolační připojovací set pro VK radiátory</t>
  </si>
  <si>
    <t>Výše popsané potrubí v izolačním krytu z polystyrénu se snímatelným ochranným návlekem. Výrobek stejného výrobce jako potrubí, systémové řešení. Vč. montáže.</t>
  </si>
  <si>
    <t>Oběhové čerpadlo okruhu JZ</t>
  </si>
  <si>
    <t>Čerpadlo je vybaveno hnacím motorem s
permanentními magnety a řídícím systémem založeném na diferenčním
tlaku, který umožňuje trvalé přizpůsobování výkonu čerpadla aktuálním
požadavkům dané soustavy.
V = 0,634m3/h
h = 2,214m H2O</t>
  </si>
  <si>
    <t>Oběhové čerpadlo okruhu SV</t>
  </si>
  <si>
    <t>Čerpadlo je vybaveno hnacím motorem s
permanentními magnety a řídícím systémem založeném na diferenčním
tlaku, který umožňuje trvalé přizpůsobování výkonu čerpadla aktuálním
požadavkům dané soustavy.
V = 0,806m3/h
h = 2,112 H2O</t>
  </si>
  <si>
    <t>Oběhové čerpadlo okruhu VZT</t>
  </si>
  <si>
    <t>Čerpadlo je vybaveno hnacím motorem s
permanentními magnety a řídícím systémem založeném na diferenčním
tlaku, který umožňuje trvalé přizpůsobování výkonu čerpadla aktuálním
požadavkům dané soustavy.
V = 1,685,m3/h
h = 2,377 H2O</t>
  </si>
  <si>
    <t>kombinovaný rozdělovaš sběrač</t>
  </si>
  <si>
    <t>Kombinovaný rozdělovač / sběrač, ocelový svařenec, vč. stavitelných stojanů a polyuretanového izolačního pouzdra. MODUL 80, PN 6, Tmax=105°C, l=1650mm, m=28.52kg
3 okruhy DN 25
1 okruh DN 40
Přívod DN 40</t>
  </si>
  <si>
    <t>Stojanový konvektor</t>
  </si>
  <si>
    <t>Stojanový konvektor v provedení pozinkovaná ocel lakovaná RAL 9010 s hliníkovou mřížkou (stříbrný elox), Al/Cu výměník se spodním připojením a s unikátně tvarovanými lamelami pro vyšší tepelný výkon, stojánek pro čistou podlahu, sada pro spodní připojení s termostatickým ventilem a termostatickou hlavicí vč. prodlužovacího kusu. Vč. montáže.</t>
  </si>
  <si>
    <t>Deskové otopné těleso</t>
  </si>
  <si>
    <t>Deskové otopné těleso z ocelového plechu lakovaného RAL 9010 v provedení ventil kompakt, vč. termostatického ventilu a termostatické hlavice, vč. připojovacího radiátorového šroubení v rohovém provedení, vč. upevňovacích prvků. Včetně montáže. Velikost tělesa 11050050.</t>
  </si>
  <si>
    <t>Deskové otopné těleso z ocelového plechu lakovaného RAL 9010 v provedení ventil kompakt, vč. termostatického ventilu a termostatické hlavice, vč. připojovacího radiátorového šroubení v rohovém provedení, vč. upevňovacích prvků. Včetně montáže. Velikost tělesa 11050060.</t>
  </si>
  <si>
    <t>Deskové otopné těleso z ocelového plechu lakovaného RAL 9010 v provedení ventil kompakt, vč. termostatického ventilu a termostatické hlavice, vč. připojovacího radiátorového šroubení v rohovém provedení, vč. upevňovacích prvků. Včetně montáže. Velikost tělesa 11050080.</t>
  </si>
  <si>
    <t>Deskové otopné těleso z ocelového plechu lakovaného RAL 9010 v provedení ventil kompakt, vč. termostatického ventilu a termostatické hlavice, vč. připojovacího radiátorového šroubení v rohovém provedení, vč. upevňovacích prvků. Včetně montáže. Velikost tělesa 21060140.</t>
  </si>
  <si>
    <t>Deskové otopné těleso z ocelového plechu lakovaného RAL 9010 v provedení ventil kompakt, vč. termostatického ventilu a termostatické hlavice, vč. připojovacího radiátorového šroubení v rohovém provedení, vč. upevňovacích prvků. Včetně montáže. Velikost tělesa 11060100.</t>
  </si>
  <si>
    <r>
      <t>Deskové otopné těleso v hygienickém provedení z ocelového plechu lakovaného RAL 9010 v provedení ventil kompakt, vč. termostatického ventilu a termostatické hlavice, vč. připojovacího radiátorového šroubení v rohovém provedení, vč. upevňovacích prvků v provedení pro</t>
    </r>
    <r>
      <rPr>
        <b/>
        <u/>
        <sz val="12"/>
        <rFont val="Times New Roman"/>
        <family val="1"/>
        <charset val="238"/>
      </rPr>
      <t xml:space="preserve"> montáž otopného tělesa od stěny v rozsahu 65 ÷ 80 mm</t>
    </r>
    <r>
      <rPr>
        <b/>
        <sz val="12"/>
        <rFont val="Times New Roman"/>
        <family val="1"/>
        <charset val="238"/>
      </rPr>
      <t>.</t>
    </r>
    <r>
      <rPr>
        <sz val="12"/>
        <rFont val="Times New Roman"/>
        <family val="1"/>
        <charset val="238"/>
      </rPr>
      <t xml:space="preserve"> Včetně montáže. Velikost tělesa 20S-060100</t>
    </r>
  </si>
  <si>
    <t>Trubkové otopné těleso</t>
  </si>
  <si>
    <t>Trubkové otopné těleso z ocelových profilů lakovaných RAL 9010, spodní středové napojení, vč. integrované armatury s termostatickým ventilem a termostatickou hlavicí v rohovém provedení, vč. upevňovacích prvků. Včetně montáže. Velikost tělesa 900.600.</t>
  </si>
  <si>
    <t>Trubkové otopné těleso z ocelových profilů lakovaných RAL 9010, spodní středové napojení, vč. integrované armatury s termostatickým ventilem a termostatickou hlavicí v rohovém provedení, vč. upevňovacích prvků. Včetně montáže. Velikost tělesa K 10 V 200 021 - 00 - M</t>
  </si>
  <si>
    <t>Vypouštěcí kohout</t>
  </si>
  <si>
    <t>Vypouštěcí kohout pro otopné soustavy DN15. Vč. montáže.</t>
  </si>
  <si>
    <t>odvzdušňovací kohout</t>
  </si>
  <si>
    <t xml:space="preserve">Kulový kohout </t>
  </si>
  <si>
    <t>Kulový kohout pro otopné systémy s páčkou, vypouštěcím ventilem a šroubením DN15. Vč. montáže.</t>
  </si>
  <si>
    <t>Kulový kohout</t>
  </si>
  <si>
    <t>Kulový kohout pro otopné systémy s páčkou, vypouštěcím ventilem a šroubením DN20. Vč. montáže.</t>
  </si>
  <si>
    <t>Kulový kohout pro otopné systémy s páčkou, DN25. Vč. montáže.</t>
  </si>
  <si>
    <t>Kulový kohout pro otopné systémy s páčkou, DN32. Vč. montáže.</t>
  </si>
  <si>
    <t>Kulový kohout pro otopné systémy s páčkou, DN40. Vč. montáže.</t>
  </si>
  <si>
    <t xml:space="preserve">Zpětný ventil </t>
  </si>
  <si>
    <t>Zpětný ventil DN 15</t>
  </si>
  <si>
    <t>Zpětný ventil DN 25</t>
  </si>
  <si>
    <t>Zpětný ventil DN 32</t>
  </si>
  <si>
    <t>Regulátor tlakové diference</t>
  </si>
  <si>
    <t>Regulátor tlakové diference pro otopné systémy, DN25, s měřící vsuvkou pro měření tlaku, vč. vsuvky a kapiláry pro napojení na vyvažovací ventil. Vč. montáže.</t>
  </si>
  <si>
    <t>Vyvažovací ventil</t>
  </si>
  <si>
    <t>Vyvažovací ventil pro otopné systémy, DN15, s jímkami pro měření průtoku. Vč. montáže.</t>
  </si>
  <si>
    <t>Vyvažovací ventil pro otopné systémy, DN20, s jímkami pro měření průtoku. Vč. montáže.</t>
  </si>
  <si>
    <t>Vyvažovací ventil pro otopné systémy, DN25, s vypouštěcím nástavcem pro osazení kapiláry regulátoru tlakové diference s jímkami pro měření průtoku. Vč. montáže.</t>
  </si>
  <si>
    <t>Vyvažovací ventil pro otopné systémy, DN25, s jímkami pro měření průtoku. Vč. montáže.</t>
  </si>
  <si>
    <t>Trojcestný ventil</t>
  </si>
  <si>
    <t>Filtr</t>
  </si>
  <si>
    <t>DN25</t>
  </si>
  <si>
    <t>Teploměr</t>
  </si>
  <si>
    <t>Tlakoměr</t>
  </si>
  <si>
    <t>Kompenzátor chvění DN25</t>
  </si>
  <si>
    <t>Pryžový kompenzátor chvění, pryžový se závitovým připojením</t>
  </si>
  <si>
    <t>Kompenzátor chvění DN32</t>
  </si>
  <si>
    <t>Kompenzátor chvění DN40</t>
  </si>
  <si>
    <t>Měřič tepla</t>
  </si>
  <si>
    <t>Ultrazvukový kalorimetrický měřič spotřeby tepla pro průtok 1,3 m3/h, PN25, max. teplota 150°C, s datovým výstupem M-bus, vč. jímky, čidla teploty a kapiláry pro přívodní potrubí. Vč. montáže.</t>
  </si>
  <si>
    <t>Prokabelování směšovací sady, venkovního čidla teploty, digitálního regulátoru a digitální pokojové řídící jednotky.</t>
  </si>
  <si>
    <t>Sekání prostupů a drážek do zdiva, vrtání do zdiva, vč. hmoždinek a šroubů, řezání sádrokartonu pro prostupy potrubí, vrtání do profilů SDK vč. šroubů.</t>
  </si>
  <si>
    <t>Doprava materiálu po stavbě vodorovná a svislá do výšky 2 m a hloubky 1,5 m</t>
  </si>
  <si>
    <t>Zajištění montážních zařízení, jako žebříky a lešení, do výšky 2 m a hloubky 1,5 m</t>
  </si>
  <si>
    <t>Zprovoznění systému vytápění, vyvážení a zaregulování, nastavení termostatických hlavic a prostorových regulátorů</t>
  </si>
  <si>
    <t>Zkoušky dle ČSN (zkouška dilatační, zkouška topná)</t>
  </si>
  <si>
    <t>Profesní část/kód: Vzduchotechnika/VZT</t>
  </si>
  <si>
    <t>Čtyřhranné potrubí</t>
  </si>
  <si>
    <t>Čtyřhranné vzduchotechnické potrubí z pozinkovaného plechu, vč. tvarovek, přírub, spojovacího materiálu, těsnícího materiálu, systémového zavěšení a upevnění. Vč. montáže.</t>
  </si>
  <si>
    <t>Spiro potrubí DN100</t>
  </si>
  <si>
    <t>Vzduchotechnické spiro potrubí ze spirálově stáčeného pozinkovaného plechu s falcovými spoji, vč. tvarovek, spojovacích hrdel, spojovacího materiálu, systémového zavěšení a upevnění. Vč. montáže.</t>
  </si>
  <si>
    <t>Spiro potrubí DN125</t>
  </si>
  <si>
    <t>Spiro potrubí DN140</t>
  </si>
  <si>
    <t>Spiro potrubí DN160</t>
  </si>
  <si>
    <t>Flexo potrubí DN100</t>
  </si>
  <si>
    <t>Vzduchotechnické flexo potrubí z hliníkové fólie s kostrou ze spirálově stáčeného drátu, vč. spojovacího materiálu, systémového zavěšení a upevnění. Vč. montáže.</t>
  </si>
  <si>
    <t>Flexo potrubí DN125</t>
  </si>
  <si>
    <t>Flexo potrubí DN160</t>
  </si>
  <si>
    <t>Plastové potrubí DN100</t>
  </si>
  <si>
    <t>Vzduchotechnické plastové kruhové potrubí z elektricky vodivého polypropylénu, vč. tvarovek, vč. spojovacího materiálu, systémového zavěšení a upevnění. Vč. montáže.</t>
  </si>
  <si>
    <t>Tepelná izolace tl. 30 mm</t>
  </si>
  <si>
    <t>Parotěsná tepelná izolace z pěněného umělého kaučuku s polepem ochrannou hliníkovou fólií s mřížkou; vč. spojovacího materiálu (spoje pouze lepením), detailové pásky, hliníkové pásky. Vč. montáže.</t>
  </si>
  <si>
    <t>Oplechování</t>
  </si>
  <si>
    <t>Oplechování Ti-Zn plechem s falcovými a vodotěsně zatmelenými spoji. Vč. montáže.</t>
  </si>
  <si>
    <t>Hluková izolace tl. 30 mm</t>
  </si>
  <si>
    <t>Hluková izolace z minerální vaty s polepem ochrannou hliníkovou fólií s mřížkou; vč. spojovacího materiálu (spoje lepením), hliníkové pásky. Vč. montáže.</t>
  </si>
  <si>
    <t>VZT jednotka 1AB</t>
  </si>
  <si>
    <r>
      <t xml:space="preserve">Vzduchtoechnická jednotka pro vnitřní instalaci, přívodní a odvodní komora s deskovým rekuperačním výměníkem s vysokouúčinností (95%). Přívodní sekce: uzavírací servoklapka, filtr F7, ZZT, ventilátor, vodní ohřívač (75/60°C), filtr F9, HEPA filtr H13. Odvodní sekce: uzavírací servoklapka, filtr F7, ZZT, ventilátor. Podstropní provedení, servisní přístup zespodu. Objemový průtok 400 m3/h; externí dispoziční tlak 150 Pa. Rychlost proudění vzduchu 0,6 m/s, třída SFP 1. Vč. regulačního uzle ohřívače s oběhovým čerpadlem, trojcestným ventilem a uzavíracími armaturami, vč. kapiláry protimrazové ochrany. </t>
    </r>
    <r>
      <rPr>
        <b/>
        <sz val="12"/>
        <rFont val="Times New Roman"/>
        <family val="1"/>
        <charset val="238"/>
      </rPr>
      <t>Vč. kompaktního regulačního systému pro řízení VZT jednotky a jejích komponentů s komunikací do nadřazeného systému MaR - protokol BacNe</t>
    </r>
    <r>
      <rPr>
        <sz val="12"/>
        <rFont val="Times New Roman"/>
        <family val="1"/>
        <charset val="238"/>
      </rPr>
      <t>t, s časovým programem, vč. potřebných čidel. Vč. nástěnného ovládacího panelu. Vč. Upevňovacích a zavěšovacích prvků. Vč. montáže.</t>
    </r>
  </si>
  <si>
    <t>Tluimič hluku 400x400, dl. 1500, 2 kulisy 100 mm</t>
  </si>
  <si>
    <t>Kulisový tlumič hluku pro čtyřhranné VZT potrubí, plášť z pozinkovaného plechu, kulisy z minerální vaty opatřené ochrannou tkaninou, kulisy s náběhovým a odtokovým plechem, vč. přírub, upevňovacího a zavěšovacího materiálu, těsnícího materiálu. Vč. montáže.</t>
  </si>
  <si>
    <t>Stěnová vyústka přívodní 300x100</t>
  </si>
  <si>
    <t>Stěnová vyústka z eloxovaných hliníkových profilů dvouřadá s naklápěcími lamelami, vč. regulačního členu (protiběžné listy), vč. zámu pro zazdění do stěny. Objemový průtok 400 m3/h. Vč. montáže.</t>
  </si>
  <si>
    <t>Stěnová vyústka odvodní 300x100</t>
  </si>
  <si>
    <t>Stěnová vyústka z eloxovaných hliníkových profilů jednořadá s naklápěcími lamelami, vč. regulačního členu (protiběžné listy), vč. zámu pro zazdění do stěny. Objemový průtok 400 m3/h. Vč. montáže.</t>
  </si>
  <si>
    <t>Ventilátor 2B</t>
  </si>
  <si>
    <t>Radiální ventilátor v plastové skříni v designovém provedení se sací štěrbinou po obvodu čelní desky (bez mřížky), pro montáž na stěnu. Objemový průtok 80 m3/h / 100 Pa. Vč. upevňovacího materiálu. Vč. montáže.</t>
  </si>
  <si>
    <t>Ventilátor 3B</t>
  </si>
  <si>
    <t>Radiální ventilátor v plastové skříni v designovém provedení se sací štěrbinou po obvodu čelní desky (bez mřížky), pro montáž do podhledu. Objemový průtok 80 m3/h / 100 Pa. Vč. upevňovacího materiálu. Vč. doběhového relé. Vč. montáže.</t>
  </si>
  <si>
    <t>Ventilátor 4A</t>
  </si>
  <si>
    <t>Diagonální ventilátor v plastové skříni v tichém provedení pro montáž do kruhového potrubí. Objemový průtok 150 m3/h / 100 Pa. Vč. upevňovacího materiálu. Vč. doběhového relé. Vč. montáže.</t>
  </si>
  <si>
    <t>Tlumič hluku 4A</t>
  </si>
  <si>
    <t>Tlumič hluku do kruhového potrubí jako příslušenství výrobce ventilátoru. DN125, dl. 900 mm. Vč. montáže.</t>
  </si>
  <si>
    <t>Filtr 4A</t>
  </si>
  <si>
    <t>Kazeta filtru s filtrem G4, pro montáž do kruhového potrubí DN125, příslušenství výrobce ventilátoru.</t>
  </si>
  <si>
    <t>Ohřívač 4A</t>
  </si>
  <si>
    <t>Elektrický ohřívač do kruhového potrubí jako příslušenství výrobce ventilátoru. DN125, výkon 0,8 kW, vč. regulátoru pro elektrické ohřívače. Vč. montáže.</t>
  </si>
  <si>
    <t>Talířový ventil přívodní DN125</t>
  </si>
  <si>
    <t>Talířový ventil přívodní z ocelového plechu s epoxypolyesterovým nátěrem barvy RAL 9010, pro zabudování do podhledu. Vč. montáže.</t>
  </si>
  <si>
    <t>Ventilátor 4B</t>
  </si>
  <si>
    <t>Diagonální ventilátor v plastové skříni v tichém provedení pro montáž do kruhového potrubí. Objemový průtok 160 m3/h / 100 Pa. Vč. upevňovacího materiálu. Vč. doběhového relé. Vč. montáže.</t>
  </si>
  <si>
    <t>Tlumič hluku 4B</t>
  </si>
  <si>
    <t>Talířový ventil odvodní DN100</t>
  </si>
  <si>
    <t>Talířový ventil odvodní z ocelového plechu s epoxypolyesterovým nátěrem barvy RAL 9010, pro zabudování do podhledu. Vč. montáže.</t>
  </si>
  <si>
    <t>Ventilátor 5A</t>
  </si>
  <si>
    <t>Tlumič hluku 5A</t>
  </si>
  <si>
    <t>Filtr 5A</t>
  </si>
  <si>
    <t>Ohřívač 5A</t>
  </si>
  <si>
    <t>Ventilátor 5B</t>
  </si>
  <si>
    <t>Diagonální ventilátor v plastové skříni v tichém provedení pro montáž do kruhového potrubí. Objemový průtok 375 m3/h / 150 Pa. Vč. upevňovacího materiálu. Vč. doběhového relé. Vč. montáže.</t>
  </si>
  <si>
    <t>Tlumič hluku do kruhového potrubí jako příslušenství výrobce ventilátoru. DN160, dl. 900 mm. Vč. montáže.</t>
  </si>
  <si>
    <t>Čidlo přítomnosti pro zařázení 4 a 5</t>
  </si>
  <si>
    <t xml:space="preserve">PIR čidlo pro spínání 230V/16A, s doběhem min. 15min. Pro stropní montáž, úhel snímáni 360° </t>
  </si>
  <si>
    <t>Ventilátor 6B</t>
  </si>
  <si>
    <t>Talířový ventil odvodní DN160</t>
  </si>
  <si>
    <t>Vzduchová clona designová</t>
  </si>
  <si>
    <t>Horizontální vzduchová clona s teplovodním ohřevem s opláštěním z plastu v designovém provedení. d/v/h 1000/330/700 mm, pro výšku dveřního otvoru 2,5 m. Výkon ohřívače (75/60°C) 11 kW. Vč. regulačního uzlu ohřívače s oběhovým čerpadem, trojcestným ventilem s elektrotermickým pohonem, uzavíracími armaturami a kapilárou protimrazové ochrany. Vč. regulátoru a nástěnného ovladače s prostorovým termostatem, vč. dveřního kontaktu. Vč. Upevňovacího a zavěšovacího materiálu. Vč. montáže.</t>
  </si>
  <si>
    <t>Vzduchová clona komfortní</t>
  </si>
  <si>
    <t>Horizontální vzduchová clona s teplovodním ohřevem s opláštěním z plastu. d/v/h 1500/210/400 mm, pro výšku dveřního otvoru 2,5 m. Výkon ohřívače (75/60°C) 13 kW. Vč. regulačního uzlu ohřívače s oběhovým čerpadem, trojcestným ventilem s elektrotermickým pohonem, uzavíracími armaturami a kapilárou protimrazové ochrany. Vč. regulátoru a nástěnného ovladače s prostorovým termostatem, vč. dveřního kontaktu. Vč. Upevňovacího a zavěšovacího materiálu. Vč. montáže.</t>
  </si>
  <si>
    <t>Filtro-ventilační jednotka</t>
  </si>
  <si>
    <t>Podstropní filtrační a ventilační jednotka k dodávce filtrovaného vzduchu do čistých prostorů s požadavkem na usměrněné proudění. Velikost 12: objemový průtok vzduchu 1.200 m3/h, d/š/v 1200/600/500. Filtrační vložka HEPA filtr H13. Vč. pohledové čelní desky, skříně, tlakového regulátoru, antistatických závěsů - dle specifikace výrobce. Vč. nástěnného ovladače. Vč. montáže.</t>
  </si>
  <si>
    <t>Servoklapka 500x200</t>
  </si>
  <si>
    <t>Uzavírací klapka těsná, s protiběžnými listy, z pozinkovaného ocelového plechu, listy opatřeny silikonovým těsněním. Vč. servopohonu 230V pro dvoupolohové ovládání bez signalizace polohy. Servopohon je vybaven havarijní funkcí "bez proudu zavřeno" 
Vč. montáže.</t>
  </si>
  <si>
    <t>Prokabelování 1AB</t>
  </si>
  <si>
    <t>Prokabelování VZT jednotky a jejích jednotlivých komponentů a čidel vč. regulačního uzle ohřívače, rozvaděče regulátoru, prostorového ovladače.</t>
  </si>
  <si>
    <t>Prokabelování 4A</t>
  </si>
  <si>
    <t>Prokabelování elektrického ohřívače, regulátoru a čidla.</t>
  </si>
  <si>
    <t>Prokabelování 5A</t>
  </si>
  <si>
    <t>Prokabelování VZT clona</t>
  </si>
  <si>
    <t>Prokabelování ventilátoru clony, nástěnného ovladače, dveřního kontaktu, oběhového čerpadla, pohonu ventilu, kapiláry protimrazové ochrany.</t>
  </si>
  <si>
    <t>Prokabelování filtro-ventilační jednotka</t>
  </si>
  <si>
    <t>Prokabelování ventilátoru jednotky, nástěnného ovladače.</t>
  </si>
  <si>
    <t>Doprava materiálu po stavbě vodorovná a svislá do výšky 6 m (vč. práce na střeše)</t>
  </si>
  <si>
    <t>Zajištění montážních zařízení, jako žebříky a lešení, do výšky 6 m (vč. práce na střeše)</t>
  </si>
  <si>
    <t>Zprovoznění systémů vzduchotechniky, nastavení prostorových ovladačů a regulátorů</t>
  </si>
  <si>
    <t>Předepsané zkoušky (zkouška provozní, měření hluku)</t>
  </si>
  <si>
    <t>Založení parkového trávníku vč. výsevu</t>
  </si>
  <si>
    <t>Úprava podkladu kypřením, uhrabáním</t>
  </si>
  <si>
    <t>Výsadba solitérního stromu</t>
  </si>
  <si>
    <t>Výsadba keřů pokryvných</t>
  </si>
  <si>
    <t>Acer Campestre QE</t>
  </si>
  <si>
    <t>Dodávka půdokryvných kěřů</t>
  </si>
  <si>
    <t>První ošetření</t>
  </si>
  <si>
    <t>Roční údržba keřů a stromů</t>
  </si>
  <si>
    <t>rok</t>
  </si>
  <si>
    <t>PBŘ</t>
  </si>
  <si>
    <t>999100101RT6</t>
  </si>
  <si>
    <t>999100102RT6</t>
  </si>
  <si>
    <t>999100103RT6</t>
  </si>
  <si>
    <t>999100104RT6</t>
  </si>
  <si>
    <t>999100105RT6</t>
  </si>
  <si>
    <t>999100106RT6</t>
  </si>
  <si>
    <t>999100107RT6</t>
  </si>
  <si>
    <t>999100108RT6</t>
  </si>
  <si>
    <t>999100109RT6</t>
  </si>
  <si>
    <t>999100110RT6</t>
  </si>
  <si>
    <t>999100111RT6</t>
  </si>
  <si>
    <t>999100112RT6</t>
  </si>
  <si>
    <t>999100119RT6</t>
  </si>
  <si>
    <t>999100120RT6</t>
  </si>
  <si>
    <t>999100121RT6</t>
  </si>
  <si>
    <t>999100122RT6</t>
  </si>
  <si>
    <t>999100123RT6</t>
  </si>
  <si>
    <t>999100124RT6</t>
  </si>
  <si>
    <t>999100125RT6</t>
  </si>
  <si>
    <t>999100126RT6</t>
  </si>
  <si>
    <t>999100127RT6</t>
  </si>
  <si>
    <t>999100128RT6</t>
  </si>
  <si>
    <t>999100129RT6</t>
  </si>
  <si>
    <t>999100130RT6</t>
  </si>
  <si>
    <t>999100131RT6</t>
  </si>
  <si>
    <t>999100132RT6</t>
  </si>
  <si>
    <t>999100133RT6</t>
  </si>
  <si>
    <t>999100134RT6</t>
  </si>
  <si>
    <t>999100135RT6</t>
  </si>
  <si>
    <t>999100136RT6</t>
  </si>
  <si>
    <t>999100137RT6</t>
  </si>
  <si>
    <t>999100138RT6</t>
  </si>
  <si>
    <t>999100139RT6</t>
  </si>
  <si>
    <t>999100140RT6</t>
  </si>
  <si>
    <t>999100141RT6</t>
  </si>
  <si>
    <t>999100142RT6</t>
  </si>
  <si>
    <t>999100143RT6</t>
  </si>
  <si>
    <t>999100144RT6</t>
  </si>
  <si>
    <t>999100145RT6</t>
  </si>
  <si>
    <t>999100146RT6</t>
  </si>
  <si>
    <t>999100147RT6</t>
  </si>
  <si>
    <t>999100148RT6</t>
  </si>
  <si>
    <t>999100149RT6</t>
  </si>
  <si>
    <t>999100150RT6</t>
  </si>
  <si>
    <t>999100151RT6</t>
  </si>
  <si>
    <t>999100152RT6</t>
  </si>
  <si>
    <t>999100153RT6</t>
  </si>
  <si>
    <t>999100154RT6</t>
  </si>
  <si>
    <t>999100155RT6</t>
  </si>
  <si>
    <t>999100156RT6</t>
  </si>
  <si>
    <t>999100157RT6</t>
  </si>
  <si>
    <t>999100158RT6</t>
  </si>
  <si>
    <t>999100159RT6</t>
  </si>
  <si>
    <t>999100160RT6</t>
  </si>
  <si>
    <t>999100161RT6</t>
  </si>
  <si>
    <t>999100162RT6</t>
  </si>
  <si>
    <t>999100163RT6</t>
  </si>
  <si>
    <t>999100164RT6</t>
  </si>
  <si>
    <t>999100165RT6</t>
  </si>
  <si>
    <t>999100166RT6</t>
  </si>
  <si>
    <t>999100167RT6</t>
  </si>
  <si>
    <t>999100168RT6</t>
  </si>
  <si>
    <t>999100169RT6</t>
  </si>
  <si>
    <t>999100170RT6</t>
  </si>
  <si>
    <t>999100171RT6</t>
  </si>
  <si>
    <t>Venkovní okenní žaluzie poz. OV.01</t>
  </si>
  <si>
    <t>Venkovní okenní žaluzie poz. OV.02</t>
  </si>
  <si>
    <t>Vnitřní okenní roleta poz. OV.03</t>
  </si>
  <si>
    <t>Vnitřní okenní roleta poz. OV.04</t>
  </si>
  <si>
    <t>Designová dvířka revizního otvoru skrytého dešťového svodu, 250x250 mm poz. OV.05</t>
  </si>
  <si>
    <t>Designové svítící logo označující lékárnu poz. OV.06</t>
  </si>
  <si>
    <t>Designový svítící nápis LÉKÁRNA poz. OV.07</t>
  </si>
  <si>
    <t>Rotační hlavice (celohliníková) poz. OV.08</t>
  </si>
  <si>
    <t>Stožár na vlajku s vnitřním vedením lana poz. OV.09</t>
  </si>
  <si>
    <t>Protidešťová žaluzie na otvoru odvětrání kruhového světlíku OV.10</t>
  </si>
  <si>
    <t>Protidešťová žaluzie na otvoru odvětrání kruhového světlíku OV.11</t>
  </si>
  <si>
    <t>Hasící přístroj poz. OV.20</t>
  </si>
  <si>
    <t>Hydrantový systém poz. OV.19</t>
  </si>
  <si>
    <t xml:space="preserve">Evakuační plány + informační tabulky poz. OV.21 </t>
  </si>
  <si>
    <t>Sprchové dveře do výklenku 90 cm poz. OV.24</t>
  </si>
  <si>
    <t>Ochranná stromová mříž poz. OV.23</t>
  </si>
  <si>
    <t>Štítky na dveře  s označením místnosti poz. OV.22</t>
  </si>
  <si>
    <t>Informační tabule u vstupu do areálu poz. OV.25</t>
  </si>
  <si>
    <t>Označení nemocnice (svítící) poz. OV.26</t>
  </si>
  <si>
    <t>Logo nemocnice (svítící) poz. OV.27</t>
  </si>
  <si>
    <t>Odpadkový koš poz. OV.28</t>
  </si>
  <si>
    <t>Poštovní schránka poz. OV.29</t>
  </si>
  <si>
    <t>Stavební zákryt venkovní VRF jednotky poz. OV.30</t>
  </si>
  <si>
    <t>Systém pro sledování teploty v místnostech s léčivy poz. OV.31</t>
  </si>
  <si>
    <t>Klíčový trezor poz. OV.32</t>
  </si>
  <si>
    <t>Čistící rohož poz. OV.33</t>
  </si>
  <si>
    <t>Čistící rohož poz. OV.34</t>
  </si>
  <si>
    <t>Čistící rohož poz. OV.35</t>
  </si>
  <si>
    <t>Poklop šachty ÚT poz. OV.36</t>
  </si>
  <si>
    <t>Ochranný pás PVC poz. OV.37</t>
  </si>
  <si>
    <t>Obklad Lacobel poz. OV.38</t>
  </si>
  <si>
    <t>Obklad Lacobel poz. OV.39</t>
  </si>
  <si>
    <t>Nárožník poz. OV.40</t>
  </si>
  <si>
    <t>Slunolam poz. OV.41</t>
  </si>
  <si>
    <t>Dávkovač mýdla poz. OV.42</t>
  </si>
  <si>
    <t>Držák toaletního papíru poz. OV.43</t>
  </si>
  <si>
    <t>WC sada čistící poz. OV.44</t>
  </si>
  <si>
    <t>Zásobník (hygienické sáčky) poz. OV.45</t>
  </si>
  <si>
    <t>Koupelnový háček poz. OV.47</t>
  </si>
  <si>
    <t>Zásobník (papírové utěrky) poz. OV.48</t>
  </si>
  <si>
    <t>Odpadkový koš (na papírové utěrky) poz. OV.49</t>
  </si>
  <si>
    <t>Zrcadlo (lepené) poz. OV.50</t>
  </si>
  <si>
    <t>Zrcadlo (lepené) poz. OV.51</t>
  </si>
  <si>
    <t>Zrcadlo (lepené) poz. OV.52</t>
  </si>
  <si>
    <t>Sprchová tyč poz. OV.53</t>
  </si>
  <si>
    <t>Odpadkový koš (kancelářský) poz. OV.54</t>
  </si>
  <si>
    <t>Revizní dvířka do SDK (přístup k trase slaboproudu) poz. OV.55</t>
  </si>
  <si>
    <t>Revizní dvířka do SDK (přístup k vodoměru) poz. OV.56</t>
  </si>
  <si>
    <t>Revizní dvířka do SDK (přístup k VZT) poz. OV.57</t>
  </si>
  <si>
    <t>Protisněhová zábrana poz. OV.58</t>
  </si>
  <si>
    <t>Větrání fasády (spodní lišta) poz. OV.59</t>
  </si>
  <si>
    <t>Větrání fasády (spodní lišta) poz. OV.60</t>
  </si>
  <si>
    <t>Větrání fasády (spodní lišta) poz. OV.61</t>
  </si>
  <si>
    <t>Větrání fasády (horní lišta) poz. OV.62</t>
  </si>
  <si>
    <t>Přechodová lišta poz. OV.63</t>
  </si>
  <si>
    <t>Revizní dvířka poz. OV.64</t>
  </si>
  <si>
    <t>Revizní dvířka poz. OV.65</t>
  </si>
  <si>
    <t>Revizní dvířka poz. OV.66</t>
  </si>
  <si>
    <t>Zákryt chladicích jednotek (odnímatelný) poz. OV.67</t>
  </si>
  <si>
    <t>Chráničky IS poz. OV.68</t>
  </si>
  <si>
    <t>Revizní dvířka do SDK (přístup k IS) poz. OV.69</t>
  </si>
  <si>
    <t>Dilatační lišta poz. OV.70</t>
  </si>
  <si>
    <t>Zakrytí revizního místa (přístup k ÚT) poz. OV.71</t>
  </si>
  <si>
    <t>Poplatek za zábor (1 měsíců)</t>
  </si>
  <si>
    <t>980100100RT6</t>
  </si>
  <si>
    <t>980100101RT6</t>
  </si>
  <si>
    <t>Zdivo obkladové z kamene - soklové hranolové (předpoklad zpětného využití + 30% nového kamene)</t>
  </si>
  <si>
    <t>Podhled,2úr.oc.rošt,akustická deska RL10/23 tl.12,5</t>
  </si>
  <si>
    <t>Kazeta minerální 600/600, hrana A</t>
  </si>
  <si>
    <t>Parkovací systém poz. OV.12 - OV.18 (viz. SO.02-070)</t>
  </si>
  <si>
    <t>Podlahová krabice poz. OV.72 (dodávka eklektro)</t>
  </si>
  <si>
    <t>úpravna vody (DEMI)</t>
  </si>
  <si>
    <t>980100102RT6</t>
  </si>
  <si>
    <t>Měření hluku</t>
  </si>
  <si>
    <t>980100103RT6</t>
  </si>
  <si>
    <r>
      <t xml:space="preserve">Název stavby:  </t>
    </r>
    <r>
      <rPr>
        <b/>
        <sz val="12"/>
        <rFont val="Times New Roman"/>
        <family val="1"/>
        <charset val="238"/>
      </rPr>
      <t>Změna vstupu s lékárnou do areálu nemocnice Jičín</t>
    </r>
  </si>
  <si>
    <r>
      <t xml:space="preserve">Stavební objekt: </t>
    </r>
    <r>
      <rPr>
        <b/>
        <sz val="12"/>
        <rFont val="Times New Roman"/>
        <family val="1"/>
        <charset val="238"/>
      </rPr>
      <t>SO.02 - Změna vstupu s lékárnou</t>
    </r>
  </si>
  <si>
    <r>
      <t xml:space="preserve">Profesní část/kód: </t>
    </r>
    <r>
      <rPr>
        <b/>
        <sz val="12"/>
        <rFont val="Times New Roman"/>
        <family val="1"/>
        <charset val="238"/>
      </rPr>
      <t>040.01  ZTI - vnitřní kanalizace</t>
    </r>
  </si>
  <si>
    <r>
      <t xml:space="preserve">Profesní část/kód: </t>
    </r>
    <r>
      <rPr>
        <b/>
        <sz val="12"/>
        <rFont val="Times New Roman"/>
        <family val="1"/>
        <charset val="238"/>
      </rPr>
      <t>040.02  ZTI - vnitřní vodovod</t>
    </r>
  </si>
  <si>
    <t>Profesní část/kód: MAR/130</t>
  </si>
  <si>
    <t>Zpracovatel dílu: Ing. Jiří Karlec</t>
  </si>
  <si>
    <t>Rozpočet IT vybavení nová lékárna</t>
  </si>
  <si>
    <t>Upravený rozpočet</t>
  </si>
  <si>
    <t>Poznámka</t>
  </si>
  <si>
    <t>cena</t>
  </si>
  <si>
    <t>Server</t>
  </si>
  <si>
    <t>HP ML30G9</t>
  </si>
  <si>
    <t>Bude použit stávající server ON Jičín, pouze se přidá nová instance Medioxu.</t>
  </si>
  <si>
    <t>HP SW Windows Server 2012 R2 STD CZ 2CPU</t>
  </si>
  <si>
    <t>Instalace serveru</t>
  </si>
  <si>
    <t>HP SW Windows Server 2012 ADD 5 Device CAL</t>
  </si>
  <si>
    <t>SQL ServerStd 2012 SNGL OLP NL</t>
  </si>
  <si>
    <t>SQLCAL 2016 SNGL OLP NL DvcCAL</t>
  </si>
  <si>
    <t>SQLSvrStdCore 2016 SNGL OLP 2Lic NL CoreLic Qlfd</t>
  </si>
  <si>
    <t>UPS Eaton 5SC 1000i</t>
  </si>
  <si>
    <t>Výdejní místo</t>
  </si>
  <si>
    <t>MSI AIO Pro 20T SSD Win10 Pro</t>
  </si>
  <si>
    <t>SEIKO RPD10 USB</t>
  </si>
  <si>
    <t>STAR CB-2002 RJ</t>
  </si>
  <si>
    <t>Gigatek DSP840 COM</t>
  </si>
  <si>
    <t>Motorola DS9208 2D bílý</t>
  </si>
  <si>
    <t>UPS Eaton Ellipse ECO 500 USB FR</t>
  </si>
  <si>
    <t>Příjem</t>
  </si>
  <si>
    <t>HP ProDesk 400 MT HDD Win10 Pro</t>
  </si>
  <si>
    <t>Dle požadavku ON Jičín nebude UPS dodávána.</t>
  </si>
  <si>
    <t>AOC E2070Swn 20"</t>
  </si>
  <si>
    <t>Motorola DS9208 2D černý</t>
  </si>
  <si>
    <t>Zebra ZT220TT čárový kód</t>
  </si>
  <si>
    <t>PC pro administrativu</t>
  </si>
  <si>
    <t>HP ProOne 400G2 AiO SSD 20" Win10 Pro</t>
  </si>
  <si>
    <t>Philips 241B6QPYEB 24"</t>
  </si>
  <si>
    <t>Síťová multifunkční duplex tiskárna</t>
  </si>
  <si>
    <t>Laboratoř + žádanky</t>
  </si>
  <si>
    <t>HP 280G2 MT SSD Win10 Pro</t>
  </si>
  <si>
    <t>Licence</t>
  </si>
  <si>
    <t>Licence Mediox 3000</t>
  </si>
  <si>
    <t>Mediox zůstává včetně slevy, dokoupení licencí KAV 
(jednotné AV řešení).</t>
  </si>
  <si>
    <t>Sleva za Mediox</t>
  </si>
  <si>
    <t>Antivir</t>
  </si>
  <si>
    <t>Ceny jsou bez DPH.</t>
  </si>
  <si>
    <t>Polstrovaná kancelářská židle s kovovu základnou a nylonovými kolečky. Sedák výškově stavitelný, synchronní mechanika, stavitelné područky.
Nosnost min. 120 kg</t>
  </si>
  <si>
    <t>Polstrované konferenční křeslo, ergonomicky tvarovaný opěrák, konstrukce z práškově lakované oceli</t>
  </si>
  <si>
    <t>Laboratorní židle s kovovu základnou a nylonovými kolečky. Sedák a opěrka zad čalouněny koženkou, sedák výškově stavitelný, možnost nastavit sklon opěráku.
Nosnost min. 110 kg</t>
  </si>
  <si>
    <t>Koženka certifikována pro zdravotnictví, odolná vůči chemickým prostředkům, krvi apod.</t>
  </si>
  <si>
    <t>Malba zelená RAL 60 18, bez penetrace, 2x</t>
  </si>
  <si>
    <t>Malba velmi světle zelená RAL 160 90 15, bez penetrace, 2x</t>
  </si>
  <si>
    <t>Malba světle žlutá RAL 085 80 60, bez penetrace, 2x</t>
  </si>
  <si>
    <t>ovládací tlačítko v provedení nerez satén</t>
  </si>
  <si>
    <t>Poplatek za zábor (10 měsíců)</t>
  </si>
  <si>
    <t>Dokumentace skutečného provedení stavby včetně geodetického zaměření (BPV, JTSK)</t>
  </si>
  <si>
    <t>Ověřovací I-G a H-G průzkum</t>
  </si>
  <si>
    <t>SADOVÉ ÚPRAVY</t>
  </si>
  <si>
    <t>Ing. Tomáš Pilař</t>
  </si>
  <si>
    <t xml:space="preserve">SO 02 - Změna vstupu s lékárnou </t>
  </si>
  <si>
    <t>980100104RT6</t>
  </si>
  <si>
    <t>784115411RT6</t>
  </si>
  <si>
    <t>784115412RT6</t>
  </si>
  <si>
    <t>784115413RT6</t>
  </si>
  <si>
    <t>Požární ucpávky
  2x vnitřní kanalizace DN40
  1x sestava vodovod (2x D32 ; 1x D25)
  2x sestava topení (1x D32 ; 1x D25)
  2x sestava chlazení (1x D16 ; 1x D10)
  1x elektro silnoproud
  2x slaboproudé systémy</t>
  </si>
  <si>
    <t>SO 02</t>
  </si>
  <si>
    <t>Montáž osvětlovacích sloupků do výše 0,5m,včetně zdrojů</t>
  </si>
  <si>
    <t>zpětná montáž stávajícího osvětlovacího sloupku, připojenípojení (svítidlo bude použito na nové pozici - viz. svítidlo č.13)</t>
  </si>
  <si>
    <t>demontáž stávajícího osvětlovacího sloupku, odpojení (svítidlo bude použito na nové pozici)</t>
  </si>
  <si>
    <t>Demontáže osvětlovacích sloupků do výše 0,5m,včetně zdrojů (uschovat)</t>
  </si>
  <si>
    <t>DOKUMENTACE SKUTEČNÉHO PROVEDENÍ VČETNĚ GEODETICKÉHO ZAMĚŘENÍ TRAS (Bpv, JTSK)</t>
  </si>
  <si>
    <t>zakreslení skutečného stavu včetně geodetického zaměření průběhu kabeláže</t>
  </si>
  <si>
    <t>Zemní práce - v areálu nemocnice</t>
  </si>
  <si>
    <t>Zemní práce - mimo areál nemocnice</t>
  </si>
  <si>
    <t>Základy a zvláštní zakládání - v areálu nemocnice</t>
  </si>
  <si>
    <t>Komunikace - v areálu nemocnice</t>
  </si>
  <si>
    <t>Komunikace - mimo areál nemocnice</t>
  </si>
  <si>
    <t>Trubní vedení - v areálu nemocnice</t>
  </si>
  <si>
    <t>Trubní vedení - mimo areál nemocnice</t>
  </si>
  <si>
    <t>Doplňující práce na komunikaci - v areálu nemocnice</t>
  </si>
  <si>
    <t>Doplňující práce na komunikaci - mimo areál nemocnice</t>
  </si>
  <si>
    <t>Bourání konstrukcí - v areálu nemocnice</t>
  </si>
  <si>
    <t>Bourání konstrukcí - mimo areál nemocnice</t>
  </si>
  <si>
    <t>Dopravní značení - v areálu nemocnice</t>
  </si>
  <si>
    <t>Dopravní značení - mimo areál nemocnice</t>
  </si>
  <si>
    <t>viz výkresová dokumentace</t>
  </si>
  <si>
    <t xml:space="preserve">Trezorová skříň </t>
  </si>
  <si>
    <t>Trezorová skříň</t>
  </si>
  <si>
    <t xml:space="preserve">ABezpečnostní skříň s dvoukřídlými dveřmi s požární odolností 60 minut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</si>
</sst>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2">
    <numFmt numFmtId="5" formatCode="#,##0\ &quot;Kč&quot;;\-#,##0\ &quot;Kč&quot;"/>
    <numFmt numFmtId="6" formatCode="#,##0\ &quot;Kč&quot;;[Red]\-#,##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\-"/>
    <numFmt numFmtId="166" formatCode="_(* #,##0_);_(* \(#,##0\);_(* &quot;-&quot;_);_(@_)"/>
    <numFmt numFmtId="167" formatCode="_ * #,##0_ ;_ * \-#,##0_ ;_ * &quot;-&quot;_ ;_ @_ "/>
    <numFmt numFmtId="168" formatCode="_ * #,##0.00_ ;_ * \-#,##0.00_ ;_ * &quot;-&quot;??_ ;_ @_ "/>
    <numFmt numFmtId="169" formatCode="_-* #,##0_-;\-* #,##0_-;_-* &quot;-&quot;_-;_-@_-"/>
    <numFmt numFmtId="170" formatCode="_-* #,##0.00_-;\-* #,##0.00_-;_-* &quot;-&quot;??_-;_-@_-"/>
    <numFmt numFmtId="171" formatCode="#,##0.000"/>
    <numFmt numFmtId="172" formatCode="_ &quot;Fr.&quot;\ * #,##0_ ;_ &quot;Fr.&quot;\ * \-#,##0_ ;_ &quot;Fr.&quot;\ * &quot;-&quot;_ ;_ @_ "/>
    <numFmt numFmtId="173" formatCode="_ &quot;Fr.&quot;\ * #,##0.00_ ;_ &quot;Fr.&quot;\ * \-#,##0.00_ ;_ &quot;Fr.&quot;\ * &quot;-&quot;??_ ;_ @_ "/>
    <numFmt numFmtId="174" formatCode="_-&quot;Ł&quot;* #,##0_-;\-&quot;Ł&quot;* #,##0_-;_-&quot;Ł&quot;* &quot;-&quot;_-;_-@_-"/>
    <numFmt numFmtId="175" formatCode="_-&quot;Ł&quot;* #,##0.00_-;\-&quot;Ł&quot;* #,##0.00_-;_-&quot;Ł&quot;* &quot;-&quot;??_-;_-@_-"/>
    <numFmt numFmtId="176" formatCode="_-&quot;$&quot;* #,##0_-;\-&quot;$&quot;* #,##0_-;_-&quot;$&quot;* &quot;-&quot;_-;_-@_-"/>
    <numFmt numFmtId="177" formatCode="&quot;$&quot;#,##0.00;[Red]\-&quot;$&quot;#,##0.00"/>
    <numFmt numFmtId="178" formatCode="_ &quot;\&quot;* #,##0_ ;_ &quot;\&quot;* \-#,##0_ ;_ &quot;\&quot;* &quot;-&quot;_ ;_ @_ "/>
    <numFmt numFmtId="179" formatCode="_ &quot;\&quot;* #,##0.00_ ;_ &quot;\&quot;* \-#,##0.00_ ;_ &quot;\&quot;* &quot;-&quot;??_ ;_ @_ "/>
    <numFmt numFmtId="180" formatCode="#,##0\ [$Kč-405];\-#,##0\ [$Kč-405]"/>
    <numFmt numFmtId="181" formatCode="#,##0.0_);[Red]\(#,##0.0\)"/>
    <numFmt numFmtId="182" formatCode="#,##0.0_);\(#,##0.0\)"/>
    <numFmt numFmtId="183" formatCode="_(* #,##0.0000_);_(* \(#,##0.0000\);_(* &quot;-&quot;??_);_(@_)"/>
    <numFmt numFmtId="184" formatCode="0.00000&quot;  &quot;"/>
    <numFmt numFmtId="185" formatCode="###0;[Red]\-###0"/>
    <numFmt numFmtId="186" formatCode="_-* #,##0.00\ &quot;$&quot;_-;\-* #,##0.00\ &quot;$&quot;_-;_-* &quot;-&quot;??\ &quot;$&quot;_-;_-@_-"/>
    <numFmt numFmtId="187" formatCode="0.0%;\(0.0%\)"/>
    <numFmt numFmtId="188" formatCode="_ * #,##0.00_)&quot;L&quot;_ ;_ * \(#,##0.00\)&quot;L&quot;_ ;_ * &quot;-&quot;??_)&quot;L&quot;_ ;_ @_ "/>
    <numFmt numFmtId="189" formatCode="&quot;$&quot;#,##0_);[Red]\(&quot;$&quot;#,##0\)"/>
    <numFmt numFmtId="190" formatCode="&quot;$&quot;#,##0.00_);[Red]\(&quot;$&quot;#,##0.00\)"/>
    <numFmt numFmtId="191" formatCode="_(&quot;$&quot;* #,##0_);_(&quot;$&quot;* \(#,##0\);_(&quot;$&quot;* &quot;-&quot;_);_(@_)"/>
    <numFmt numFmtId="192" formatCode="_(&quot;$&quot;* #,##0.00_);_(&quot;$&quot;* \(#,##0.00\);_(&quot;$&quot;* &quot;-&quot;??_);_(@_)"/>
    <numFmt numFmtId="193" formatCode="d\-mmm\-yy\ \ \ h:mm"/>
    <numFmt numFmtId="194" formatCode="#,##0.000_);\(#,##0.000\)"/>
    <numFmt numFmtId="195" formatCode="0.0%"/>
    <numFmt numFmtId="196" formatCode="mmm\-yy_)"/>
    <numFmt numFmtId="197" formatCode="0.00_)"/>
    <numFmt numFmtId="198" formatCode="0%_);[Red]\(0%\)"/>
    <numFmt numFmtId="199" formatCode="0.0%_);[Red]\(0.0%\)"/>
    <numFmt numFmtId="200" formatCode="mmm\.yy"/>
    <numFmt numFmtId="201" formatCode="0.0%;[Red]\-0.0%"/>
    <numFmt numFmtId="202" formatCode="0.00%;[Red]\-0.00%"/>
    <numFmt numFmtId="203" formatCode="#,##0\ _S_k"/>
    <numFmt numFmtId="204" formatCode="#,##0.00000000;[Red]\-#,##0.00000000"/>
    <numFmt numFmtId="205" formatCode="#,##0.000000000;[Red]\-#,##0.000000000"/>
    <numFmt numFmtId="206" formatCode="###,###,_);[Red]\(###,###,\)"/>
    <numFmt numFmtId="207" formatCode="###,###.0,_);[Red]\(###,###.0,\)"/>
    <numFmt numFmtId="208" formatCode="###0_)"/>
    <numFmt numFmtId="209" formatCode="_-* #,##0.00\ [$€-1]_-;\-* #,##0.00\ [$€-1]_-;_-* &quot;-&quot;??\ [$€-1]_-"/>
    <numFmt numFmtId="210" formatCode="0.000"/>
  </numFmts>
  <fonts count="166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0"/>
      <name val="Helv"/>
      <charset val="204"/>
    </font>
    <font>
      <sz val="10"/>
      <name val="Arial CE"/>
      <family val="2"/>
      <charset val="238"/>
    </font>
    <font>
      <sz val="12"/>
      <name val="Times New Roman CE"/>
      <charset val="238"/>
    </font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2"/>
      <name val="Arial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sz val="14"/>
      <name val="Tahoma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b/>
      <sz val="20"/>
      <name val="Arial"/>
      <family val="2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2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name val="µ¸¿ò"/>
      <family val="3"/>
    </font>
    <font>
      <b/>
      <sz val="10"/>
      <color indexed="9"/>
      <name val="Arial CE"/>
      <family val="2"/>
      <charset val="238"/>
    </font>
    <font>
      <u/>
      <sz val="10"/>
      <color indexed="14"/>
      <name val="MS Sans Serif"/>
      <family val="2"/>
      <charset val="238"/>
    </font>
    <font>
      <b/>
      <sz val="8"/>
      <name val="Arial"/>
      <family val="2"/>
    </font>
    <font>
      <sz val="8"/>
      <color indexed="8"/>
      <name val="Arial CE"/>
      <family val="2"/>
      <charset val="238"/>
    </font>
    <font>
      <sz val="12"/>
      <name val="Tms Rmn"/>
    </font>
    <font>
      <b/>
      <sz val="11"/>
      <name val="Arial"/>
      <family val="2"/>
      <charset val="238"/>
    </font>
    <font>
      <sz val="12"/>
      <name val="¹ÙÅÁÃ¼"/>
      <family val="1"/>
    </font>
    <font>
      <b/>
      <sz val="10"/>
      <color indexed="8"/>
      <name val="Arial CE"/>
      <family val="2"/>
      <charset val="238"/>
    </font>
    <font>
      <sz val="11"/>
      <name val="Arial CE"/>
      <family val="2"/>
      <charset val="238"/>
    </font>
    <font>
      <sz val="12"/>
      <name val="宋体"/>
      <charset val="134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8"/>
      <name val="Arial"/>
      <family val="2"/>
    </font>
    <font>
      <sz val="7"/>
      <color indexed="16"/>
      <name val="Arial"/>
      <family val="2"/>
    </font>
    <font>
      <b/>
      <sz val="12"/>
      <color indexed="9"/>
      <name val="Tms Rmn"/>
    </font>
    <font>
      <b/>
      <sz val="12"/>
      <name val="Helv"/>
    </font>
    <font>
      <b/>
      <sz val="12"/>
      <name val="Arial"/>
      <family val="2"/>
    </font>
    <font>
      <b/>
      <sz val="24"/>
      <name val="Tahoma"/>
      <family val="2"/>
      <charset val="238"/>
    </font>
    <font>
      <u/>
      <sz val="10"/>
      <color theme="10"/>
      <name val="Arial CE"/>
      <family val="2"/>
      <charset val="238"/>
    </font>
    <font>
      <u/>
      <sz val="8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i/>
      <sz val="10"/>
      <color indexed="9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0"/>
      <name val="宋体"/>
      <charset val="134"/>
    </font>
    <font>
      <b/>
      <sz val="11"/>
      <name val="Helv"/>
    </font>
    <font>
      <sz val="10"/>
      <name val="Univers (WN)"/>
      <charset val="238"/>
    </font>
    <font>
      <b/>
      <sz val="12"/>
      <color indexed="18"/>
      <name val="Tahoma"/>
      <family val="2"/>
    </font>
    <font>
      <b/>
      <sz val="16"/>
      <name val="Tahoma"/>
      <family val="2"/>
    </font>
    <font>
      <b/>
      <sz val="9"/>
      <color indexed="39"/>
      <name val="Arial CE"/>
      <family val="2"/>
      <charset val="238"/>
    </font>
    <font>
      <sz val="11"/>
      <color indexed="60"/>
      <name val="Calibri"/>
      <family val="2"/>
      <charset val="238"/>
    </font>
    <font>
      <sz val="7"/>
      <name val="Small Fonts"/>
      <family val="2"/>
      <charset val="238"/>
    </font>
    <font>
      <b/>
      <sz val="10"/>
      <color indexed="8"/>
      <name val="Arial CE"/>
      <family val="2"/>
      <charset val="238"/>
    </font>
    <font>
      <b/>
      <i/>
      <sz val="16"/>
      <name val="Helv"/>
    </font>
    <font>
      <sz val="11"/>
      <name val="Arial"/>
      <family val="2"/>
      <charset val="238"/>
    </font>
    <font>
      <sz val="10"/>
      <color indexed="8"/>
      <name val="MS Sans Serif"/>
      <family val="2"/>
    </font>
    <font>
      <sz val="7"/>
      <name val="Arial"/>
      <family val="2"/>
    </font>
    <font>
      <sz val="10"/>
      <name val="Univers (E1)"/>
      <charset val="238"/>
    </font>
    <font>
      <b/>
      <i/>
      <sz val="10"/>
      <name val="Arial CE"/>
      <family val="2"/>
      <charset val="238"/>
    </font>
    <font>
      <sz val="14"/>
      <name val="Tahoma"/>
      <family val="2"/>
      <charset val="238"/>
    </font>
    <font>
      <sz val="8"/>
      <color indexed="18"/>
      <name val="Arial"/>
      <family val="2"/>
      <charset val="238"/>
    </font>
    <font>
      <b/>
      <sz val="8"/>
      <color indexed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indexed="17"/>
      <name val="Calibri"/>
      <family val="2"/>
      <charset val="238"/>
    </font>
    <font>
      <i/>
      <sz val="10"/>
      <name val="Times New Roman"/>
      <family val="1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i/>
      <sz val="10"/>
      <color indexed="8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8"/>
      <color rgb="FFFF0000"/>
      <name val="Arial CE"/>
      <family val="2"/>
      <charset val="238"/>
    </font>
    <font>
      <sz val="10"/>
      <color rgb="FFFF0000"/>
      <name val="Times New Roman CE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Times New Roman CE"/>
      <family val="1"/>
      <charset val="238"/>
    </font>
    <font>
      <sz val="10"/>
      <name val="Arial"/>
      <family val="2"/>
      <charset val="238"/>
    </font>
    <font>
      <sz val="12"/>
      <name val="Arial Narrow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vertAlign val="superscript"/>
      <sz val="11"/>
      <name val="Arial"/>
      <family val="2"/>
      <charset val="238"/>
    </font>
    <font>
      <sz val="12"/>
      <name val="Times New Roman"/>
      <family val="2"/>
      <charset val="238"/>
    </font>
    <font>
      <b/>
      <i/>
      <u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u/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u/>
      <sz val="10"/>
      <color indexed="12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Arial CE"/>
    </font>
    <font>
      <sz val="9"/>
      <name val="Arial CE"/>
    </font>
    <font>
      <b/>
      <sz val="12"/>
      <name val="Arial Narrow"/>
      <family val="2"/>
      <charset val="238"/>
    </font>
    <font>
      <b/>
      <sz val="12"/>
      <name val="Times New Roman"/>
      <family val="1"/>
    </font>
    <font>
      <sz val="12"/>
      <name val="Times New Roman CE"/>
      <family val="1"/>
      <charset val="238"/>
    </font>
    <font>
      <b/>
      <u/>
      <sz val="12"/>
      <name val="Times New Roman"/>
      <family val="1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rgb="FFFF0000"/>
      <name val="Times New Roman"/>
      <family val="1"/>
      <charset val="238"/>
    </font>
    <font>
      <sz val="10"/>
      <name val="Times New Roman CE"/>
      <charset val="238"/>
    </font>
    <font>
      <strike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4"/>
      <name val="Times New Roman CE"/>
      <family val="1"/>
      <charset val="238"/>
    </font>
    <font>
      <b/>
      <sz val="13"/>
      <name val="Times New Roman CE"/>
      <family val="1"/>
      <charset val="238"/>
    </font>
    <font>
      <sz val="8"/>
      <name val="Times New Roman CE"/>
      <family val="1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gray0625">
        <fgColor indexed="9"/>
        <bgColor indexed="9"/>
      </patternFill>
    </fill>
    <fill>
      <patternFill patternType="gray0625"/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62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816">
    <xf numFmtId="0" fontId="0" fillId="0" borderId="0"/>
    <xf numFmtId="0" fontId="1" fillId="0" borderId="0"/>
    <xf numFmtId="0" fontId="5" fillId="0" borderId="0"/>
    <xf numFmtId="0" fontId="7" fillId="0" borderId="0"/>
    <xf numFmtId="0" fontId="9" fillId="0" borderId="0"/>
    <xf numFmtId="0" fontId="9" fillId="0" borderId="0"/>
    <xf numFmtId="0" fontId="15" fillId="0" borderId="0" applyProtection="0"/>
    <xf numFmtId="0" fontId="15" fillId="0" borderId="0" applyProtection="0"/>
    <xf numFmtId="0" fontId="16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6" fillId="0" borderId="0"/>
    <xf numFmtId="0" fontId="8" fillId="0" borderId="0" applyProtection="0"/>
    <xf numFmtId="0" fontId="16" fillId="0" borderId="0"/>
    <xf numFmtId="0" fontId="16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7" fillId="0" borderId="0"/>
    <xf numFmtId="0" fontId="18" fillId="0" borderId="0"/>
    <xf numFmtId="0" fontId="17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49" fontId="8" fillId="0" borderId="21"/>
    <xf numFmtId="49" fontId="15" fillId="0" borderId="21"/>
    <xf numFmtId="49" fontId="15" fillId="0" borderId="21"/>
    <xf numFmtId="49" fontId="15" fillId="0" borderId="21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49" fontId="8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8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49" fontId="15" fillId="0" borderId="0">
      <alignment horizontal="left"/>
    </xf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4" fontId="8" fillId="0" borderId="0" applyBorder="0" applyProtection="0">
      <protection locked="0"/>
    </xf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3" fontId="13" fillId="0" borderId="28" applyFill="0" applyBorder="0">
      <alignment vertical="center"/>
    </xf>
    <xf numFmtId="4" fontId="2" fillId="0" borderId="0"/>
    <xf numFmtId="167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3" fillId="0" borderId="0"/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8" fillId="17" borderId="54" applyNumberFormat="0" applyAlignment="0" applyProtection="0"/>
    <xf numFmtId="0" fontId="28" fillId="17" borderId="54" applyNumberFormat="0" applyAlignment="0" applyProtection="0"/>
    <xf numFmtId="0" fontId="28" fillId="17" borderId="54" applyNumberFormat="0" applyAlignment="0" applyProtection="0"/>
    <xf numFmtId="0" fontId="29" fillId="0" borderId="55" applyNumberFormat="0" applyFont="0" applyFill="0" applyAlignment="0" applyProtection="0">
      <alignment horizontal="left"/>
    </xf>
    <xf numFmtId="44" fontId="8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9" fontId="30" fillId="0" borderId="11" applyNumberFormat="0">
      <alignment horizontal="left" vertical="center"/>
    </xf>
    <xf numFmtId="0" fontId="31" fillId="0" borderId="56" applyNumberFormat="0" applyFill="0" applyAlignment="0" applyProtection="0"/>
    <xf numFmtId="0" fontId="31" fillId="0" borderId="56" applyNumberFormat="0" applyFill="0" applyAlignment="0" applyProtection="0"/>
    <xf numFmtId="0" fontId="31" fillId="0" borderId="56" applyNumberFormat="0" applyFill="0" applyAlignment="0" applyProtection="0"/>
    <xf numFmtId="0" fontId="32" fillId="0" borderId="57" applyNumberFormat="0" applyFill="0" applyAlignment="0" applyProtection="0"/>
    <xf numFmtId="0" fontId="32" fillId="0" borderId="57" applyNumberFormat="0" applyFill="0" applyAlignment="0" applyProtection="0"/>
    <xf numFmtId="0" fontId="32" fillId="0" borderId="57" applyNumberFormat="0" applyFill="0" applyAlignment="0" applyProtection="0"/>
    <xf numFmtId="0" fontId="33" fillId="0" borderId="58" applyNumberFormat="0" applyFill="0" applyAlignment="0" applyProtection="0"/>
    <xf numFmtId="0" fontId="33" fillId="0" borderId="58" applyNumberFormat="0" applyFill="0" applyAlignment="0" applyProtection="0"/>
    <xf numFmtId="0" fontId="33" fillId="0" borderId="58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4" fontId="34" fillId="0" borderId="0" applyFill="0" applyBorder="0" applyProtection="0">
      <alignment horizontal="right"/>
    </xf>
    <xf numFmtId="4" fontId="35" fillId="0" borderId="0" applyFill="0" applyBorder="0" applyProtection="0"/>
    <xf numFmtId="4" fontId="36" fillId="0" borderId="0" applyFill="0" applyBorder="0" applyProtection="0"/>
    <xf numFmtId="4" fontId="36" fillId="0" borderId="0" applyFill="0" applyBorder="0" applyProtection="0"/>
    <xf numFmtId="4" fontId="36" fillId="0" borderId="0" applyFill="0" applyBorder="0" applyProtection="0"/>
    <xf numFmtId="4" fontId="37" fillId="0" borderId="0" applyFill="0" applyBorder="0" applyProtection="0"/>
    <xf numFmtId="4" fontId="38" fillId="0" borderId="0" applyFill="0" applyBorder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15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9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 applyAlignment="0">
      <alignment vertical="top" wrapText="1"/>
      <protection locked="0"/>
    </xf>
    <xf numFmtId="0" fontId="9" fillId="0" borderId="0" applyProtection="0"/>
    <xf numFmtId="0" fontId="41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18" applyBorder="0">
      <alignment horizontal="left" vertical="center"/>
    </xf>
    <xf numFmtId="0" fontId="43" fillId="0" borderId="0" applyNumberFormat="0" applyAlignment="0"/>
    <xf numFmtId="0" fontId="44" fillId="0" borderId="0"/>
    <xf numFmtId="0" fontId="8" fillId="8" borderId="59" applyNumberFormat="0" applyFont="0" applyAlignment="0" applyProtection="0"/>
    <xf numFmtId="0" fontId="15" fillId="8" borderId="59" applyNumberFormat="0" applyFont="0" applyAlignment="0" applyProtection="0"/>
    <xf numFmtId="0" fontId="15" fillId="8" borderId="59" applyNumberFormat="0" applyFont="0" applyAlignment="0" applyProtection="0"/>
    <xf numFmtId="0" fontId="15" fillId="8" borderId="59" applyNumberFormat="0" applyFont="0" applyAlignment="0" applyProtection="0"/>
    <xf numFmtId="0" fontId="8" fillId="8" borderId="59" applyNumberFormat="0" applyFont="0" applyAlignment="0" applyProtection="0"/>
    <xf numFmtId="0" fontId="15" fillId="8" borderId="59" applyNumberFormat="0" applyFont="0" applyAlignment="0" applyProtection="0"/>
    <xf numFmtId="0" fontId="15" fillId="8" borderId="59" applyNumberFormat="0" applyFont="0" applyAlignment="0" applyProtection="0"/>
    <xf numFmtId="0" fontId="15" fillId="8" borderId="59" applyNumberFormat="0" applyFont="0" applyAlignment="0" applyProtection="0"/>
    <xf numFmtId="0" fontId="8" fillId="8" borderId="59" applyNumberFormat="0" applyFont="0" applyAlignment="0" applyProtection="0"/>
    <xf numFmtId="0" fontId="15" fillId="8" borderId="59" applyNumberFormat="0" applyFont="0" applyAlignment="0" applyProtection="0"/>
    <xf numFmtId="0" fontId="15" fillId="8" borderId="59" applyNumberFormat="0" applyFont="0" applyAlignment="0" applyProtection="0"/>
    <xf numFmtId="0" fontId="15" fillId="8" borderId="59" applyNumberFormat="0" applyFont="0" applyAlignment="0" applyProtection="0"/>
    <xf numFmtId="0" fontId="45" fillId="0" borderId="60" applyNumberFormat="0" applyFill="0" applyAlignment="0" applyProtection="0"/>
    <xf numFmtId="0" fontId="45" fillId="0" borderId="60" applyNumberFormat="0" applyFill="0" applyAlignment="0" applyProtection="0"/>
    <xf numFmtId="0" fontId="45" fillId="0" borderId="60" applyNumberFormat="0" applyFill="0" applyAlignment="0" applyProtection="0"/>
    <xf numFmtId="0" fontId="8" fillId="0" borderId="27" applyProtection="0">
      <alignment horizontal="center"/>
    </xf>
    <xf numFmtId="0" fontId="8" fillId="0" borderId="0" applyProtection="0"/>
    <xf numFmtId="4" fontId="8" fillId="0" borderId="8" applyProtection="0"/>
    <xf numFmtId="171" fontId="8" fillId="0" borderId="8"/>
    <xf numFmtId="1" fontId="8" fillId="0" borderId="0">
      <alignment horizontal="center" vertical="center"/>
      <protection locked="0"/>
    </xf>
    <xf numFmtId="1" fontId="15" fillId="0" borderId="0">
      <alignment horizontal="center" vertical="center"/>
      <protection locked="0"/>
    </xf>
    <xf numFmtId="1" fontId="15" fillId="0" borderId="0">
      <alignment horizontal="center" vertical="center"/>
      <protection locked="0"/>
    </xf>
    <xf numFmtId="1" fontId="15" fillId="0" borderId="0">
      <alignment horizontal="center" vertical="center"/>
      <protection locked="0"/>
    </xf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22" fillId="0" borderId="0"/>
    <xf numFmtId="4" fontId="9" fillId="0" borderId="0" applyFill="0" applyBorder="0" applyProtection="0">
      <alignment horizontal="left"/>
    </xf>
    <xf numFmtId="4" fontId="47" fillId="0" borderId="0" applyFill="0" applyBorder="0" applyProtection="0"/>
    <xf numFmtId="4" fontId="48" fillId="0" borderId="0" applyFill="0" applyBorder="0" applyProtection="0"/>
    <xf numFmtId="4" fontId="49" fillId="0" borderId="0" applyFill="0" applyProtection="0"/>
    <xf numFmtId="4" fontId="50" fillId="0" borderId="0" applyFill="0" applyBorder="0" applyProtection="0"/>
    <xf numFmtId="4" fontId="49" fillId="0" borderId="0" applyFill="0" applyBorder="0" applyProtection="0"/>
    <xf numFmtId="0" fontId="51" fillId="18" borderId="0">
      <alignment horizontal="left"/>
    </xf>
    <xf numFmtId="0" fontId="52" fillId="19" borderId="0"/>
    <xf numFmtId="0" fontId="7" fillId="0" borderId="0"/>
    <xf numFmtId="0" fontId="7" fillId="0" borderId="0"/>
    <xf numFmtId="0" fontId="7" fillId="0" borderId="0"/>
    <xf numFmtId="0" fontId="16" fillId="0" borderId="0"/>
    <xf numFmtId="49" fontId="53" fillId="0" borderId="0" applyFill="0" applyBorder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49" fontId="13" fillId="0" borderId="18" applyNumberFormat="0" applyBorder="0">
      <alignment horizontal="left" vertical="center"/>
    </xf>
    <xf numFmtId="0" fontId="51" fillId="0" borderId="0"/>
    <xf numFmtId="0" fontId="55" fillId="20" borderId="31">
      <alignment vertical="center"/>
    </xf>
    <xf numFmtId="0" fontId="56" fillId="12" borderId="61" applyNumberFormat="0" applyAlignment="0" applyProtection="0"/>
    <xf numFmtId="0" fontId="56" fillId="12" borderId="61" applyNumberFormat="0" applyAlignment="0" applyProtection="0"/>
    <xf numFmtId="0" fontId="56" fillId="12" borderId="61" applyNumberFormat="0" applyAlignment="0" applyProtection="0"/>
    <xf numFmtId="0" fontId="57" fillId="9" borderId="61" applyNumberFormat="0" applyAlignment="0" applyProtection="0"/>
    <xf numFmtId="0" fontId="57" fillId="9" borderId="61" applyNumberFormat="0" applyAlignment="0" applyProtection="0"/>
    <xf numFmtId="0" fontId="57" fillId="9" borderId="61" applyNumberFormat="0" applyAlignment="0" applyProtection="0"/>
    <xf numFmtId="0" fontId="58" fillId="9" borderId="62" applyNumberFormat="0" applyAlignment="0" applyProtection="0"/>
    <xf numFmtId="0" fontId="58" fillId="9" borderId="62" applyNumberFormat="0" applyAlignment="0" applyProtection="0"/>
    <xf numFmtId="0" fontId="58" fillId="9" borderId="62" applyNumberFormat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0" fontId="15" fillId="0" borderId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63" fillId="0" borderId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8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8" fillId="0" borderId="0" applyProtection="0"/>
    <xf numFmtId="0" fontId="17" fillId="0" borderId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7" fillId="0" borderId="0"/>
    <xf numFmtId="0" fontId="17" fillId="0" borderId="0"/>
    <xf numFmtId="0" fontId="16" fillId="0" borderId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9" fontId="5" fillId="24" borderId="0"/>
    <xf numFmtId="9" fontId="5" fillId="24" borderId="0"/>
    <xf numFmtId="9" fontId="5" fillId="24" borderId="0"/>
    <xf numFmtId="9" fontId="5" fillId="24" borderId="0"/>
    <xf numFmtId="0" fontId="5" fillId="0" borderId="0"/>
    <xf numFmtId="0" fontId="63" fillId="0" borderId="0"/>
    <xf numFmtId="0" fontId="64" fillId="25" borderId="0" applyNumberFormat="0" applyBorder="0" applyAlignment="0" applyProtection="0"/>
    <xf numFmtId="0" fontId="64" fillId="16" borderId="0" applyNumberFormat="0" applyBorder="0" applyAlignment="0" applyProtection="0"/>
    <xf numFmtId="0" fontId="64" fillId="10" borderId="0" applyNumberFormat="0" applyBorder="0" applyAlignment="0" applyProtection="0"/>
    <xf numFmtId="0" fontId="64" fillId="26" borderId="0" applyNumberFormat="0" applyBorder="0" applyAlignment="0" applyProtection="0"/>
    <xf numFmtId="0" fontId="64" fillId="6" borderId="0" applyNumberFormat="0" applyBorder="0" applyAlignment="0" applyProtection="0"/>
    <xf numFmtId="0" fontId="64" fillId="5" borderId="0" applyNumberFormat="0" applyBorder="0" applyAlignment="0" applyProtection="0"/>
    <xf numFmtId="0" fontId="64" fillId="13" borderId="0" applyNumberFormat="0" applyBorder="0" applyAlignment="0" applyProtection="0"/>
    <xf numFmtId="0" fontId="64" fillId="7" borderId="0" applyNumberFormat="0" applyBorder="0" applyAlignment="0" applyProtection="0"/>
    <xf numFmtId="0" fontId="64" fillId="27" borderId="0" applyNumberFormat="0" applyBorder="0" applyAlignment="0" applyProtection="0"/>
    <xf numFmtId="0" fontId="64" fillId="26" borderId="0" applyNumberFormat="0" applyBorder="0" applyAlignment="0" applyProtection="0"/>
    <xf numFmtId="0" fontId="64" fillId="13" borderId="0" applyNumberFormat="0" applyBorder="0" applyAlignment="0" applyProtection="0"/>
    <xf numFmtId="0" fontId="64" fillId="28" borderId="0" applyNumberFormat="0" applyBorder="0" applyAlignment="0" applyProtection="0"/>
    <xf numFmtId="0" fontId="65" fillId="29" borderId="0" applyNumberFormat="0" applyBorder="0" applyAlignment="0" applyProtection="0"/>
    <xf numFmtId="0" fontId="65" fillId="7" borderId="0" applyNumberFormat="0" applyBorder="0" applyAlignment="0" applyProtection="0"/>
    <xf numFmtId="0" fontId="65" fillId="27" borderId="0" applyNumberFormat="0" applyBorder="0" applyAlignment="0" applyProtection="0"/>
    <xf numFmtId="0" fontId="65" fillId="30" borderId="0" applyNumberFormat="0" applyBorder="0" applyAlignment="0" applyProtection="0"/>
    <xf numFmtId="0" fontId="65" fillId="14" borderId="0" applyNumberFormat="0" applyBorder="0" applyAlignment="0" applyProtection="0"/>
    <xf numFmtId="0" fontId="65" fillId="31" borderId="0" applyNumberFormat="0" applyBorder="0" applyAlignment="0" applyProtection="0"/>
    <xf numFmtId="176" fontId="5" fillId="0" borderId="0" applyFont="0" applyFill="0" applyBorder="0" applyAlignment="0" applyProtection="0"/>
    <xf numFmtId="177" fontId="17" fillId="0" borderId="0" applyFont="0" applyFill="0" applyBorder="0" applyAlignment="0" applyProtection="0"/>
    <xf numFmtId="178" fontId="66" fillId="0" borderId="0" applyFont="0" applyFill="0" applyBorder="0" applyAlignment="0" applyProtection="0"/>
    <xf numFmtId="179" fontId="66" fillId="0" borderId="0" applyFont="0" applyFill="0" applyBorder="0" applyAlignment="0" applyProtection="0"/>
    <xf numFmtId="167" fontId="66" fillId="0" borderId="0" applyFont="0" applyFill="0" applyBorder="0" applyAlignment="0" applyProtection="0"/>
    <xf numFmtId="168" fontId="66" fillId="0" borderId="0" applyFont="0" applyFill="0" applyBorder="0" applyAlignment="0" applyProtection="0"/>
    <xf numFmtId="180" fontId="67" fillId="32" borderId="64" applyProtection="0">
      <alignment vertical="center"/>
    </xf>
    <xf numFmtId="0" fontId="68" fillId="0" borderId="0" applyNumberFormat="0" applyFill="0" applyBorder="0" applyAlignment="0" applyProtection="0"/>
    <xf numFmtId="49" fontId="69" fillId="0" borderId="65" applyNumberFormat="0" applyFont="0" applyAlignment="0">
      <alignment horizontal="left" vertical="center" wrapText="1"/>
    </xf>
    <xf numFmtId="0" fontId="70" fillId="0" borderId="0" applyNumberFormat="0" applyFill="0" applyBorder="0" applyAlignment="0"/>
    <xf numFmtId="0" fontId="71" fillId="0" borderId="0" applyNumberFormat="0" applyFill="0" applyBorder="0" applyAlignment="0" applyProtection="0"/>
    <xf numFmtId="181" fontId="72" fillId="0" borderId="0" applyNumberFormat="0" applyFill="0" applyBorder="0" applyAlignment="0"/>
    <xf numFmtId="0" fontId="73" fillId="0" borderId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182" fontId="17" fillId="0" borderId="0" applyFill="0" applyBorder="0" applyAlignment="0"/>
    <xf numFmtId="183" fontId="17" fillId="0" borderId="0" applyFill="0" applyBorder="0" applyAlignment="0"/>
    <xf numFmtId="184" fontId="5" fillId="0" borderId="0" applyFill="0" applyBorder="0" applyAlignment="0"/>
    <xf numFmtId="184" fontId="5" fillId="0" borderId="0" applyFill="0" applyBorder="0" applyAlignment="0"/>
    <xf numFmtId="184" fontId="5" fillId="0" borderId="0" applyFill="0" applyBorder="0" applyAlignment="0"/>
    <xf numFmtId="184" fontId="5" fillId="0" borderId="0" applyFill="0" applyBorder="0" applyAlignment="0"/>
    <xf numFmtId="185" fontId="5" fillId="0" borderId="0" applyFill="0" applyBorder="0" applyAlignment="0"/>
    <xf numFmtId="185" fontId="5" fillId="0" borderId="0" applyFill="0" applyBorder="0" applyAlignment="0"/>
    <xf numFmtId="185" fontId="5" fillId="0" borderId="0" applyFill="0" applyBorder="0" applyAlignment="0"/>
    <xf numFmtId="185" fontId="5" fillId="0" borderId="0" applyFill="0" applyBorder="0" applyAlignment="0"/>
    <xf numFmtId="186" fontId="17" fillId="0" borderId="0" applyFill="0" applyBorder="0" applyAlignment="0"/>
    <xf numFmtId="187" fontId="17" fillId="0" borderId="0" applyFill="0" applyBorder="0" applyAlignment="0"/>
    <xf numFmtId="182" fontId="17" fillId="0" borderId="0" applyFill="0" applyBorder="0" applyAlignment="0"/>
    <xf numFmtId="180" fontId="74" fillId="0" borderId="64" applyProtection="0">
      <alignment horizontal="right" vertical="center"/>
    </xf>
    <xf numFmtId="5" fontId="75" fillId="0" borderId="66" applyNumberFormat="0" applyFont="0" applyAlignment="0" applyProtection="0"/>
    <xf numFmtId="188" fontId="76" fillId="0" borderId="0"/>
    <xf numFmtId="188" fontId="76" fillId="0" borderId="0"/>
    <xf numFmtId="188" fontId="76" fillId="0" borderId="0"/>
    <xf numFmtId="188" fontId="76" fillId="0" borderId="0"/>
    <xf numFmtId="188" fontId="76" fillId="0" borderId="0"/>
    <xf numFmtId="188" fontId="76" fillId="0" borderId="0"/>
    <xf numFmtId="188" fontId="76" fillId="0" borderId="0"/>
    <xf numFmtId="188" fontId="76" fillId="0" borderId="0"/>
    <xf numFmtId="41" fontId="5" fillId="0" borderId="0" applyFont="0" applyFill="0" applyBorder="0" applyAlignment="0" applyProtection="0"/>
    <xf numFmtId="186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189" fontId="77" fillId="0" borderId="0" applyFont="0" applyFill="0" applyBorder="0" applyAlignment="0" applyProtection="0"/>
    <xf numFmtId="190" fontId="77" fillId="0" borderId="0" applyFont="0" applyFill="0" applyBorder="0" applyAlignment="0" applyProtection="0"/>
    <xf numFmtId="191" fontId="5" fillId="0" borderId="0" applyFont="0" applyFill="0" applyBorder="0" applyAlignment="0" applyProtection="0"/>
    <xf numFmtId="182" fontId="17" fillId="0" borderId="0" applyFont="0" applyFill="0" applyBorder="0" applyAlignment="0" applyProtection="0"/>
    <xf numFmtId="192" fontId="5" fillId="0" borderId="0" applyFont="0" applyFill="0" applyBorder="0" applyAlignment="0" applyProtection="0"/>
    <xf numFmtId="3" fontId="78" fillId="0" borderId="0"/>
    <xf numFmtId="43" fontId="15" fillId="0" borderId="0" applyFont="0" applyFill="0" applyBorder="0" applyAlignment="0" applyProtection="0"/>
    <xf numFmtId="15" fontId="77" fillId="0" borderId="0" applyFont="0" applyFill="0" applyBorder="0" applyAlignment="0" applyProtection="0">
      <alignment horizontal="left"/>
    </xf>
    <xf numFmtId="14" fontId="79" fillId="0" borderId="0" applyFill="0" applyBorder="0" applyAlignment="0"/>
    <xf numFmtId="0" fontId="80" fillId="0" borderId="67" applyProtection="0">
      <alignment horizontal="center" vertical="top" wrapText="1"/>
    </xf>
    <xf numFmtId="193" fontId="77" fillId="0" borderId="0" applyFont="0" applyFill="0" applyBorder="0" applyProtection="0">
      <alignment horizontal="left"/>
    </xf>
    <xf numFmtId="182" fontId="81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94" fontId="82" fillId="0" borderId="0" applyFont="0" applyFill="0" applyBorder="0" applyAlignment="0"/>
    <xf numFmtId="186" fontId="17" fillId="0" borderId="0" applyFill="0" applyBorder="0" applyAlignment="0"/>
    <xf numFmtId="182" fontId="17" fillId="0" borderId="0" applyFill="0" applyBorder="0" applyAlignment="0"/>
    <xf numFmtId="186" fontId="17" fillId="0" borderId="0" applyFill="0" applyBorder="0" applyAlignment="0"/>
    <xf numFmtId="187" fontId="17" fillId="0" borderId="0" applyFill="0" applyBorder="0" applyAlignment="0"/>
    <xf numFmtId="182" fontId="17" fillId="0" borderId="0" applyFill="0" applyBorder="0" applyAlignment="0"/>
    <xf numFmtId="0" fontId="83" fillId="20" borderId="21"/>
    <xf numFmtId="0" fontId="8" fillId="0" borderId="0" applyProtection="0"/>
    <xf numFmtId="38" fontId="83" fillId="2" borderId="0" applyNumberFormat="0" applyBorder="0" applyAlignment="0" applyProtection="0"/>
    <xf numFmtId="0" fontId="84" fillId="0" borderId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85" fillId="4" borderId="0"/>
    <xf numFmtId="0" fontId="86" fillId="0" borderId="0">
      <alignment horizontal="left"/>
    </xf>
    <xf numFmtId="0" fontId="87" fillId="0" borderId="31" applyNumberFormat="0" applyAlignment="0" applyProtection="0">
      <alignment horizontal="left" vertical="center"/>
    </xf>
    <xf numFmtId="0" fontId="87" fillId="0" borderId="23">
      <alignment horizontal="left" vertical="center"/>
    </xf>
    <xf numFmtId="0" fontId="62" fillId="0" borderId="11"/>
    <xf numFmtId="0" fontId="88" fillId="0" borderId="0"/>
    <xf numFmtId="0" fontId="89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1" fillId="16" borderId="0" applyNumberFormat="0" applyBorder="0" applyAlignment="0" applyProtection="0"/>
    <xf numFmtId="0" fontId="17" fillId="0" borderId="0"/>
    <xf numFmtId="37" fontId="92" fillId="0" borderId="0" applyFill="0" applyBorder="0" applyAlignment="0">
      <protection locked="0"/>
    </xf>
    <xf numFmtId="195" fontId="92" fillId="0" borderId="7" applyFill="0" applyBorder="0" applyAlignment="0">
      <alignment horizontal="center"/>
      <protection locked="0"/>
    </xf>
    <xf numFmtId="10" fontId="83" fillId="33" borderId="21" applyNumberFormat="0" applyBorder="0" applyAlignment="0" applyProtection="0"/>
    <xf numFmtId="182" fontId="92" fillId="0" borderId="0" applyFill="0" applyBorder="0" applyAlignment="0">
      <protection locked="0"/>
    </xf>
    <xf numFmtId="194" fontId="92" fillId="0" borderId="0" applyFill="0" applyBorder="0" applyAlignment="0" applyProtection="0">
      <protection locked="0"/>
    </xf>
    <xf numFmtId="0" fontId="93" fillId="34" borderId="64" applyAlignment="0">
      <protection locked="0"/>
    </xf>
    <xf numFmtId="0" fontId="72" fillId="0" borderId="0"/>
    <xf numFmtId="0" fontId="94" fillId="17" borderId="54" applyNumberFormat="0" applyAlignment="0" applyProtection="0"/>
    <xf numFmtId="186" fontId="17" fillId="0" borderId="0" applyFill="0" applyBorder="0" applyAlignment="0"/>
    <xf numFmtId="182" fontId="17" fillId="0" borderId="0" applyFill="0" applyBorder="0" applyAlignment="0"/>
    <xf numFmtId="186" fontId="17" fillId="0" borderId="0" applyFill="0" applyBorder="0" applyAlignment="0"/>
    <xf numFmtId="187" fontId="17" fillId="0" borderId="0" applyFill="0" applyBorder="0" applyAlignment="0"/>
    <xf numFmtId="182" fontId="17" fillId="0" borderId="0" applyFill="0" applyBorder="0" applyAlignment="0"/>
    <xf numFmtId="168" fontId="95" fillId="0" borderId="0" applyFont="0" applyFill="0" applyBorder="0" applyAlignment="0" applyProtection="0"/>
    <xf numFmtId="0" fontId="96" fillId="0" borderId="63"/>
    <xf numFmtId="196" fontId="97" fillId="0" borderId="0" applyFont="0" applyFill="0" applyBorder="0" applyAlignment="0" applyProtection="0"/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8" fillId="35" borderId="0">
      <alignment horizontal="center" vertical="center" wrapText="1"/>
    </xf>
    <xf numFmtId="0" fontId="99" fillId="0" borderId="0">
      <alignment horizontal="left" vertical="top" wrapText="1"/>
    </xf>
    <xf numFmtId="0" fontId="100" fillId="0" borderId="0" applyNumberFormat="0"/>
    <xf numFmtId="0" fontId="101" fillId="12" borderId="0" applyNumberFormat="0" applyBorder="0" applyAlignment="0" applyProtection="0"/>
    <xf numFmtId="37" fontId="102" fillId="0" borderId="0"/>
    <xf numFmtId="180" fontId="103" fillId="0" borderId="64">
      <alignment vertical="center"/>
      <protection locked="0"/>
    </xf>
    <xf numFmtId="197" fontId="104" fillId="0" borderId="0"/>
    <xf numFmtId="0" fontId="15" fillId="0" borderId="0" applyNumberFormat="0" applyFill="0" applyBorder="0" applyAlignment="0" applyProtection="0"/>
    <xf numFmtId="181" fontId="105" fillId="0" borderId="0" applyFill="0" applyBorder="0" applyAlignment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6" fillId="0" borderId="0"/>
    <xf numFmtId="0" fontId="107" fillId="0" borderId="0"/>
    <xf numFmtId="180" fontId="67" fillId="34" borderId="64" applyProtection="0">
      <alignment vertical="center" wrapText="1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" fontId="17" fillId="0" borderId="0" applyFont="0" applyFill="0" applyBorder="0" applyAlignment="0" applyProtection="0"/>
    <xf numFmtId="187" fontId="82" fillId="0" borderId="12" applyFont="0" applyFill="0" applyBorder="0" applyAlignment="0" applyProtection="0">
      <alignment horizontal="right"/>
    </xf>
    <xf numFmtId="198" fontId="77" fillId="0" borderId="0" applyFont="0" applyFill="0" applyBorder="0" applyAlignment="0" applyProtection="0"/>
    <xf numFmtId="199" fontId="77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200" fontId="5" fillId="0" borderId="0" applyFont="0" applyFill="0" applyBorder="0" applyAlignment="0" applyProtection="0"/>
    <xf numFmtId="200" fontId="5" fillId="0" borderId="0" applyFont="0" applyFill="0" applyBorder="0" applyAlignment="0" applyProtection="0"/>
    <xf numFmtId="200" fontId="5" fillId="0" borderId="0" applyFont="0" applyFill="0" applyBorder="0" applyAlignment="0" applyProtection="0"/>
    <xf numFmtId="20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201" fontId="108" fillId="0" borderId="0" applyFont="0" applyFill="0" applyBorder="0" applyAlignment="0" applyProtection="0"/>
    <xf numFmtId="202" fontId="108" fillId="0" borderId="0" applyFont="0" applyFill="0" applyBorder="0" applyAlignment="0" applyProtection="0"/>
    <xf numFmtId="10" fontId="77" fillId="0" borderId="0" applyFont="0" applyFill="0" applyBorder="0" applyAlignment="0" applyProtection="0"/>
    <xf numFmtId="0" fontId="109" fillId="0" borderId="14"/>
    <xf numFmtId="0" fontId="110" fillId="0" borderId="0"/>
    <xf numFmtId="0" fontId="103" fillId="0" borderId="64">
      <alignment vertical="center" wrapText="1"/>
      <protection locked="0"/>
    </xf>
    <xf numFmtId="0" fontId="111" fillId="0" borderId="0">
      <alignment horizontal="justify" vertical="top" wrapText="1"/>
    </xf>
    <xf numFmtId="0" fontId="112" fillId="0" borderId="64">
      <alignment horizontal="justify" vertical="center" wrapText="1"/>
      <protection locked="0"/>
    </xf>
    <xf numFmtId="0" fontId="83" fillId="2" borderId="21"/>
    <xf numFmtId="186" fontId="17" fillId="0" borderId="0" applyFill="0" applyBorder="0" applyAlignment="0"/>
    <xf numFmtId="182" fontId="17" fillId="0" borderId="0" applyFill="0" applyBorder="0" applyAlignment="0"/>
    <xf numFmtId="186" fontId="17" fillId="0" borderId="0" applyFill="0" applyBorder="0" applyAlignment="0"/>
    <xf numFmtId="187" fontId="17" fillId="0" borderId="0" applyFill="0" applyBorder="0" applyAlignment="0"/>
    <xf numFmtId="182" fontId="17" fillId="0" borderId="0" applyFill="0" applyBorder="0" applyAlignment="0"/>
    <xf numFmtId="3" fontId="69" fillId="0" borderId="21" applyFill="0">
      <alignment horizontal="right" vertical="center"/>
    </xf>
    <xf numFmtId="0" fontId="69" fillId="0" borderId="21">
      <alignment horizontal="left" vertical="center" wrapText="1"/>
    </xf>
    <xf numFmtId="38" fontId="77" fillId="36" borderId="0" applyNumberFormat="0" applyFont="0" applyBorder="0" applyAlignment="0" applyProtection="0"/>
    <xf numFmtId="0" fontId="113" fillId="0" borderId="0" applyNumberFormat="0"/>
    <xf numFmtId="0" fontId="51" fillId="0" borderId="0"/>
    <xf numFmtId="180" fontId="114" fillId="37" borderId="64" applyProtection="0">
      <alignment vertical="center"/>
    </xf>
    <xf numFmtId="0" fontId="115" fillId="10" borderId="0" applyNumberFormat="0" applyBorder="0" applyAlignment="0" applyProtection="0"/>
    <xf numFmtId="0" fontId="116" fillId="0" borderId="0"/>
    <xf numFmtId="0" fontId="96" fillId="0" borderId="0"/>
    <xf numFmtId="38" fontId="117" fillId="0" borderId="0" applyFill="0" applyBorder="0" applyAlignment="0" applyProtection="0"/>
    <xf numFmtId="201" fontId="118" fillId="0" borderId="0" applyFill="0" applyBorder="0" applyAlignment="0" applyProtection="0"/>
    <xf numFmtId="203" fontId="42" fillId="0" borderId="23">
      <alignment vertical="top" wrapText="1"/>
      <protection locked="0"/>
    </xf>
    <xf numFmtId="49" fontId="79" fillId="0" borderId="0" applyFill="0" applyBorder="0" applyAlignment="0"/>
    <xf numFmtId="204" fontId="5" fillId="0" borderId="0" applyFill="0" applyBorder="0" applyAlignment="0"/>
    <xf numFmtId="204" fontId="5" fillId="0" borderId="0" applyFill="0" applyBorder="0" applyAlignment="0"/>
    <xf numFmtId="204" fontId="5" fillId="0" borderId="0" applyFill="0" applyBorder="0" applyAlignment="0"/>
    <xf numFmtId="204" fontId="5" fillId="0" borderId="0" applyFill="0" applyBorder="0" applyAlignment="0"/>
    <xf numFmtId="205" fontId="5" fillId="0" borderId="0" applyFill="0" applyBorder="0" applyAlignment="0"/>
    <xf numFmtId="205" fontId="5" fillId="0" borderId="0" applyFill="0" applyBorder="0" applyAlignment="0"/>
    <xf numFmtId="205" fontId="5" fillId="0" borderId="0" applyFill="0" applyBorder="0" applyAlignment="0"/>
    <xf numFmtId="205" fontId="5" fillId="0" borderId="0" applyFill="0" applyBorder="0" applyAlignment="0"/>
    <xf numFmtId="206" fontId="77" fillId="0" borderId="0" applyFont="0" applyFill="0" applyBorder="0" applyAlignment="0" applyProtection="0"/>
    <xf numFmtId="207" fontId="77" fillId="0" borderId="0" applyFont="0" applyFill="0" applyBorder="0" applyAlignment="0" applyProtection="0"/>
    <xf numFmtId="18" fontId="81" fillId="0" borderId="0" applyFont="0" applyFill="0" applyBorder="0" applyAlignment="0" applyProtection="0">
      <alignment horizontal="left"/>
    </xf>
    <xf numFmtId="38" fontId="77" fillId="0" borderId="68" applyNumberFormat="0" applyFont="0" applyFill="0" applyAlignment="0" applyProtection="0"/>
    <xf numFmtId="10" fontId="108" fillId="0" borderId="69" applyNumberFormat="0" applyFont="0" applyFill="0" applyAlignment="0" applyProtection="0"/>
    <xf numFmtId="0" fontId="119" fillId="5" borderId="61" applyNumberFormat="0" applyAlignment="0" applyProtection="0"/>
    <xf numFmtId="0" fontId="120" fillId="11" borderId="61" applyNumberFormat="0" applyAlignment="0" applyProtection="0"/>
    <xf numFmtId="180" fontId="121" fillId="38" borderId="64">
      <alignment horizontal="right" vertical="center"/>
      <protection locked="0"/>
    </xf>
    <xf numFmtId="0" fontId="122" fillId="11" borderId="62" applyNumberFormat="0" applyAlignment="0" applyProtection="0"/>
    <xf numFmtId="208" fontId="61" fillId="0" borderId="23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3" fontId="80" fillId="0" borderId="0"/>
    <xf numFmtId="0" fontId="65" fillId="39" borderId="0" applyNumberFormat="0" applyBorder="0" applyAlignment="0" applyProtection="0"/>
    <xf numFmtId="0" fontId="65" fillId="21" borderId="0" applyNumberFormat="0" applyBorder="0" applyAlignment="0" applyProtection="0"/>
    <xf numFmtId="0" fontId="65" fillId="15" borderId="0" applyNumberFormat="0" applyBorder="0" applyAlignment="0" applyProtection="0"/>
    <xf numFmtId="0" fontId="65" fillId="30" borderId="0" applyNumberFormat="0" applyBorder="0" applyAlignment="0" applyProtection="0"/>
    <xf numFmtId="0" fontId="65" fillId="14" borderId="0" applyNumberFormat="0" applyBorder="0" applyAlignment="0" applyProtection="0"/>
    <xf numFmtId="0" fontId="65" fillId="22" borderId="0" applyNumberFormat="0" applyBorder="0" applyAlignment="0" applyProtection="0"/>
    <xf numFmtId="169" fontId="63" fillId="0" borderId="0" applyFont="0" applyFill="0" applyBorder="0" applyAlignment="0" applyProtection="0"/>
    <xf numFmtId="17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76" fillId="0" borderId="0"/>
    <xf numFmtId="0" fontId="76" fillId="0" borderId="0"/>
    <xf numFmtId="0" fontId="8" fillId="0" borderId="0"/>
    <xf numFmtId="0" fontId="60" fillId="0" borderId="0"/>
    <xf numFmtId="209" fontId="18" fillId="0" borderId="0" applyFont="0" applyFill="0" applyBorder="0" applyAlignment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5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9" fontId="8" fillId="0" borderId="21"/>
    <xf numFmtId="49" fontId="8" fillId="0" borderId="21"/>
    <xf numFmtId="49" fontId="8" fillId="0" borderId="21"/>
    <xf numFmtId="0" fontId="8" fillId="0" borderId="0"/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9" fontId="8" fillId="0" borderId="0">
      <alignment horizontal="left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6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" fontId="35" fillId="0" borderId="0" applyFill="0" applyBorder="0" applyProtection="0"/>
    <xf numFmtId="4" fontId="35" fillId="0" borderId="0" applyFill="0" applyBorder="0" applyProtection="0"/>
    <xf numFmtId="4" fontId="35" fillId="0" borderId="0" applyFill="0" applyBorder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 applyNumberFormat="0" applyAlignment="0"/>
    <xf numFmtId="0" fontId="8" fillId="8" borderId="59" applyNumberFormat="0" applyFont="0" applyAlignment="0" applyProtection="0"/>
    <xf numFmtId="0" fontId="8" fillId="8" borderId="59" applyNumberFormat="0" applyFont="0" applyAlignment="0" applyProtection="0"/>
    <xf numFmtId="0" fontId="8" fillId="8" borderId="59" applyNumberFormat="0" applyFont="0" applyAlignment="0" applyProtection="0"/>
    <xf numFmtId="0" fontId="8" fillId="8" borderId="59" applyNumberFormat="0" applyFont="0" applyAlignment="0" applyProtection="0"/>
    <xf numFmtId="0" fontId="8" fillId="8" borderId="59" applyNumberFormat="0" applyFont="0" applyAlignment="0" applyProtection="0"/>
    <xf numFmtId="0" fontId="8" fillId="8" borderId="59" applyNumberFormat="0" applyFont="0" applyAlignment="0" applyProtection="0"/>
    <xf numFmtId="0" fontId="8" fillId="8" borderId="59" applyNumberFormat="0" applyFont="0" applyAlignment="0" applyProtection="0"/>
    <xf numFmtId="0" fontId="8" fillId="8" borderId="59" applyNumberFormat="0" applyFont="0" applyAlignment="0" applyProtection="0"/>
    <xf numFmtId="0" fontId="8" fillId="8" borderId="59" applyNumberFormat="0" applyFont="0" applyAlignment="0" applyProtection="0"/>
    <xf numFmtId="1" fontId="8" fillId="0" borderId="0">
      <alignment horizontal="center" vertical="center"/>
      <protection locked="0"/>
    </xf>
    <xf numFmtId="1" fontId="8" fillId="0" borderId="0">
      <alignment horizontal="center" vertical="center"/>
      <protection locked="0"/>
    </xf>
    <xf numFmtId="1" fontId="8" fillId="0" borderId="0">
      <alignment horizontal="center" vertical="center"/>
      <protection locked="0"/>
    </xf>
    <xf numFmtId="0" fontId="13" fillId="18" borderId="0">
      <alignment horizontal="left"/>
    </xf>
    <xf numFmtId="0" fontId="13" fillId="0" borderId="0"/>
    <xf numFmtId="0" fontId="8" fillId="0" borderId="0"/>
    <xf numFmtId="0" fontId="8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189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3" fontId="8" fillId="0" borderId="0"/>
    <xf numFmtId="43" fontId="8" fillId="0" borderId="0" applyFont="0" applyFill="0" applyBorder="0" applyAlignment="0" applyProtection="0"/>
    <xf numFmtId="15" fontId="22" fillId="0" borderId="0" applyFont="0" applyFill="0" applyBorder="0" applyAlignment="0" applyProtection="0">
      <alignment horizontal="left"/>
    </xf>
    <xf numFmtId="193" fontId="22" fillId="0" borderId="0" applyFont="0" applyFill="0" applyBorder="0" applyProtection="0">
      <alignment horizontal="left"/>
    </xf>
    <xf numFmtId="0" fontId="8" fillId="0" borderId="0"/>
    <xf numFmtId="4" fontId="8" fillId="0" borderId="0" applyFont="0" applyFill="0" applyBorder="0" applyAlignment="0" applyProtection="0"/>
    <xf numFmtId="4" fontId="8" fillId="0" borderId="0" applyFont="0" applyFill="0" applyBorder="0" applyAlignment="0" applyProtection="0"/>
    <xf numFmtId="4" fontId="8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8" fillId="0" borderId="0" applyProtection="0"/>
    <xf numFmtId="0" fontId="8" fillId="0" borderId="0" applyProtection="0"/>
    <xf numFmtId="180" fontId="74" fillId="0" borderId="64">
      <alignment vertical="center"/>
      <protection locked="0"/>
    </xf>
    <xf numFmtId="0" fontId="8" fillId="0" borderId="0" applyProtection="0"/>
    <xf numFmtId="0" fontId="8" fillId="0" borderId="0" applyNumberFormat="0" applyFill="0" applyBorder="0" applyAlignment="0" applyProtection="0"/>
    <xf numFmtId="0" fontId="8" fillId="0" borderId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98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44" fillId="0" borderId="0"/>
    <xf numFmtId="0" fontId="74" fillId="0" borderId="64">
      <alignment vertical="center" wrapText="1"/>
      <protection locked="0"/>
    </xf>
    <xf numFmtId="38" fontId="22" fillId="36" borderId="0" applyNumberFormat="0" applyFont="0" applyBorder="0" applyAlignment="0" applyProtection="0"/>
    <xf numFmtId="0" fontId="13" fillId="0" borderId="0"/>
    <xf numFmtId="180" fontId="67" fillId="37" borderId="64" applyProtection="0">
      <alignment vertical="center"/>
    </xf>
    <xf numFmtId="0" fontId="8" fillId="0" borderId="0" applyNumberFormat="0" applyFill="0" applyBorder="0" applyAlignment="0" applyProtection="0"/>
    <xf numFmtId="206" fontId="22" fillId="0" borderId="0" applyFont="0" applyFill="0" applyBorder="0" applyAlignment="0" applyProtection="0"/>
    <xf numFmtId="207" fontId="22" fillId="0" borderId="0" applyFont="0" applyFill="0" applyBorder="0" applyAlignment="0" applyProtection="0"/>
    <xf numFmtId="38" fontId="22" fillId="0" borderId="68" applyNumberFormat="0" applyFont="0" applyFill="0" applyAlignment="0" applyProtection="0"/>
    <xf numFmtId="0" fontId="8" fillId="0" borderId="0"/>
    <xf numFmtId="0" fontId="8" fillId="0" borderId="0"/>
    <xf numFmtId="0" fontId="8" fillId="0" borderId="0"/>
    <xf numFmtId="209" fontId="5" fillId="0" borderId="0" applyFont="0" applyFill="0" applyBorder="0" applyAlignment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23" fillId="0" borderId="0"/>
    <xf numFmtId="0" fontId="8" fillId="0" borderId="0" applyNumberFormat="0" applyFill="0" applyBorder="0" applyAlignment="0" applyProtection="0"/>
    <xf numFmtId="0" fontId="128" fillId="0" borderId="0"/>
    <xf numFmtId="0" fontId="5" fillId="0" borderId="0"/>
    <xf numFmtId="0" fontId="5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8" fillId="0" borderId="0"/>
    <xf numFmtId="5" fontId="75" fillId="0" borderId="66" applyNumberFormat="0" applyFont="0" applyAlignment="0" applyProtection="0"/>
    <xf numFmtId="43" fontId="8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123" fillId="0" borderId="0"/>
    <xf numFmtId="0" fontId="9" fillId="0" borderId="0"/>
    <xf numFmtId="0" fontId="5" fillId="0" borderId="0"/>
    <xf numFmtId="0" fontId="9" fillId="0" borderId="0"/>
    <xf numFmtId="0" fontId="139" fillId="0" borderId="0"/>
    <xf numFmtId="0" fontId="142" fillId="0" borderId="0" applyNumberFormat="0" applyFill="0" applyBorder="0" applyAlignment="0" applyProtection="0">
      <alignment vertical="top"/>
      <protection locked="0"/>
    </xf>
    <xf numFmtId="44" fontId="123" fillId="0" borderId="0" applyFont="0" applyFill="0" applyBorder="0" applyAlignment="0" applyProtection="0"/>
    <xf numFmtId="0" fontId="123" fillId="0" borderId="0"/>
    <xf numFmtId="0" fontId="140" fillId="18" borderId="0">
      <alignment horizontal="left"/>
    </xf>
    <xf numFmtId="0" fontId="141" fillId="19" borderId="0"/>
    <xf numFmtId="0" fontId="123" fillId="0" borderId="0" applyProtection="0"/>
    <xf numFmtId="0" fontId="140" fillId="0" borderId="0"/>
    <xf numFmtId="0" fontId="123" fillId="0" borderId="0"/>
    <xf numFmtId="0" fontId="146" fillId="0" borderId="0"/>
    <xf numFmtId="0" fontId="150" fillId="0" borderId="0"/>
    <xf numFmtId="44" fontId="60" fillId="0" borderId="0" applyFont="0" applyFill="0" applyBorder="0" applyAlignment="0" applyProtection="0"/>
  </cellStyleXfs>
  <cellXfs count="610">
    <xf numFmtId="0" fontId="0" fillId="0" borderId="0" xfId="0"/>
    <xf numFmtId="0" fontId="1" fillId="0" borderId="0" xfId="4" applyFont="1" applyAlignment="1">
      <alignment vertical="center"/>
    </xf>
    <xf numFmtId="0" fontId="2" fillId="0" borderId="31" xfId="5" applyFont="1" applyBorder="1" applyAlignment="1">
      <alignment horizontal="center" vertical="center"/>
    </xf>
    <xf numFmtId="0" fontId="12" fillId="4" borderId="31" xfId="4" applyFont="1" applyFill="1" applyBorder="1" applyAlignment="1">
      <alignment horizontal="center" vertical="center"/>
    </xf>
    <xf numFmtId="4" fontId="1" fillId="4" borderId="31" xfId="4" applyNumberFormat="1" applyFont="1" applyFill="1" applyBorder="1" applyAlignment="1">
      <alignment horizontal="right" vertical="center"/>
    </xf>
    <xf numFmtId="0" fontId="1" fillId="4" borderId="31" xfId="4" applyFont="1" applyFill="1" applyBorder="1" applyAlignment="1">
      <alignment horizontal="center" vertical="center"/>
    </xf>
    <xf numFmtId="165" fontId="12" fillId="4" borderId="31" xfId="4" applyNumberFormat="1" applyFont="1" applyFill="1" applyBorder="1" applyAlignment="1">
      <alignment horizontal="center" vertical="center"/>
    </xf>
    <xf numFmtId="165" fontId="12" fillId="4" borderId="32" xfId="4" applyNumberFormat="1" applyFont="1" applyFill="1" applyBorder="1" applyAlignment="1">
      <alignment horizontal="right" vertical="center"/>
    </xf>
    <xf numFmtId="0" fontId="4" fillId="0" borderId="39" xfId="4" applyFont="1" applyBorder="1" applyAlignment="1">
      <alignment horizontal="center" vertical="center"/>
    </xf>
    <xf numFmtId="0" fontId="2" fillId="0" borderId="40" xfId="4" applyFont="1" applyBorder="1" applyAlignment="1">
      <alignment vertical="center"/>
    </xf>
    <xf numFmtId="0" fontId="4" fillId="0" borderId="41" xfId="4" applyFont="1" applyBorder="1" applyAlignment="1">
      <alignment vertical="center"/>
    </xf>
    <xf numFmtId="0" fontId="2" fillId="0" borderId="41" xfId="4" applyFont="1" applyBorder="1" applyAlignment="1">
      <alignment horizontal="left" vertical="center"/>
    </xf>
    <xf numFmtId="4" fontId="1" fillId="0" borderId="41" xfId="4" applyNumberFormat="1" applyFont="1" applyBorder="1" applyAlignment="1">
      <alignment horizontal="right" vertical="center"/>
    </xf>
    <xf numFmtId="49" fontId="1" fillId="0" borderId="41" xfId="4" applyNumberFormat="1" applyFont="1" applyBorder="1" applyAlignment="1">
      <alignment horizontal="center" vertical="center"/>
    </xf>
    <xf numFmtId="165" fontId="1" fillId="0" borderId="41" xfId="4" applyNumberFormat="1" applyFont="1" applyBorder="1" applyAlignment="1">
      <alignment vertical="center"/>
    </xf>
    <xf numFmtId="165" fontId="1" fillId="0" borderId="42" xfId="4" applyNumberFormat="1" applyFont="1" applyBorder="1" applyAlignment="1">
      <alignment horizontal="right" vertical="center"/>
    </xf>
    <xf numFmtId="0" fontId="13" fillId="0" borderId="44" xfId="4" applyFont="1" applyFill="1" applyBorder="1" applyAlignment="1">
      <alignment horizontal="left" vertical="center" wrapText="1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4" fillId="0" borderId="40" xfId="4" applyFont="1" applyBorder="1" applyAlignment="1">
      <alignment vertical="center"/>
    </xf>
    <xf numFmtId="0" fontId="1" fillId="0" borderId="40" xfId="4" applyFont="1" applyFill="1" applyBorder="1" applyAlignment="1">
      <alignment horizontal="left" vertical="center"/>
    </xf>
    <xf numFmtId="0" fontId="1" fillId="0" borderId="44" xfId="4" applyFont="1" applyFill="1" applyBorder="1" applyAlignment="1">
      <alignment horizontal="left" vertical="center" wrapText="1"/>
    </xf>
    <xf numFmtId="4" fontId="2" fillId="0" borderId="40" xfId="4" applyNumberFormat="1" applyFont="1" applyBorder="1" applyAlignment="1">
      <alignment horizontal="right" vertical="center"/>
    </xf>
    <xf numFmtId="49" fontId="2" fillId="0" borderId="44" xfId="4" applyNumberFormat="1" applyFont="1" applyBorder="1" applyAlignment="1">
      <alignment horizontal="center" vertical="center"/>
    </xf>
    <xf numFmtId="165" fontId="2" fillId="0" borderId="40" xfId="4" applyNumberFormat="1" applyFont="1" applyBorder="1" applyAlignment="1">
      <alignment vertical="center"/>
    </xf>
    <xf numFmtId="165" fontId="1" fillId="0" borderId="45" xfId="4" applyNumberFormat="1" applyFont="1" applyBorder="1" applyAlignment="1">
      <alignment horizontal="right" vertical="center"/>
    </xf>
    <xf numFmtId="0" fontId="4" fillId="0" borderId="0" xfId="4" applyFont="1" applyAlignment="1">
      <alignment vertical="center"/>
    </xf>
    <xf numFmtId="49" fontId="4" fillId="0" borderId="43" xfId="4" applyNumberFormat="1" applyFont="1" applyBorder="1" applyAlignment="1">
      <alignment horizontal="center" vertical="center"/>
    </xf>
    <xf numFmtId="0" fontId="2" fillId="0" borderId="43" xfId="4" applyFont="1" applyBorder="1" applyAlignment="1">
      <alignment horizontal="center" vertical="center"/>
    </xf>
    <xf numFmtId="0" fontId="1" fillId="0" borderId="44" xfId="4" applyFont="1" applyFill="1" applyBorder="1" applyAlignment="1">
      <alignment horizontal="left" vertical="center"/>
    </xf>
    <xf numFmtId="0" fontId="12" fillId="0" borderId="44" xfId="4" applyFont="1" applyBorder="1" applyAlignment="1">
      <alignment horizontal="left" vertical="center"/>
    </xf>
    <xf numFmtId="4" fontId="2" fillId="0" borderId="44" xfId="4" applyNumberFormat="1" applyFont="1" applyBorder="1" applyAlignment="1">
      <alignment horizontal="right" vertical="center"/>
    </xf>
    <xf numFmtId="165" fontId="2" fillId="0" borderId="44" xfId="4" applyNumberFormat="1" applyFont="1" applyBorder="1" applyAlignment="1">
      <alignment vertical="center"/>
    </xf>
    <xf numFmtId="165" fontId="1" fillId="0" borderId="46" xfId="4" applyNumberFormat="1" applyFont="1" applyBorder="1" applyAlignment="1">
      <alignment horizontal="right" vertical="center"/>
    </xf>
    <xf numFmtId="0" fontId="2" fillId="0" borderId="47" xfId="4" applyFont="1" applyBorder="1" applyAlignment="1">
      <alignment horizontal="center" vertical="center"/>
    </xf>
    <xf numFmtId="0" fontId="1" fillId="0" borderId="48" xfId="4" applyFont="1" applyFill="1" applyBorder="1" applyAlignment="1">
      <alignment horizontal="left" vertical="center"/>
    </xf>
    <xf numFmtId="0" fontId="12" fillId="0" borderId="48" xfId="4" applyFont="1" applyBorder="1" applyAlignment="1">
      <alignment horizontal="left" vertical="center"/>
    </xf>
    <xf numFmtId="4" fontId="2" fillId="0" borderId="48" xfId="4" applyNumberFormat="1" applyFont="1" applyBorder="1" applyAlignment="1">
      <alignment horizontal="right" vertical="center"/>
    </xf>
    <xf numFmtId="49" fontId="2" fillId="0" borderId="48" xfId="4" applyNumberFormat="1" applyFont="1" applyBorder="1" applyAlignment="1">
      <alignment horizontal="center" vertical="center"/>
    </xf>
    <xf numFmtId="165" fontId="2" fillId="0" borderId="48" xfId="4" applyNumberFormat="1" applyFont="1" applyBorder="1" applyAlignment="1">
      <alignment vertical="center"/>
    </xf>
    <xf numFmtId="165" fontId="1" fillId="0" borderId="49" xfId="4" applyNumberFormat="1" applyFont="1" applyBorder="1" applyAlignment="1">
      <alignment horizontal="right" vertical="center"/>
    </xf>
    <xf numFmtId="0" fontId="2" fillId="0" borderId="50" xfId="4" applyFont="1" applyBorder="1" applyAlignment="1">
      <alignment horizontal="center" vertical="center"/>
    </xf>
    <xf numFmtId="0" fontId="1" fillId="0" borderId="51" xfId="4" applyFont="1" applyFill="1" applyBorder="1" applyAlignment="1">
      <alignment horizontal="left" vertical="center"/>
    </xf>
    <xf numFmtId="0" fontId="1" fillId="0" borderId="51" xfId="4" applyFont="1" applyFill="1" applyBorder="1" applyAlignment="1">
      <alignment horizontal="left" vertical="center" wrapText="1"/>
    </xf>
    <xf numFmtId="4" fontId="2" fillId="0" borderId="51" xfId="4" applyNumberFormat="1" applyFont="1" applyBorder="1" applyAlignment="1">
      <alignment horizontal="right" vertical="center"/>
    </xf>
    <xf numFmtId="49" fontId="2" fillId="0" borderId="51" xfId="4" applyNumberFormat="1" applyFont="1" applyBorder="1" applyAlignment="1">
      <alignment horizontal="center" vertical="center"/>
    </xf>
    <xf numFmtId="165" fontId="2" fillId="0" borderId="51" xfId="4" applyNumberFormat="1" applyFont="1" applyBorder="1" applyAlignment="1">
      <alignment vertical="center"/>
    </xf>
    <xf numFmtId="165" fontId="1" fillId="0" borderId="52" xfId="4" applyNumberFormat="1" applyFont="1" applyBorder="1" applyAlignment="1">
      <alignment horizontal="right" vertical="center"/>
    </xf>
    <xf numFmtId="0" fontId="1" fillId="0" borderId="0" xfId="4" applyFont="1" applyBorder="1" applyAlignment="1">
      <alignment horizontal="left" vertical="center"/>
    </xf>
    <xf numFmtId="0" fontId="1" fillId="0" borderId="0" xfId="4" applyFont="1" applyBorder="1" applyAlignment="1">
      <alignment vertical="center"/>
    </xf>
    <xf numFmtId="4" fontId="1" fillId="0" borderId="0" xfId="4" applyNumberFormat="1" applyFont="1" applyBorder="1" applyAlignment="1">
      <alignment horizontal="right" vertical="center"/>
    </xf>
    <xf numFmtId="0" fontId="1" fillId="0" borderId="0" xfId="4" applyFont="1" applyBorder="1" applyAlignment="1">
      <alignment horizontal="center" vertical="center"/>
    </xf>
    <xf numFmtId="165" fontId="1" fillId="0" borderId="0" xfId="4" applyNumberFormat="1" applyFont="1" applyBorder="1" applyAlignment="1">
      <alignment vertical="center"/>
    </xf>
    <xf numFmtId="165" fontId="1" fillId="0" borderId="0" xfId="4" applyNumberFormat="1" applyFont="1" applyBorder="1" applyAlignment="1">
      <alignment horizontal="right" vertical="center"/>
    </xf>
    <xf numFmtId="4" fontId="1" fillId="0" borderId="40" xfId="4" applyNumberFormat="1" applyFont="1" applyBorder="1" applyAlignment="1">
      <alignment horizontal="right" vertical="center"/>
    </xf>
    <xf numFmtId="49" fontId="1" fillId="0" borderId="40" xfId="4" applyNumberFormat="1" applyFont="1" applyBorder="1" applyAlignment="1">
      <alignment horizontal="center" vertical="center"/>
    </xf>
    <xf numFmtId="165" fontId="1" fillId="0" borderId="40" xfId="4" applyNumberFormat="1" applyFont="1" applyBorder="1" applyAlignment="1">
      <alignment vertical="center"/>
    </xf>
    <xf numFmtId="0" fontId="125" fillId="0" borderId="0" xfId="4" applyFont="1" applyAlignment="1">
      <alignment horizontal="left" vertical="center"/>
    </xf>
    <xf numFmtId="0" fontId="124" fillId="0" borderId="0" xfId="4" applyFont="1" applyAlignment="1">
      <alignment horizontal="left" vertical="center"/>
    </xf>
    <xf numFmtId="0" fontId="126" fillId="0" borderId="0" xfId="4" applyFont="1" applyAlignment="1">
      <alignment horizontal="left" vertical="center"/>
    </xf>
    <xf numFmtId="0" fontId="127" fillId="0" borderId="0" xfId="4" applyFont="1" applyAlignment="1">
      <alignment horizontal="left" vertical="center"/>
    </xf>
    <xf numFmtId="0" fontId="124" fillId="0" borderId="0" xfId="4" applyFont="1" applyAlignment="1">
      <alignment horizontal="left" vertical="center"/>
    </xf>
    <xf numFmtId="0" fontId="14" fillId="40" borderId="39" xfId="4" applyFont="1" applyFill="1" applyBorder="1" applyAlignment="1">
      <alignment horizontal="center" vertical="center"/>
    </xf>
    <xf numFmtId="0" fontId="14" fillId="40" borderId="40" xfId="4" applyFont="1" applyFill="1" applyBorder="1" applyAlignment="1">
      <alignment vertical="center"/>
    </xf>
    <xf numFmtId="0" fontId="14" fillId="40" borderId="40" xfId="4" applyFont="1" applyFill="1" applyBorder="1" applyAlignment="1">
      <alignment horizontal="left" vertical="center" wrapText="1"/>
    </xf>
    <xf numFmtId="4" fontId="14" fillId="40" borderId="40" xfId="4" applyNumberFormat="1" applyFont="1" applyFill="1" applyBorder="1" applyAlignment="1">
      <alignment horizontal="right" vertical="center"/>
    </xf>
    <xf numFmtId="49" fontId="14" fillId="40" borderId="40" xfId="4" applyNumberFormat="1" applyFont="1" applyFill="1" applyBorder="1" applyAlignment="1">
      <alignment horizontal="center" vertical="center"/>
    </xf>
    <xf numFmtId="165" fontId="14" fillId="40" borderId="40" xfId="4" applyNumberFormat="1" applyFont="1" applyFill="1" applyBorder="1" applyAlignment="1">
      <alignment vertical="center"/>
    </xf>
    <xf numFmtId="165" fontId="14" fillId="40" borderId="45" xfId="4" applyNumberFormat="1" applyFont="1" applyFill="1" applyBorder="1" applyAlignment="1">
      <alignment horizontal="right" vertical="center"/>
    </xf>
    <xf numFmtId="0" fontId="14" fillId="40" borderId="0" xfId="4" applyFont="1" applyFill="1" applyAlignment="1">
      <alignment vertical="center"/>
    </xf>
    <xf numFmtId="0" fontId="13" fillId="40" borderId="0" xfId="4" applyFont="1" applyFill="1" applyAlignment="1">
      <alignment vertical="center"/>
    </xf>
    <xf numFmtId="0" fontId="126" fillId="40" borderId="0" xfId="4" applyFont="1" applyFill="1" applyAlignment="1">
      <alignment horizontal="left" vertical="center"/>
    </xf>
    <xf numFmtId="0" fontId="4" fillId="40" borderId="0" xfId="4" applyFont="1" applyFill="1" applyAlignment="1">
      <alignment vertical="center"/>
    </xf>
    <xf numFmtId="0" fontId="127" fillId="40" borderId="0" xfId="4" applyFont="1" applyFill="1" applyAlignment="1">
      <alignment horizontal="left" vertical="center"/>
    </xf>
    <xf numFmtId="0" fontId="14" fillId="40" borderId="0" xfId="4" applyFont="1" applyFill="1" applyAlignment="1">
      <alignment horizontal="left" vertical="center"/>
    </xf>
    <xf numFmtId="0" fontId="124" fillId="40" borderId="0" xfId="4" applyFont="1" applyFill="1" applyAlignment="1">
      <alignment horizontal="left" vertical="center"/>
    </xf>
    <xf numFmtId="0" fontId="13" fillId="40" borderId="40" xfId="4" applyFont="1" applyFill="1" applyBorder="1" applyAlignment="1">
      <alignment vertical="center"/>
    </xf>
    <xf numFmtId="0" fontId="13" fillId="40" borderId="40" xfId="4" applyFont="1" applyFill="1" applyBorder="1" applyAlignment="1">
      <alignment horizontal="left" vertical="center"/>
    </xf>
    <xf numFmtId="0" fontId="13" fillId="40" borderId="44" xfId="4" applyFont="1" applyFill="1" applyBorder="1" applyAlignment="1">
      <alignment horizontal="left" vertical="center" wrapText="1"/>
    </xf>
    <xf numFmtId="165" fontId="13" fillId="40" borderId="45" xfId="4" applyNumberFormat="1" applyFont="1" applyFill="1" applyBorder="1" applyAlignment="1">
      <alignment horizontal="right" vertical="center"/>
    </xf>
    <xf numFmtId="0" fontId="4" fillId="40" borderId="40" xfId="4" applyFont="1" applyFill="1" applyBorder="1" applyAlignment="1">
      <alignment vertical="center"/>
    </xf>
    <xf numFmtId="0" fontId="1" fillId="40" borderId="40" xfId="4" applyFont="1" applyFill="1" applyBorder="1" applyAlignment="1">
      <alignment horizontal="left" vertical="center"/>
    </xf>
    <xf numFmtId="0" fontId="1" fillId="40" borderId="44" xfId="4" applyFont="1" applyFill="1" applyBorder="1" applyAlignment="1">
      <alignment horizontal="left" vertical="center" wrapText="1"/>
    </xf>
    <xf numFmtId="165" fontId="1" fillId="40" borderId="45" xfId="4" applyNumberFormat="1" applyFont="1" applyFill="1" applyBorder="1" applyAlignment="1">
      <alignment horizontal="right" vertical="center"/>
    </xf>
    <xf numFmtId="0" fontId="1" fillId="40" borderId="0" xfId="4" applyFont="1" applyFill="1" applyAlignment="1">
      <alignment vertical="center"/>
    </xf>
    <xf numFmtId="0" fontId="4" fillId="40" borderId="39" xfId="4" applyFont="1" applyFill="1" applyBorder="1" applyAlignment="1">
      <alignment horizontal="center" vertical="center"/>
    </xf>
    <xf numFmtId="0" fontId="2" fillId="40" borderId="40" xfId="4" applyFont="1" applyFill="1" applyBorder="1" applyAlignment="1">
      <alignment vertical="center"/>
    </xf>
    <xf numFmtId="4" fontId="1" fillId="40" borderId="40" xfId="4" applyNumberFormat="1" applyFont="1" applyFill="1" applyBorder="1" applyAlignment="1">
      <alignment horizontal="right" vertical="center"/>
    </xf>
    <xf numFmtId="49" fontId="1" fillId="40" borderId="40" xfId="4" applyNumberFormat="1" applyFont="1" applyFill="1" applyBorder="1" applyAlignment="1">
      <alignment horizontal="center" vertical="center"/>
    </xf>
    <xf numFmtId="165" fontId="1" fillId="40" borderId="40" xfId="4" applyNumberFormat="1" applyFont="1" applyFill="1" applyBorder="1" applyAlignment="1">
      <alignment vertical="center"/>
    </xf>
    <xf numFmtId="0" fontId="125" fillId="40" borderId="0" xfId="4" applyFont="1" applyFill="1" applyAlignment="1">
      <alignment horizontal="left" vertical="center"/>
    </xf>
    <xf numFmtId="0" fontId="125" fillId="40" borderId="0" xfId="4" applyFont="1" applyFill="1" applyAlignment="1">
      <alignment vertical="center"/>
    </xf>
    <xf numFmtId="0" fontId="2" fillId="40" borderId="40" xfId="4" applyFont="1" applyFill="1" applyBorder="1" applyAlignment="1">
      <alignment horizontal="left" vertical="center"/>
    </xf>
    <xf numFmtId="49" fontId="13" fillId="40" borderId="43" xfId="4" applyNumberFormat="1" applyFont="1" applyFill="1" applyBorder="1" applyAlignment="1">
      <alignment horizontal="center" vertical="center"/>
    </xf>
    <xf numFmtId="49" fontId="4" fillId="40" borderId="43" xfId="4" applyNumberFormat="1" applyFont="1" applyFill="1" applyBorder="1" applyAlignment="1">
      <alignment horizontal="center" vertical="center"/>
    </xf>
    <xf numFmtId="0" fontId="14" fillId="40" borderId="40" xfId="4" applyFont="1" applyFill="1" applyBorder="1" applyAlignment="1">
      <alignment horizontal="left" vertical="center" wrapText="1"/>
    </xf>
    <xf numFmtId="0" fontId="14" fillId="40" borderId="40" xfId="4" applyFont="1" applyFill="1" applyBorder="1" applyAlignment="1">
      <alignment vertical="center"/>
    </xf>
    <xf numFmtId="0" fontId="124" fillId="40" borderId="0" xfId="4" applyFont="1" applyFill="1" applyAlignment="1">
      <alignment horizontal="left" vertical="center"/>
    </xf>
    <xf numFmtId="0" fontId="124" fillId="40" borderId="0" xfId="4" applyFont="1" applyFill="1" applyAlignment="1">
      <alignment horizontal="left" vertical="center"/>
    </xf>
    <xf numFmtId="0" fontId="124" fillId="40" borderId="0" xfId="4" applyFont="1" applyFill="1" applyAlignment="1">
      <alignment horizontal="left" vertical="center"/>
    </xf>
    <xf numFmtId="0" fontId="130" fillId="0" borderId="70" xfId="1798" applyFont="1" applyFill="1" applyBorder="1" applyAlignment="1">
      <alignment horizontal="left" vertical="center"/>
    </xf>
    <xf numFmtId="0" fontId="130" fillId="0" borderId="71" xfId="1798" applyFont="1" applyFill="1" applyBorder="1" applyAlignment="1">
      <alignment horizontal="left" vertical="center"/>
    </xf>
    <xf numFmtId="0" fontId="130" fillId="0" borderId="0" xfId="1798" applyFont="1" applyFill="1"/>
    <xf numFmtId="0" fontId="130" fillId="0" borderId="72" xfId="1798" applyFont="1" applyFill="1" applyBorder="1" applyAlignment="1">
      <alignment horizontal="left" vertical="center"/>
    </xf>
    <xf numFmtId="0" fontId="130" fillId="0" borderId="0" xfId="1798" applyFont="1" applyFill="1" applyBorder="1" applyAlignment="1">
      <alignment horizontal="left" vertical="center"/>
    </xf>
    <xf numFmtId="0" fontId="130" fillId="0" borderId="0" xfId="1798" applyFont="1" applyFill="1" applyBorder="1" applyAlignment="1">
      <alignment horizontal="right" vertical="center"/>
    </xf>
    <xf numFmtId="0" fontId="130" fillId="0" borderId="0" xfId="1798" applyNumberFormat="1" applyFont="1" applyFill="1" applyBorder="1" applyAlignment="1">
      <alignment horizontal="left" vertical="center"/>
    </xf>
    <xf numFmtId="165" fontId="130" fillId="0" borderId="0" xfId="1798" applyNumberFormat="1" applyFont="1" applyFill="1" applyBorder="1" applyAlignment="1">
      <alignment horizontal="center" vertical="center"/>
    </xf>
    <xf numFmtId="49" fontId="130" fillId="0" borderId="0" xfId="1798" applyNumberFormat="1" applyFont="1" applyFill="1" applyBorder="1" applyAlignment="1">
      <alignment horizontal="left" vertical="center"/>
    </xf>
    <xf numFmtId="165" fontId="130" fillId="0" borderId="0" xfId="1798" applyNumberFormat="1" applyFont="1" applyFill="1" applyBorder="1" applyAlignment="1">
      <alignment horizontal="left" vertical="center"/>
    </xf>
    <xf numFmtId="0" fontId="130" fillId="0" borderId="72" xfId="1798" applyFont="1" applyBorder="1" applyAlignment="1">
      <alignment horizontal="left" vertical="center"/>
    </xf>
    <xf numFmtId="0" fontId="130" fillId="0" borderId="0" xfId="1798" applyFont="1" applyBorder="1" applyAlignment="1">
      <alignment horizontal="left" vertical="center"/>
    </xf>
    <xf numFmtId="165" fontId="130" fillId="0" borderId="0" xfId="1798" applyNumberFormat="1" applyFont="1" applyBorder="1" applyAlignment="1">
      <alignment horizontal="center" vertical="center"/>
    </xf>
    <xf numFmtId="0" fontId="130" fillId="0" borderId="0" xfId="1798" applyFont="1"/>
    <xf numFmtId="0" fontId="130" fillId="41" borderId="73" xfId="1799" applyFont="1" applyFill="1" applyBorder="1" applyAlignment="1">
      <alignment horizontal="center" vertical="center" wrapText="1"/>
    </xf>
    <xf numFmtId="0" fontId="130" fillId="42" borderId="74" xfId="1799" applyFont="1" applyFill="1" applyBorder="1" applyAlignment="1">
      <alignment horizontal="centerContinuous" vertical="center"/>
    </xf>
    <xf numFmtId="3" fontId="130" fillId="42" borderId="74" xfId="1799" applyNumberFormat="1" applyFont="1" applyFill="1" applyBorder="1" applyAlignment="1">
      <alignment horizontal="center" vertical="center" wrapText="1"/>
    </xf>
    <xf numFmtId="0" fontId="130" fillId="42" borderId="74" xfId="1799" applyFont="1" applyFill="1" applyBorder="1" applyAlignment="1">
      <alignment horizontal="center" vertical="center" wrapText="1"/>
    </xf>
    <xf numFmtId="165" fontId="130" fillId="42" borderId="74" xfId="1799" applyNumberFormat="1" applyFont="1" applyFill="1" applyBorder="1" applyAlignment="1">
      <alignment horizontal="center" vertical="center" wrapText="1"/>
    </xf>
    <xf numFmtId="165" fontId="130" fillId="41" borderId="74" xfId="1799" applyNumberFormat="1" applyFont="1" applyFill="1" applyBorder="1" applyAlignment="1">
      <alignment horizontal="center" vertical="center" wrapText="1"/>
    </xf>
    <xf numFmtId="0" fontId="130" fillId="42" borderId="74" xfId="1800" applyFont="1" applyFill="1" applyBorder="1" applyAlignment="1">
      <alignment horizontal="centerContinuous" vertical="center" shrinkToFit="1"/>
    </xf>
    <xf numFmtId="0" fontId="130" fillId="0" borderId="75" xfId="1798" applyFont="1" applyBorder="1" applyAlignment="1">
      <alignment horizontal="right" vertical="center" wrapText="1"/>
    </xf>
    <xf numFmtId="0" fontId="131" fillId="0" borderId="76" xfId="1798" applyFont="1" applyBorder="1" applyAlignment="1">
      <alignment vertical="center" wrapText="1"/>
    </xf>
    <xf numFmtId="0" fontId="130" fillId="0" borderId="76" xfId="1798" applyFont="1" applyBorder="1" applyAlignment="1">
      <alignment horizontal="center" vertical="center" wrapText="1"/>
    </xf>
    <xf numFmtId="165" fontId="130" fillId="0" borderId="76" xfId="1798" applyNumberFormat="1" applyFont="1" applyBorder="1" applyAlignment="1">
      <alignment horizontal="center" vertical="center" wrapText="1"/>
    </xf>
    <xf numFmtId="0" fontId="130" fillId="0" borderId="76" xfId="1798" applyFont="1" applyBorder="1" applyAlignment="1">
      <alignment vertical="center" wrapText="1"/>
    </xf>
    <xf numFmtId="0" fontId="130" fillId="0" borderId="77" xfId="1798" applyFont="1" applyBorder="1" applyAlignment="1">
      <alignment horizontal="center" vertical="center" wrapText="1"/>
    </xf>
    <xf numFmtId="0" fontId="131" fillId="0" borderId="44" xfId="1798" applyFont="1" applyBorder="1" applyAlignment="1">
      <alignment horizontal="left" vertical="center" wrapText="1"/>
    </xf>
    <xf numFmtId="0" fontId="130" fillId="0" borderId="44" xfId="1798" applyFont="1" applyBorder="1" applyAlignment="1">
      <alignment horizontal="center" vertical="center" wrapText="1"/>
    </xf>
    <xf numFmtId="165" fontId="130" fillId="0" borderId="44" xfId="1798" applyNumberFormat="1" applyFont="1" applyBorder="1" applyAlignment="1">
      <alignment horizontal="center" vertical="center" wrapText="1"/>
    </xf>
    <xf numFmtId="0" fontId="130" fillId="0" borderId="44" xfId="1798" applyFont="1" applyBorder="1" applyAlignment="1">
      <alignment vertical="center" wrapText="1"/>
    </xf>
    <xf numFmtId="0" fontId="130" fillId="0" borderId="77" xfId="1798" applyFont="1" applyBorder="1" applyAlignment="1">
      <alignment horizontal="right" vertical="center" wrapText="1"/>
    </xf>
    <xf numFmtId="0" fontId="9" fillId="0" borderId="44" xfId="1801" applyFill="1" applyBorder="1" applyAlignment="1">
      <alignment vertical="center" wrapText="1"/>
    </xf>
    <xf numFmtId="0" fontId="132" fillId="0" borderId="44" xfId="1801" applyFont="1" applyFill="1" applyBorder="1" applyAlignment="1">
      <alignment vertical="center" wrapText="1"/>
    </xf>
    <xf numFmtId="0" fontId="131" fillId="0" borderId="77" xfId="1798" applyFont="1" applyBorder="1" applyAlignment="1">
      <alignment horizontal="center" vertical="center" wrapText="1"/>
    </xf>
    <xf numFmtId="0" fontId="132" fillId="0" borderId="44" xfId="1801" applyFont="1" applyBorder="1" applyAlignment="1">
      <alignment vertical="center" wrapText="1"/>
    </xf>
    <xf numFmtId="0" fontId="9" fillId="43" borderId="44" xfId="1801" applyFill="1" applyBorder="1" applyAlignment="1">
      <alignment vertical="center" wrapText="1"/>
    </xf>
    <xf numFmtId="0" fontId="9" fillId="0" borderId="44" xfId="1801" applyBorder="1" applyAlignment="1">
      <alignment vertical="center" wrapText="1"/>
    </xf>
    <xf numFmtId="49" fontId="130" fillId="0" borderId="44" xfId="1798" applyNumberFormat="1" applyFont="1" applyBorder="1" applyAlignment="1">
      <alignment vertical="center" wrapText="1"/>
    </xf>
    <xf numFmtId="49" fontId="9" fillId="0" borderId="44" xfId="1801" applyNumberFormat="1" applyFont="1" applyBorder="1" applyAlignment="1">
      <alignment vertical="center" wrapText="1"/>
    </xf>
    <xf numFmtId="0" fontId="130" fillId="0" borderId="78" xfId="1798" applyFont="1" applyBorder="1" applyAlignment="1">
      <alignment horizontal="right" vertical="center" wrapText="1"/>
    </xf>
    <xf numFmtId="0" fontId="130" fillId="0" borderId="79" xfId="1798" applyFont="1" applyBorder="1" applyAlignment="1">
      <alignment vertical="center" wrapText="1"/>
    </xf>
    <xf numFmtId="0" fontId="130" fillId="0" borderId="0" xfId="1798" applyFont="1" applyAlignment="1">
      <alignment vertical="center"/>
    </xf>
    <xf numFmtId="165" fontId="130" fillId="0" borderId="0" xfId="1798" applyNumberFormat="1" applyFont="1" applyAlignment="1">
      <alignment horizontal="center" vertical="center"/>
    </xf>
    <xf numFmtId="1" fontId="130" fillId="0" borderId="44" xfId="1798" applyNumberFormat="1" applyFont="1" applyBorder="1" applyAlignment="1">
      <alignment horizontal="center" vertical="center" wrapText="1"/>
    </xf>
    <xf numFmtId="0" fontId="130" fillId="0" borderId="44" xfId="1798" applyFont="1" applyBorder="1" applyAlignment="1">
      <alignment vertical="center"/>
    </xf>
    <xf numFmtId="0" fontId="9" fillId="0" borderId="80" xfId="1801" applyBorder="1" applyAlignment="1">
      <alignment vertical="center" wrapText="1"/>
    </xf>
    <xf numFmtId="0" fontId="130" fillId="0" borderId="80" xfId="1798" applyFont="1" applyBorder="1" applyAlignment="1">
      <alignment horizontal="center" vertical="center" wrapText="1"/>
    </xf>
    <xf numFmtId="165" fontId="130" fillId="0" borderId="80" xfId="1798" applyNumberFormat="1" applyFont="1" applyBorder="1" applyAlignment="1">
      <alignment horizontal="center" vertical="center" wrapText="1"/>
    </xf>
    <xf numFmtId="0" fontId="130" fillId="0" borderId="80" xfId="1798" applyFont="1" applyBorder="1" applyAlignment="1">
      <alignment vertical="center" wrapText="1"/>
    </xf>
    <xf numFmtId="0" fontId="130" fillId="0" borderId="44" xfId="1798" applyFont="1" applyBorder="1" applyAlignment="1">
      <alignment horizontal="left" vertical="center" wrapText="1"/>
    </xf>
    <xf numFmtId="0" fontId="130" fillId="0" borderId="40" xfId="1798" applyFont="1" applyBorder="1" applyAlignment="1">
      <alignment horizontal="center" vertical="center" wrapText="1"/>
    </xf>
    <xf numFmtId="0" fontId="5" fillId="0" borderId="44" xfId="1802" applyFont="1" applyFill="1" applyBorder="1" applyAlignment="1">
      <alignment vertical="center" wrapText="1"/>
    </xf>
    <xf numFmtId="0" fontId="134" fillId="0" borderId="44" xfId="1798" applyFont="1" applyBorder="1" applyAlignment="1">
      <alignment horizontal="left" vertical="center" wrapText="1"/>
    </xf>
    <xf numFmtId="0" fontId="0" fillId="0" borderId="44" xfId="1798" applyFont="1" applyBorder="1" applyAlignment="1">
      <alignment horizontal="left" vertical="center" wrapText="1"/>
    </xf>
    <xf numFmtId="0" fontId="137" fillId="0" borderId="44" xfId="1798" applyFont="1" applyBorder="1" applyAlignment="1">
      <alignment horizontal="left" vertical="center" wrapText="1"/>
    </xf>
    <xf numFmtId="0" fontId="138" fillId="0" borderId="44" xfId="1798" applyFont="1" applyBorder="1" applyAlignment="1">
      <alignment horizontal="left" vertical="center" wrapText="1"/>
    </xf>
    <xf numFmtId="0" fontId="130" fillId="0" borderId="48" xfId="1798" applyFont="1" applyBorder="1" applyAlignment="1">
      <alignment vertical="center" wrapText="1"/>
    </xf>
    <xf numFmtId="0" fontId="9" fillId="0" borderId="44" xfId="1801" applyFont="1" applyBorder="1" applyAlignment="1">
      <alignment vertical="center" wrapText="1"/>
    </xf>
    <xf numFmtId="0" fontId="61" fillId="0" borderId="44" xfId="1802" applyFont="1" applyFill="1" applyBorder="1" applyAlignment="1">
      <alignment vertical="center" wrapText="1"/>
    </xf>
    <xf numFmtId="165" fontId="130" fillId="0" borderId="48" xfId="1798" applyNumberFormat="1" applyFont="1" applyBorder="1" applyAlignment="1">
      <alignment horizontal="center" vertical="center" wrapText="1"/>
    </xf>
    <xf numFmtId="0" fontId="130" fillId="0" borderId="81" xfId="1798" applyFont="1" applyBorder="1" applyAlignment="1">
      <alignment horizontal="right" vertical="center" wrapText="1"/>
    </xf>
    <xf numFmtId="0" fontId="130" fillId="0" borderId="81" xfId="1798" applyFont="1" applyBorder="1" applyAlignment="1">
      <alignment horizontal="center" vertical="center" wrapText="1"/>
    </xf>
    <xf numFmtId="0" fontId="130" fillId="0" borderId="79" xfId="1798" applyFont="1" applyBorder="1" applyAlignment="1">
      <alignment horizontal="left" vertical="center" wrapText="1"/>
    </xf>
    <xf numFmtId="0" fontId="9" fillId="0" borderId="0" xfId="1801" applyFont="1"/>
    <xf numFmtId="0" fontId="130" fillId="42" borderId="82" xfId="1799" applyFont="1" applyFill="1" applyBorder="1" applyAlignment="1">
      <alignment horizontal="center" vertical="center" wrapText="1"/>
    </xf>
    <xf numFmtId="3" fontId="130" fillId="42" borderId="82" xfId="1799" applyNumberFormat="1" applyFont="1" applyFill="1" applyBorder="1" applyAlignment="1">
      <alignment horizontal="center" vertical="center" wrapText="1"/>
    </xf>
    <xf numFmtId="0" fontId="130" fillId="42" borderId="82" xfId="1799" applyFont="1" applyFill="1" applyBorder="1" applyAlignment="1">
      <alignment horizontal="centerContinuous" vertical="center"/>
    </xf>
    <xf numFmtId="0" fontId="130" fillId="41" borderId="82" xfId="1799" applyFont="1" applyFill="1" applyBorder="1" applyAlignment="1">
      <alignment horizontal="center" vertical="center" wrapText="1"/>
    </xf>
    <xf numFmtId="165" fontId="130" fillId="0" borderId="11" xfId="1798" applyNumberFormat="1" applyFont="1" applyBorder="1" applyAlignment="1">
      <alignment horizontal="center" vertical="center"/>
    </xf>
    <xf numFmtId="0" fontId="130" fillId="0" borderId="11" xfId="1798" applyFont="1" applyBorder="1" applyAlignment="1">
      <alignment horizontal="left" vertical="center"/>
    </xf>
    <xf numFmtId="0" fontId="130" fillId="0" borderId="0" xfId="1798" applyFont="1"/>
    <xf numFmtId="0" fontId="130" fillId="41" borderId="73" xfId="1799" applyFont="1" applyFill="1" applyBorder="1" applyAlignment="1">
      <alignment horizontal="center" vertical="center" wrapText="1"/>
    </xf>
    <xf numFmtId="0" fontId="130" fillId="42" borderId="74" xfId="1799" applyFont="1" applyFill="1" applyBorder="1" applyAlignment="1">
      <alignment horizontal="centerContinuous" vertical="center"/>
    </xf>
    <xf numFmtId="3" fontId="130" fillId="42" borderId="74" xfId="1799" applyNumberFormat="1" applyFont="1" applyFill="1" applyBorder="1" applyAlignment="1">
      <alignment horizontal="center" vertical="center" wrapText="1"/>
    </xf>
    <xf numFmtId="0" fontId="130" fillId="42" borderId="74" xfId="1799" applyFont="1" applyFill="1" applyBorder="1" applyAlignment="1">
      <alignment horizontal="center" vertical="center" wrapText="1"/>
    </xf>
    <xf numFmtId="165" fontId="130" fillId="41" borderId="74" xfId="1799" applyNumberFormat="1" applyFont="1" applyFill="1" applyBorder="1" applyAlignment="1">
      <alignment horizontal="center" vertical="center" wrapText="1"/>
    </xf>
    <xf numFmtId="0" fontId="130" fillId="42" borderId="74" xfId="1800" applyFont="1" applyFill="1" applyBorder="1" applyAlignment="1">
      <alignment horizontal="centerContinuous" vertical="center" shrinkToFit="1"/>
    </xf>
    <xf numFmtId="165" fontId="130" fillId="42" borderId="74" xfId="1799" applyNumberFormat="1" applyFont="1" applyFill="1" applyBorder="1" applyAlignment="1">
      <alignment horizontal="center" vertical="center" wrapText="1"/>
    </xf>
    <xf numFmtId="0" fontId="130" fillId="0" borderId="0" xfId="1798" applyFont="1" applyFill="1"/>
    <xf numFmtId="0" fontId="130" fillId="0" borderId="71" xfId="1798" applyFont="1" applyFill="1" applyBorder="1" applyAlignment="1">
      <alignment horizontal="left" vertical="center"/>
    </xf>
    <xf numFmtId="0" fontId="130" fillId="0" borderId="0" xfId="1798" applyFont="1" applyFill="1" applyBorder="1" applyAlignment="1">
      <alignment horizontal="left" vertical="center"/>
    </xf>
    <xf numFmtId="49" fontId="130" fillId="0" borderId="0" xfId="1798" applyNumberFormat="1" applyFont="1" applyFill="1" applyBorder="1" applyAlignment="1">
      <alignment horizontal="left" vertical="center"/>
    </xf>
    <xf numFmtId="0" fontId="130" fillId="0" borderId="0" xfId="1798" applyFont="1" applyBorder="1" applyAlignment="1">
      <alignment horizontal="left" vertical="center"/>
    </xf>
    <xf numFmtId="0" fontId="130" fillId="0" borderId="76" xfId="1798" applyFont="1" applyBorder="1" applyAlignment="1">
      <alignment vertical="center" wrapText="1"/>
    </xf>
    <xf numFmtId="0" fontId="131" fillId="0" borderId="44" xfId="1798" applyFont="1" applyBorder="1" applyAlignment="1">
      <alignment horizontal="left" vertical="center" wrapText="1"/>
    </xf>
    <xf numFmtId="0" fontId="130" fillId="0" borderId="44" xfId="1798" applyFont="1" applyBorder="1" applyAlignment="1">
      <alignment vertical="center" wrapText="1"/>
    </xf>
    <xf numFmtId="0" fontId="130" fillId="0" borderId="79" xfId="1798" applyFont="1" applyBorder="1" applyAlignment="1">
      <alignment vertical="center" wrapText="1"/>
    </xf>
    <xf numFmtId="0" fontId="130" fillId="0" borderId="0" xfId="1798" applyFont="1" applyAlignment="1">
      <alignment vertical="center"/>
    </xf>
    <xf numFmtId="0" fontId="130" fillId="0" borderId="0" xfId="1798" applyFont="1" applyFill="1" applyBorder="1" applyAlignment="1">
      <alignment horizontal="right" vertical="center"/>
    </xf>
    <xf numFmtId="0" fontId="130" fillId="0" borderId="0" xfId="1798" applyNumberFormat="1" applyFont="1" applyFill="1" applyBorder="1" applyAlignment="1">
      <alignment horizontal="left" vertical="center"/>
    </xf>
    <xf numFmtId="165" fontId="130" fillId="0" borderId="0" xfId="1798" applyNumberFormat="1" applyFont="1" applyFill="1" applyBorder="1" applyAlignment="1">
      <alignment horizontal="center" vertical="center"/>
    </xf>
    <xf numFmtId="165" fontId="130" fillId="0" borderId="0" xfId="1798" applyNumberFormat="1" applyFont="1" applyFill="1" applyBorder="1" applyAlignment="1">
      <alignment horizontal="left" vertical="center"/>
    </xf>
    <xf numFmtId="165" fontId="130" fillId="0" borderId="0" xfId="1798" applyNumberFormat="1" applyFont="1" applyBorder="1" applyAlignment="1">
      <alignment horizontal="center" vertical="center"/>
    </xf>
    <xf numFmtId="0" fontId="130" fillId="0" borderId="75" xfId="1798" applyFont="1" applyBorder="1" applyAlignment="1">
      <alignment horizontal="right" vertical="center" wrapText="1"/>
    </xf>
    <xf numFmtId="0" fontId="130" fillId="0" borderId="76" xfId="1798" applyFont="1" applyBorder="1" applyAlignment="1">
      <alignment horizontal="center" vertical="center" wrapText="1"/>
    </xf>
    <xf numFmtId="165" fontId="130" fillId="0" borderId="76" xfId="1798" applyNumberFormat="1" applyFont="1" applyBorder="1" applyAlignment="1">
      <alignment horizontal="center" vertical="center" wrapText="1"/>
    </xf>
    <xf numFmtId="0" fontId="130" fillId="0" borderId="77" xfId="1798" applyFont="1" applyBorder="1" applyAlignment="1">
      <alignment horizontal="center" vertical="center" wrapText="1"/>
    </xf>
    <xf numFmtId="0" fontId="130" fillId="0" borderId="44" xfId="1798" applyFont="1" applyBorder="1" applyAlignment="1">
      <alignment horizontal="center" vertical="center" wrapText="1"/>
    </xf>
    <xf numFmtId="165" fontId="130" fillId="0" borderId="44" xfId="1798" applyNumberFormat="1" applyFont="1" applyBorder="1" applyAlignment="1">
      <alignment horizontal="center" vertical="center" wrapText="1"/>
    </xf>
    <xf numFmtId="0" fontId="130" fillId="0" borderId="77" xfId="1798" applyFont="1" applyBorder="1" applyAlignment="1">
      <alignment horizontal="right" vertical="center" wrapText="1"/>
    </xf>
    <xf numFmtId="49" fontId="130" fillId="0" borderId="44" xfId="1798" applyNumberFormat="1" applyFont="1" applyBorder="1" applyAlignment="1">
      <alignment vertical="center" wrapText="1"/>
    </xf>
    <xf numFmtId="0" fontId="130" fillId="0" borderId="48" xfId="1798" applyFont="1" applyBorder="1" applyAlignment="1">
      <alignment vertical="center" wrapText="1"/>
    </xf>
    <xf numFmtId="0" fontId="130" fillId="0" borderId="78" xfId="1798" applyFont="1" applyBorder="1" applyAlignment="1">
      <alignment horizontal="right" vertical="center" wrapText="1"/>
    </xf>
    <xf numFmtId="165" fontId="130" fillId="0" borderId="0" xfId="1798" applyNumberFormat="1" applyFont="1" applyAlignment="1">
      <alignment horizontal="center" vertical="center"/>
    </xf>
    <xf numFmtId="0" fontId="130" fillId="0" borderId="70" xfId="1798" applyFont="1" applyFill="1" applyBorder="1" applyAlignment="1">
      <alignment horizontal="left" vertical="center"/>
    </xf>
    <xf numFmtId="0" fontId="130" fillId="0" borderId="72" xfId="1798" applyFont="1" applyFill="1" applyBorder="1" applyAlignment="1">
      <alignment horizontal="left" vertical="center"/>
    </xf>
    <xf numFmtId="0" fontId="130" fillId="0" borderId="72" xfId="1798" applyFont="1" applyBorder="1" applyAlignment="1">
      <alignment horizontal="left" vertical="center"/>
    </xf>
    <xf numFmtId="0" fontId="130" fillId="0" borderId="81" xfId="1798" applyFont="1" applyBorder="1" applyAlignment="1">
      <alignment horizontal="right" vertical="center" wrapText="1"/>
    </xf>
    <xf numFmtId="165" fontId="130" fillId="0" borderId="48" xfId="1798" applyNumberFormat="1" applyFont="1" applyBorder="1" applyAlignment="1">
      <alignment horizontal="center" vertical="center" wrapText="1"/>
    </xf>
    <xf numFmtId="0" fontId="130" fillId="0" borderId="44" xfId="1798" applyFont="1" applyBorder="1" applyAlignment="1">
      <alignment horizontal="left" vertical="center" wrapText="1"/>
    </xf>
    <xf numFmtId="0" fontId="130" fillId="0" borderId="79" xfId="1798" applyFont="1" applyBorder="1" applyAlignment="1">
      <alignment horizontal="left" vertical="center" wrapText="1"/>
    </xf>
    <xf numFmtId="0" fontId="130" fillId="0" borderId="81" xfId="1798" applyFont="1" applyBorder="1" applyAlignment="1">
      <alignment horizontal="center" vertical="center" wrapText="1"/>
    </xf>
    <xf numFmtId="0" fontId="130" fillId="0" borderId="40" xfId="1798" applyFont="1" applyBorder="1" applyAlignment="1">
      <alignment horizontal="center" vertical="center" wrapText="1"/>
    </xf>
    <xf numFmtId="165" fontId="130" fillId="42" borderId="82" xfId="1799" applyNumberFormat="1" applyFont="1" applyFill="1" applyBorder="1" applyAlignment="1">
      <alignment horizontal="center" vertical="center" wrapText="1"/>
    </xf>
    <xf numFmtId="165" fontId="130" fillId="41" borderId="82" xfId="1799" applyNumberFormat="1" applyFont="1" applyFill="1" applyBorder="1" applyAlignment="1">
      <alignment horizontal="center" vertical="center" wrapText="1"/>
    </xf>
    <xf numFmtId="0" fontId="130" fillId="42" borderId="82" xfId="1800" applyFont="1" applyFill="1" applyBorder="1" applyAlignment="1">
      <alignment horizontal="centerContinuous" vertical="center" shrinkToFit="1"/>
    </xf>
    <xf numFmtId="0" fontId="130" fillId="0" borderId="40" xfId="1798" applyFont="1" applyBorder="1" applyAlignment="1">
      <alignment horizontal="right" vertical="center" wrapText="1"/>
    </xf>
    <xf numFmtId="0" fontId="130" fillId="0" borderId="40" xfId="1798" applyFont="1" applyBorder="1" applyAlignment="1">
      <alignment vertical="center" wrapText="1"/>
    </xf>
    <xf numFmtId="165" fontId="130" fillId="0" borderId="40" xfId="1798" applyNumberFormat="1" applyFont="1" applyBorder="1" applyAlignment="1">
      <alignment horizontal="center" vertical="center" wrapText="1"/>
    </xf>
    <xf numFmtId="165" fontId="131" fillId="0" borderId="44" xfId="1798" applyNumberFormat="1" applyFont="1" applyBorder="1" applyAlignment="1">
      <alignment horizontal="center" vertical="center" wrapText="1"/>
    </xf>
    <xf numFmtId="0" fontId="130" fillId="0" borderId="44" xfId="1798" applyFont="1" applyBorder="1" applyAlignment="1">
      <alignment horizontal="right" vertical="center" wrapText="1"/>
    </xf>
    <xf numFmtId="0" fontId="9" fillId="44" borderId="44" xfId="1801" applyFill="1" applyBorder="1" applyAlignment="1">
      <alignment vertical="center" wrapText="1"/>
    </xf>
    <xf numFmtId="0" fontId="130" fillId="0" borderId="44" xfId="1798" applyFont="1" applyFill="1" applyBorder="1" applyAlignment="1">
      <alignment horizontal="center" vertical="center" wrapText="1"/>
    </xf>
    <xf numFmtId="0" fontId="131" fillId="0" borderId="44" xfId="1798" applyFont="1" applyFill="1" applyBorder="1" applyAlignment="1">
      <alignment horizontal="left" vertical="center" wrapText="1"/>
    </xf>
    <xf numFmtId="165" fontId="130" fillId="0" borderId="44" xfId="1798" applyNumberFormat="1" applyFont="1" applyFill="1" applyBorder="1" applyAlignment="1">
      <alignment horizontal="center" vertical="center" wrapText="1"/>
    </xf>
    <xf numFmtId="0" fontId="130" fillId="0" borderId="44" xfId="1798" applyFont="1" applyFill="1" applyBorder="1" applyAlignment="1">
      <alignment vertical="center" wrapText="1"/>
    </xf>
    <xf numFmtId="0" fontId="130" fillId="0" borderId="44" xfId="1798" applyFont="1" applyFill="1" applyBorder="1" applyAlignment="1">
      <alignment horizontal="right" vertical="center" wrapText="1"/>
    </xf>
    <xf numFmtId="0" fontId="130" fillId="0" borderId="48" xfId="1798" applyFont="1" applyFill="1" applyBorder="1" applyAlignment="1">
      <alignment horizontal="right" vertical="center" wrapText="1"/>
    </xf>
    <xf numFmtId="0" fontId="9" fillId="0" borderId="48" xfId="1801" applyFill="1" applyBorder="1" applyAlignment="1">
      <alignment vertical="center" wrapText="1"/>
    </xf>
    <xf numFmtId="0" fontId="130" fillId="0" borderId="48" xfId="1798" applyFont="1" applyFill="1" applyBorder="1" applyAlignment="1">
      <alignment horizontal="center" vertical="center" wrapText="1"/>
    </xf>
    <xf numFmtId="165" fontId="130" fillId="0" borderId="48" xfId="1798" applyNumberFormat="1" applyFont="1" applyFill="1" applyBorder="1" applyAlignment="1">
      <alignment horizontal="center" vertical="center" wrapText="1"/>
    </xf>
    <xf numFmtId="0" fontId="130" fillId="0" borderId="48" xfId="1798" applyFont="1" applyFill="1" applyBorder="1" applyAlignment="1">
      <alignment vertical="center" wrapText="1"/>
    </xf>
    <xf numFmtId="165" fontId="130" fillId="43" borderId="48" xfId="1798" applyNumberFormat="1" applyFont="1" applyFill="1" applyBorder="1" applyAlignment="1">
      <alignment horizontal="center" vertical="center" wrapText="1"/>
    </xf>
    <xf numFmtId="0" fontId="130" fillId="0" borderId="83" xfId="1798" applyFont="1" applyFill="1" applyBorder="1" applyAlignment="1">
      <alignment horizontal="right" vertical="center" wrapText="1"/>
    </xf>
    <xf numFmtId="0" fontId="130" fillId="0" borderId="83" xfId="1798" applyFont="1" applyFill="1" applyBorder="1" applyAlignment="1">
      <alignment vertical="center" wrapText="1"/>
    </xf>
    <xf numFmtId="0" fontId="130" fillId="0" borderId="28" xfId="1798" applyFont="1" applyFill="1" applyBorder="1" applyAlignment="1">
      <alignment vertical="center" wrapText="1"/>
    </xf>
    <xf numFmtId="0" fontId="10" fillId="0" borderId="84" xfId="1801" applyFont="1" applyBorder="1" applyAlignment="1">
      <alignment vertical="top" wrapText="1"/>
    </xf>
    <xf numFmtId="0" fontId="10" fillId="0" borderId="84" xfId="1810" applyFont="1" applyFill="1" applyBorder="1" applyAlignment="1">
      <alignment horizontal="left" wrapText="1"/>
    </xf>
    <xf numFmtId="0" fontId="10" fillId="0" borderId="84" xfId="1801" applyFont="1" applyBorder="1" applyAlignment="1">
      <alignment vertical="center" wrapText="1"/>
    </xf>
    <xf numFmtId="0" fontId="143" fillId="0" borderId="44" xfId="1802" applyFont="1" applyFill="1" applyBorder="1" applyAlignment="1">
      <alignment vertical="center" wrapText="1"/>
    </xf>
    <xf numFmtId="0" fontId="130" fillId="0" borderId="0" xfId="1798" applyFont="1" applyBorder="1" applyAlignment="1">
      <alignment vertical="center"/>
    </xf>
    <xf numFmtId="0" fontId="9" fillId="0" borderId="0" xfId="1801" applyFont="1" applyBorder="1"/>
    <xf numFmtId="0" fontId="5" fillId="0" borderId="0" xfId="1801" applyFont="1" applyFill="1" applyBorder="1" applyAlignment="1">
      <alignment vertical="center" wrapText="1"/>
    </xf>
    <xf numFmtId="0" fontId="130" fillId="0" borderId="0" xfId="1798" applyFont="1" applyBorder="1"/>
    <xf numFmtId="0" fontId="144" fillId="0" borderId="70" xfId="1798" applyFont="1" applyFill="1" applyBorder="1" applyAlignment="1">
      <alignment horizontal="centerContinuous"/>
    </xf>
    <xf numFmtId="0" fontId="144" fillId="0" borderId="71" xfId="1798" applyFont="1" applyFill="1" applyBorder="1" applyAlignment="1">
      <alignment horizontal="centerContinuous"/>
    </xf>
    <xf numFmtId="0" fontId="144" fillId="0" borderId="71" xfId="1798" applyFont="1" applyFill="1" applyBorder="1" applyAlignment="1">
      <alignment horizontal="left" wrapText="1"/>
    </xf>
    <xf numFmtId="0" fontId="144" fillId="0" borderId="71" xfId="1798" applyFont="1" applyFill="1" applyBorder="1" applyAlignment="1">
      <alignment horizontal="left"/>
    </xf>
    <xf numFmtId="0" fontId="144" fillId="0" borderId="85" xfId="1798" applyFont="1" applyFill="1" applyBorder="1" applyAlignment="1">
      <alignment horizontal="left"/>
    </xf>
    <xf numFmtId="0" fontId="144" fillId="0" borderId="0" xfId="1798" applyFont="1" applyFill="1"/>
    <xf numFmtId="0" fontId="144" fillId="0" borderId="72" xfId="1798" applyFont="1" applyFill="1" applyBorder="1" applyAlignment="1">
      <alignment horizontal="centerContinuous"/>
    </xf>
    <xf numFmtId="0" fontId="144" fillId="0" borderId="0" xfId="1798" applyFont="1" applyFill="1" applyBorder="1" applyAlignment="1">
      <alignment horizontal="centerContinuous"/>
    </xf>
    <xf numFmtId="0" fontId="144" fillId="0" borderId="0" xfId="1798" applyFont="1" applyFill="1" applyBorder="1" applyAlignment="1">
      <alignment horizontal="left" wrapText="1"/>
    </xf>
    <xf numFmtId="0" fontId="144" fillId="0" borderId="0" xfId="1798" applyFont="1" applyFill="1" applyBorder="1" applyAlignment="1">
      <alignment horizontal="left"/>
    </xf>
    <xf numFmtId="0" fontId="144" fillId="0" borderId="0" xfId="1798" applyFont="1" applyFill="1" applyBorder="1" applyAlignment="1">
      <alignment horizontal="right"/>
    </xf>
    <xf numFmtId="0" fontId="144" fillId="0" borderId="0" xfId="1798" applyNumberFormat="1" applyFont="1" applyFill="1" applyBorder="1" applyAlignment="1">
      <alignment horizontal="left"/>
    </xf>
    <xf numFmtId="165" fontId="144" fillId="0" borderId="0" xfId="1798" applyNumberFormat="1" applyFont="1" applyFill="1" applyBorder="1" applyAlignment="1">
      <alignment horizontal="center"/>
    </xf>
    <xf numFmtId="0" fontId="144" fillId="0" borderId="86" xfId="1798" applyFont="1" applyFill="1" applyBorder="1" applyAlignment="1">
      <alignment horizontal="left"/>
    </xf>
    <xf numFmtId="49" fontId="144" fillId="0" borderId="0" xfId="1798" applyNumberFormat="1" applyFont="1" applyFill="1" applyBorder="1" applyAlignment="1">
      <alignment horizontal="left" wrapText="1"/>
    </xf>
    <xf numFmtId="165" fontId="144" fillId="0" borderId="0" xfId="1798" applyNumberFormat="1" applyFont="1" applyFill="1" applyBorder="1" applyAlignment="1">
      <alignment horizontal="left"/>
    </xf>
    <xf numFmtId="0" fontId="144" fillId="0" borderId="72" xfId="1798" applyFont="1" applyBorder="1" applyAlignment="1">
      <alignment horizontal="centerContinuous"/>
    </xf>
    <xf numFmtId="0" fontId="144" fillId="0" borderId="0" xfId="1798" applyFont="1" applyBorder="1" applyAlignment="1">
      <alignment horizontal="centerContinuous"/>
    </xf>
    <xf numFmtId="0" fontId="144" fillId="0" borderId="0" xfId="1798" applyFont="1" applyBorder="1" applyAlignment="1">
      <alignment horizontal="left" wrapText="1"/>
    </xf>
    <xf numFmtId="0" fontId="144" fillId="0" borderId="0" xfId="1798" applyFont="1" applyBorder="1" applyAlignment="1">
      <alignment horizontal="left"/>
    </xf>
    <xf numFmtId="165" fontId="144" fillId="0" borderId="0" xfId="1798" applyNumberFormat="1" applyFont="1" applyBorder="1" applyAlignment="1">
      <alignment horizontal="center"/>
    </xf>
    <xf numFmtId="0" fontId="144" fillId="0" borderId="86" xfId="1798" applyFont="1" applyBorder="1" applyAlignment="1">
      <alignment horizontal="left"/>
    </xf>
    <xf numFmtId="0" fontId="144" fillId="0" borderId="0" xfId="1798" applyFont="1"/>
    <xf numFmtId="0" fontId="144" fillId="41" borderId="73" xfId="1799" applyFont="1" applyFill="1" applyBorder="1" applyAlignment="1">
      <alignment horizontal="center" vertical="center" wrapText="1"/>
    </xf>
    <xf numFmtId="0" fontId="144" fillId="41" borderId="74" xfId="1799" applyFont="1" applyFill="1" applyBorder="1" applyAlignment="1">
      <alignment horizontal="center" vertical="center" wrapText="1"/>
    </xf>
    <xf numFmtId="0" fontId="144" fillId="42" borderId="74" xfId="1799" applyFont="1" applyFill="1" applyBorder="1" applyAlignment="1">
      <alignment horizontal="centerContinuous" vertical="center" wrapText="1"/>
    </xf>
    <xf numFmtId="3" fontId="144" fillId="42" borderId="74" xfId="1799" applyNumberFormat="1" applyFont="1" applyFill="1" applyBorder="1" applyAlignment="1">
      <alignment horizontal="center" vertical="center" wrapText="1"/>
    </xf>
    <xf numFmtId="0" fontId="144" fillId="42" borderId="74" xfId="1799" applyFont="1" applyFill="1" applyBorder="1" applyAlignment="1">
      <alignment horizontal="center" vertical="center" wrapText="1"/>
    </xf>
    <xf numFmtId="165" fontId="144" fillId="42" borderId="74" xfId="1799" applyNumberFormat="1" applyFont="1" applyFill="1" applyBorder="1" applyAlignment="1">
      <alignment horizontal="center" vertical="center" wrapText="1"/>
    </xf>
    <xf numFmtId="165" fontId="144" fillId="41" borderId="74" xfId="1799" applyNumberFormat="1" applyFont="1" applyFill="1" applyBorder="1" applyAlignment="1">
      <alignment horizontal="center" vertical="center" wrapText="1"/>
    </xf>
    <xf numFmtId="0" fontId="144" fillId="42" borderId="74" xfId="1800" applyFont="1" applyFill="1" applyBorder="1" applyAlignment="1">
      <alignment horizontal="centerContinuous" vertical="center" shrinkToFit="1"/>
    </xf>
    <xf numFmtId="165" fontId="144" fillId="41" borderId="87" xfId="1800" applyNumberFormat="1" applyFont="1" applyFill="1" applyBorder="1" applyAlignment="1">
      <alignment horizontal="center" vertical="center" wrapText="1"/>
    </xf>
    <xf numFmtId="0" fontId="144" fillId="0" borderId="75" xfId="1798" applyFont="1" applyBorder="1" applyAlignment="1">
      <alignment horizontal="right" vertical="top" wrapText="1"/>
    </xf>
    <xf numFmtId="0" fontId="144" fillId="0" borderId="76" xfId="1798" applyFont="1" applyBorder="1" applyAlignment="1">
      <alignment horizontal="center" vertical="top" wrapText="1"/>
    </xf>
    <xf numFmtId="0" fontId="144" fillId="0" borderId="76" xfId="1798" applyFont="1" applyBorder="1" applyAlignment="1">
      <alignment vertical="top" wrapText="1"/>
    </xf>
    <xf numFmtId="165" fontId="144" fillId="0" borderId="76" xfId="1798" applyNumberFormat="1" applyFont="1" applyBorder="1" applyAlignment="1">
      <alignment horizontal="center" vertical="top" wrapText="1"/>
    </xf>
    <xf numFmtId="0" fontId="144" fillId="0" borderId="88" xfId="1798" applyFont="1" applyBorder="1" applyAlignment="1">
      <alignment vertical="top" wrapText="1"/>
    </xf>
    <xf numFmtId="0" fontId="145" fillId="0" borderId="77" xfId="1798" applyFont="1" applyBorder="1" applyAlignment="1">
      <alignment horizontal="center" vertical="top" wrapText="1"/>
    </xf>
    <xf numFmtId="49" fontId="144" fillId="0" borderId="27" xfId="1813" applyNumberFormat="1" applyFont="1" applyBorder="1"/>
    <xf numFmtId="0" fontId="145" fillId="0" borderId="27" xfId="1813" applyFont="1" applyBorder="1" applyAlignment="1">
      <alignment wrapText="1"/>
    </xf>
    <xf numFmtId="4" fontId="144" fillId="0" borderId="27" xfId="1813" applyNumberFormat="1" applyFont="1" applyBorder="1"/>
    <xf numFmtId="0" fontId="144" fillId="0" borderId="27" xfId="1813" applyFont="1" applyBorder="1"/>
    <xf numFmtId="165" fontId="144" fillId="0" borderId="27" xfId="1813" applyNumberFormat="1" applyFont="1" applyBorder="1"/>
    <xf numFmtId="165" fontId="145" fillId="0" borderId="7" xfId="1813" applyNumberFormat="1" applyFont="1" applyBorder="1" applyAlignment="1">
      <alignment horizontal="center"/>
    </xf>
    <xf numFmtId="0" fontId="147" fillId="0" borderId="27" xfId="1813" applyFont="1" applyBorder="1"/>
    <xf numFmtId="0" fontId="147" fillId="0" borderId="86" xfId="1813" applyFont="1" applyBorder="1"/>
    <xf numFmtId="0" fontId="144" fillId="0" borderId="0" xfId="1813" applyFont="1"/>
    <xf numFmtId="0" fontId="147" fillId="0" borderId="0" xfId="1813" applyFont="1"/>
    <xf numFmtId="49" fontId="144" fillId="0" borderId="89" xfId="1813" applyNumberFormat="1" applyFont="1" applyBorder="1" applyAlignment="1">
      <alignment horizontal="right"/>
    </xf>
    <xf numFmtId="0" fontId="144" fillId="0" borderId="27" xfId="1813" applyFont="1" applyBorder="1" applyAlignment="1">
      <alignment wrapText="1"/>
    </xf>
    <xf numFmtId="0" fontId="144" fillId="0" borderId="44" xfId="1798" applyFont="1" applyFill="1" applyBorder="1" applyAlignment="1">
      <alignment horizontal="center" wrapText="1"/>
    </xf>
    <xf numFmtId="4" fontId="144" fillId="0" borderId="27" xfId="1813" applyNumberFormat="1" applyFont="1" applyBorder="1" applyAlignment="1">
      <alignment horizontal="center"/>
    </xf>
    <xf numFmtId="165" fontId="144" fillId="0" borderId="27" xfId="1813" applyNumberFormat="1" applyFont="1" applyBorder="1" applyAlignment="1">
      <alignment horizontal="center"/>
    </xf>
    <xf numFmtId="165" fontId="144" fillId="0" borderId="7" xfId="1813" applyNumberFormat="1" applyFont="1" applyBorder="1" applyAlignment="1">
      <alignment horizontal="center"/>
    </xf>
    <xf numFmtId="0" fontId="144" fillId="0" borderId="27" xfId="1813" applyFont="1" applyBorder="1" applyAlignment="1">
      <alignment horizontal="left" wrapText="1"/>
    </xf>
    <xf numFmtId="210" fontId="144" fillId="0" borderId="0" xfId="1813" applyNumberFormat="1" applyFont="1"/>
    <xf numFmtId="0" fontId="144" fillId="0" borderId="44" xfId="1798" applyFont="1" applyFill="1" applyBorder="1" applyAlignment="1">
      <alignment horizontal="center" vertical="top" wrapText="1"/>
    </xf>
    <xf numFmtId="4" fontId="144" fillId="0" borderId="27" xfId="1813" applyNumberFormat="1" applyFont="1" applyFill="1" applyBorder="1" applyAlignment="1">
      <alignment horizontal="center"/>
    </xf>
    <xf numFmtId="0" fontId="144" fillId="0" borderId="77" xfId="1798" applyFont="1" applyBorder="1" applyAlignment="1">
      <alignment horizontal="right" vertical="top" wrapText="1"/>
    </xf>
    <xf numFmtId="0" fontId="144" fillId="0" borderId="27" xfId="1798" applyFont="1" applyBorder="1" applyAlignment="1">
      <alignment horizontal="center" vertical="top" wrapText="1"/>
    </xf>
    <xf numFmtId="0" fontId="144" fillId="0" borderId="27" xfId="1798" applyFont="1" applyBorder="1" applyAlignment="1">
      <alignment vertical="top" wrapText="1"/>
    </xf>
    <xf numFmtId="0" fontId="144" fillId="0" borderId="27" xfId="1798" applyFont="1" applyFill="1" applyBorder="1" applyAlignment="1">
      <alignment horizontal="center" vertical="top" wrapText="1"/>
    </xf>
    <xf numFmtId="165" fontId="144" fillId="0" borderId="27" xfId="1798" applyNumberFormat="1" applyFont="1" applyBorder="1" applyAlignment="1">
      <alignment horizontal="center" vertical="top" wrapText="1"/>
    </xf>
    <xf numFmtId="165" fontId="144" fillId="0" borderId="7" xfId="1798" applyNumberFormat="1" applyFont="1" applyBorder="1" applyAlignment="1">
      <alignment horizontal="center" vertical="top" wrapText="1"/>
    </xf>
    <xf numFmtId="0" fontId="144" fillId="0" borderId="86" xfId="1798" applyFont="1" applyBorder="1" applyAlignment="1">
      <alignment vertical="top" wrapText="1"/>
    </xf>
    <xf numFmtId="4" fontId="144" fillId="0" borderId="27" xfId="1813" applyNumberFormat="1" applyFont="1" applyFill="1" applyBorder="1"/>
    <xf numFmtId="49" fontId="144" fillId="0" borderId="89" xfId="1813" applyNumberFormat="1" applyFont="1" applyFill="1" applyBorder="1" applyAlignment="1">
      <alignment horizontal="right"/>
    </xf>
    <xf numFmtId="49" fontId="144" fillId="0" borderId="27" xfId="1813" applyNumberFormat="1" applyFont="1" applyFill="1" applyBorder="1"/>
    <xf numFmtId="0" fontId="144" fillId="0" borderId="27" xfId="1813" applyFont="1" applyFill="1" applyBorder="1" applyAlignment="1">
      <alignment wrapText="1"/>
    </xf>
    <xf numFmtId="165" fontId="144" fillId="0" borderId="27" xfId="1813" applyNumberFormat="1" applyFont="1" applyFill="1" applyBorder="1" applyAlignment="1">
      <alignment horizontal="center"/>
    </xf>
    <xf numFmtId="165" fontId="144" fillId="0" borderId="7" xfId="1813" applyNumberFormat="1" applyFont="1" applyFill="1" applyBorder="1" applyAlignment="1">
      <alignment horizontal="center"/>
    </xf>
    <xf numFmtId="0" fontId="144" fillId="0" borderId="27" xfId="1813" applyFont="1" applyFill="1" applyBorder="1" applyAlignment="1">
      <alignment horizontal="left" wrapText="1"/>
    </xf>
    <xf numFmtId="0" fontId="147" fillId="0" borderId="86" xfId="1813" applyFont="1" applyFill="1" applyBorder="1"/>
    <xf numFmtId="210" fontId="144" fillId="0" borderId="0" xfId="1813" applyNumberFormat="1" applyFont="1" applyFill="1"/>
    <xf numFmtId="0" fontId="147" fillId="0" borderId="0" xfId="1813" applyFont="1" applyFill="1"/>
    <xf numFmtId="0" fontId="144" fillId="0" borderId="89" xfId="1813" applyFont="1" applyBorder="1"/>
    <xf numFmtId="0" fontId="144" fillId="0" borderId="27" xfId="1813" applyFont="1" applyFill="1" applyBorder="1"/>
    <xf numFmtId="0" fontId="144" fillId="0" borderId="7" xfId="1813" applyFont="1" applyBorder="1"/>
    <xf numFmtId="0" fontId="144" fillId="0" borderId="44" xfId="1798" applyFont="1" applyBorder="1" applyAlignment="1">
      <alignment horizontal="center" vertical="top" wrapText="1"/>
    </xf>
    <xf numFmtId="0" fontId="144" fillId="0" borderId="44" xfId="1798" applyFont="1" applyBorder="1" applyAlignment="1">
      <alignment horizontal="left" vertical="top" wrapText="1"/>
    </xf>
    <xf numFmtId="165" fontId="144" fillId="0" borderId="44" xfId="1798" applyNumberFormat="1" applyFont="1" applyBorder="1" applyAlignment="1">
      <alignment horizontal="center" vertical="top" wrapText="1"/>
    </xf>
    <xf numFmtId="0" fontId="144" fillId="0" borderId="44" xfId="1798" applyFont="1" applyBorder="1" applyAlignment="1">
      <alignment vertical="top" wrapText="1"/>
    </xf>
    <xf numFmtId="0" fontId="144" fillId="0" borderId="90" xfId="1798" applyFont="1" applyBorder="1" applyAlignment="1">
      <alignment vertical="top" wrapText="1"/>
    </xf>
    <xf numFmtId="0" fontId="144" fillId="0" borderId="89" xfId="1798" applyFont="1" applyBorder="1" applyAlignment="1">
      <alignment horizontal="right" vertical="top" wrapText="1"/>
    </xf>
    <xf numFmtId="0" fontId="144" fillId="0" borderId="44" xfId="1798" applyFont="1" applyFill="1" applyBorder="1" applyAlignment="1">
      <alignment vertical="top" wrapText="1"/>
    </xf>
    <xf numFmtId="210" fontId="144" fillId="0" borderId="27" xfId="1813" applyNumberFormat="1" applyFont="1" applyFill="1" applyBorder="1"/>
    <xf numFmtId="0" fontId="144" fillId="0" borderId="0" xfId="1798" applyFont="1" applyAlignment="1">
      <alignment wrapText="1"/>
    </xf>
    <xf numFmtId="2" fontId="144" fillId="0" borderId="0" xfId="1798" applyNumberFormat="1" applyFont="1" applyFill="1" applyAlignment="1">
      <alignment horizontal="center"/>
    </xf>
    <xf numFmtId="165" fontId="144" fillId="0" borderId="0" xfId="1798" applyNumberFormat="1" applyFont="1" applyAlignment="1">
      <alignment horizontal="center"/>
    </xf>
    <xf numFmtId="0" fontId="144" fillId="0" borderId="0" xfId="1798" applyFont="1" applyAlignment="1">
      <alignment horizontal="center"/>
    </xf>
    <xf numFmtId="0" fontId="130" fillId="0" borderId="71" xfId="1798" applyFont="1" applyFill="1" applyBorder="1" applyAlignment="1">
      <alignment horizontal="left" vertical="center" wrapText="1"/>
    </xf>
    <xf numFmtId="0" fontId="130" fillId="0" borderId="0" xfId="1798" applyFont="1" applyFill="1" applyAlignment="1">
      <alignment wrapText="1"/>
    </xf>
    <xf numFmtId="0" fontId="130" fillId="0" borderId="0" xfId="1798" applyFont="1" applyFill="1" applyBorder="1" applyAlignment="1">
      <alignment horizontal="left" vertical="center" wrapText="1"/>
    </xf>
    <xf numFmtId="0" fontId="130" fillId="0" borderId="0" xfId="1798" applyFont="1" applyFill="1" applyBorder="1" applyAlignment="1">
      <alignment horizontal="right" vertical="center" wrapText="1"/>
    </xf>
    <xf numFmtId="0" fontId="130" fillId="0" borderId="0" xfId="1798" applyNumberFormat="1" applyFont="1" applyFill="1" applyBorder="1" applyAlignment="1">
      <alignment horizontal="left" vertical="center" wrapText="1"/>
    </xf>
    <xf numFmtId="165" fontId="130" fillId="0" borderId="0" xfId="1798" applyNumberFormat="1" applyFont="1" applyFill="1" applyBorder="1" applyAlignment="1">
      <alignment horizontal="center" vertical="center" wrapText="1"/>
    </xf>
    <xf numFmtId="49" fontId="130" fillId="0" borderId="0" xfId="1798" applyNumberFormat="1" applyFont="1" applyFill="1" applyBorder="1" applyAlignment="1">
      <alignment horizontal="left" vertical="center" wrapText="1"/>
    </xf>
    <xf numFmtId="165" fontId="130" fillId="0" borderId="0" xfId="1798" applyNumberFormat="1" applyFont="1" applyFill="1" applyBorder="1" applyAlignment="1">
      <alignment horizontal="left" vertical="center" wrapText="1"/>
    </xf>
    <xf numFmtId="0" fontId="130" fillId="0" borderId="0" xfId="1798" applyFont="1" applyBorder="1" applyAlignment="1">
      <alignment horizontal="left" vertical="center" wrapText="1"/>
    </xf>
    <xf numFmtId="165" fontId="130" fillId="0" borderId="0" xfId="1798" applyNumberFormat="1" applyFont="1" applyBorder="1" applyAlignment="1">
      <alignment horizontal="center" vertical="center" wrapText="1"/>
    </xf>
    <xf numFmtId="0" fontId="130" fillId="0" borderId="0" xfId="1798" applyFont="1" applyAlignment="1">
      <alignment wrapText="1"/>
    </xf>
    <xf numFmtId="0" fontId="130" fillId="42" borderId="74" xfId="1799" applyFont="1" applyFill="1" applyBorder="1" applyAlignment="1">
      <alignment horizontal="centerContinuous" vertical="center" wrapText="1"/>
    </xf>
    <xf numFmtId="0" fontId="130" fillId="42" borderId="74" xfId="1800" applyFont="1" applyFill="1" applyBorder="1" applyAlignment="1">
      <alignment horizontal="centerContinuous" vertical="center" wrapText="1" shrinkToFit="1"/>
    </xf>
    <xf numFmtId="0" fontId="130" fillId="0" borderId="0" xfId="1798" applyFont="1" applyAlignment="1">
      <alignment vertical="center" wrapText="1"/>
    </xf>
    <xf numFmtId="165" fontId="130" fillId="0" borderId="0" xfId="1798" applyNumberFormat="1" applyFont="1" applyAlignment="1">
      <alignment horizontal="center" vertical="center" wrapText="1"/>
    </xf>
    <xf numFmtId="0" fontId="129" fillId="0" borderId="70" xfId="1798" applyFont="1" applyFill="1" applyBorder="1" applyAlignment="1">
      <alignment horizontal="left" vertical="center"/>
    </xf>
    <xf numFmtId="0" fontId="129" fillId="0" borderId="71" xfId="1798" applyFont="1" applyFill="1" applyBorder="1" applyAlignment="1">
      <alignment horizontal="left" vertical="center"/>
    </xf>
    <xf numFmtId="0" fontId="129" fillId="0" borderId="0" xfId="1798" applyFont="1" applyFill="1"/>
    <xf numFmtId="0" fontId="129" fillId="0" borderId="72" xfId="1798" applyFont="1" applyFill="1" applyBorder="1" applyAlignment="1">
      <alignment horizontal="left" vertical="center"/>
    </xf>
    <xf numFmtId="0" fontId="129" fillId="0" borderId="0" xfId="1798" applyFont="1" applyFill="1" applyBorder="1" applyAlignment="1">
      <alignment horizontal="left" vertical="center"/>
    </xf>
    <xf numFmtId="0" fontId="129" fillId="0" borderId="0" xfId="1798" applyFont="1" applyFill="1" applyBorder="1" applyAlignment="1">
      <alignment horizontal="right" vertical="center"/>
    </xf>
    <xf numFmtId="0" fontId="129" fillId="0" borderId="0" xfId="1798" applyNumberFormat="1" applyFont="1" applyFill="1" applyBorder="1" applyAlignment="1">
      <alignment horizontal="left" vertical="center"/>
    </xf>
    <xf numFmtId="165" fontId="129" fillId="0" borderId="0" xfId="1798" applyNumberFormat="1" applyFont="1" applyFill="1" applyBorder="1" applyAlignment="1">
      <alignment horizontal="center" vertical="center"/>
    </xf>
    <xf numFmtId="49" fontId="129" fillId="0" borderId="0" xfId="1798" applyNumberFormat="1" applyFont="1" applyFill="1" applyBorder="1" applyAlignment="1">
      <alignment horizontal="left" vertical="center"/>
    </xf>
    <xf numFmtId="165" fontId="129" fillId="0" borderId="0" xfId="1798" applyNumberFormat="1" applyFont="1" applyFill="1" applyBorder="1" applyAlignment="1">
      <alignment horizontal="left" vertical="center"/>
    </xf>
    <xf numFmtId="0" fontId="129" fillId="0" borderId="72" xfId="1798" applyFont="1" applyBorder="1" applyAlignment="1">
      <alignment horizontal="left" vertical="center"/>
    </xf>
    <xf numFmtId="0" fontId="129" fillId="0" borderId="0" xfId="1798" applyFont="1" applyBorder="1" applyAlignment="1">
      <alignment horizontal="left" vertical="center"/>
    </xf>
    <xf numFmtId="165" fontId="129" fillId="0" borderId="0" xfId="1798" applyNumberFormat="1" applyFont="1" applyBorder="1" applyAlignment="1">
      <alignment horizontal="center" vertical="center"/>
    </xf>
    <xf numFmtId="0" fontId="129" fillId="0" borderId="0" xfId="1798" applyFont="1"/>
    <xf numFmtId="0" fontId="129" fillId="41" borderId="73" xfId="1799" applyFont="1" applyFill="1" applyBorder="1" applyAlignment="1">
      <alignment horizontal="center" vertical="center" wrapText="1"/>
    </xf>
    <xf numFmtId="0" fontId="129" fillId="42" borderId="74" xfId="1799" applyFont="1" applyFill="1" applyBorder="1" applyAlignment="1">
      <alignment horizontal="centerContinuous" vertical="center"/>
    </xf>
    <xf numFmtId="3" fontId="129" fillId="42" borderId="74" xfId="1799" applyNumberFormat="1" applyFont="1" applyFill="1" applyBorder="1" applyAlignment="1">
      <alignment horizontal="center" vertical="center" wrapText="1"/>
    </xf>
    <xf numFmtId="0" fontId="129" fillId="42" borderId="74" xfId="1799" applyFont="1" applyFill="1" applyBorder="1" applyAlignment="1">
      <alignment horizontal="center" vertical="center" wrapText="1"/>
    </xf>
    <xf numFmtId="165" fontId="129" fillId="42" borderId="74" xfId="1799" applyNumberFormat="1" applyFont="1" applyFill="1" applyBorder="1" applyAlignment="1">
      <alignment horizontal="center" vertical="center" wrapText="1"/>
    </xf>
    <xf numFmtId="165" fontId="129" fillId="41" borderId="74" xfId="1799" applyNumberFormat="1" applyFont="1" applyFill="1" applyBorder="1" applyAlignment="1">
      <alignment horizontal="center" vertical="center" wrapText="1"/>
    </xf>
    <xf numFmtId="0" fontId="129" fillId="42" borderId="74" xfId="1800" applyFont="1" applyFill="1" applyBorder="1" applyAlignment="1">
      <alignment horizontal="centerContinuous" vertical="center" shrinkToFit="1"/>
    </xf>
    <xf numFmtId="0" fontId="129" fillId="0" borderId="75" xfId="1798" applyFont="1" applyBorder="1" applyAlignment="1">
      <alignment horizontal="right" vertical="center" wrapText="1"/>
    </xf>
    <xf numFmtId="0" fontId="129" fillId="0" borderId="76" xfId="1798" applyFont="1" applyBorder="1" applyAlignment="1">
      <alignment vertical="center" wrapText="1"/>
    </xf>
    <xf numFmtId="0" fontId="129" fillId="0" borderId="76" xfId="1798" applyFont="1" applyBorder="1" applyAlignment="1">
      <alignment horizontal="center" vertical="center" wrapText="1"/>
    </xf>
    <xf numFmtId="165" fontId="129" fillId="0" borderId="76" xfId="1798" applyNumberFormat="1" applyFont="1" applyBorder="1" applyAlignment="1">
      <alignment horizontal="center" vertical="center" wrapText="1"/>
    </xf>
    <xf numFmtId="0" fontId="129" fillId="0" borderId="77" xfId="1798" applyFont="1" applyBorder="1" applyAlignment="1">
      <alignment horizontal="center" vertical="center" wrapText="1"/>
    </xf>
    <xf numFmtId="0" fontId="148" fillId="0" borderId="44" xfId="1798" applyFont="1" applyBorder="1" applyAlignment="1">
      <alignment horizontal="left" vertical="center" wrapText="1"/>
    </xf>
    <xf numFmtId="0" fontId="129" fillId="0" borderId="44" xfId="1798" applyFont="1" applyBorder="1" applyAlignment="1">
      <alignment horizontal="center" vertical="center" wrapText="1"/>
    </xf>
    <xf numFmtId="165" fontId="129" fillId="0" borderId="44" xfId="1798" applyNumberFormat="1" applyFont="1" applyBorder="1" applyAlignment="1">
      <alignment horizontal="center" vertical="center" wrapText="1"/>
    </xf>
    <xf numFmtId="0" fontId="129" fillId="0" borderId="44" xfId="1798" applyFont="1" applyBorder="1" applyAlignment="1">
      <alignment vertical="center" wrapText="1"/>
    </xf>
    <xf numFmtId="0" fontId="129" fillId="0" borderId="77" xfId="1798" applyFont="1" applyBorder="1" applyAlignment="1">
      <alignment horizontal="right" vertical="center" wrapText="1"/>
    </xf>
    <xf numFmtId="0" fontId="130" fillId="0" borderId="91" xfId="1798" applyFont="1" applyBorder="1" applyAlignment="1">
      <alignment vertical="top" wrapText="1"/>
    </xf>
    <xf numFmtId="0" fontId="130" fillId="0" borderId="91" xfId="1798" applyFont="1" applyBorder="1" applyAlignment="1">
      <alignment horizontal="center" vertical="top" wrapText="1"/>
    </xf>
    <xf numFmtId="165" fontId="130" fillId="0" borderId="91" xfId="1798" applyNumberFormat="1" applyFont="1" applyBorder="1" applyAlignment="1">
      <alignment horizontal="center" vertical="top" wrapText="1"/>
    </xf>
    <xf numFmtId="165" fontId="129" fillId="0" borderId="44" xfId="1798" applyNumberFormat="1" applyFont="1" applyBorder="1" applyAlignment="1">
      <alignment horizontal="center" vertical="top" wrapText="1"/>
    </xf>
    <xf numFmtId="0" fontId="129" fillId="0" borderId="44" xfId="1801" applyFont="1" applyFill="1" applyBorder="1" applyAlignment="1">
      <alignment vertical="center" wrapText="1"/>
    </xf>
    <xf numFmtId="0" fontId="131" fillId="0" borderId="91" xfId="1798" applyFont="1" applyBorder="1" applyAlignment="1">
      <alignment horizontal="left" vertical="top" wrapText="1"/>
    </xf>
    <xf numFmtId="0" fontId="8" fillId="0" borderId="44" xfId="1801" applyFont="1" applyBorder="1" applyAlignment="1">
      <alignment horizontal="left" vertical="top" wrapText="1"/>
    </xf>
    <xf numFmtId="0" fontId="3" fillId="0" borderId="91" xfId="1814" applyFont="1" applyFill="1" applyBorder="1" applyAlignment="1">
      <alignment horizontal="left"/>
    </xf>
    <xf numFmtId="0" fontId="3" fillId="0" borderId="91" xfId="1814" applyFont="1" applyBorder="1" applyAlignment="1">
      <alignment horizontal="left"/>
    </xf>
    <xf numFmtId="0" fontId="129" fillId="0" borderId="44" xfId="1801" applyFont="1" applyBorder="1" applyAlignment="1">
      <alignment vertical="center" wrapText="1"/>
    </xf>
    <xf numFmtId="0" fontId="129" fillId="0" borderId="78" xfId="1798" applyFont="1" applyBorder="1" applyAlignment="1">
      <alignment horizontal="right" vertical="center" wrapText="1"/>
    </xf>
    <xf numFmtId="0" fontId="129" fillId="0" borderId="79" xfId="1798" applyFont="1" applyBorder="1" applyAlignment="1">
      <alignment vertical="center" wrapText="1"/>
    </xf>
    <xf numFmtId="0" fontId="129" fillId="0" borderId="0" xfId="1798" applyFont="1" applyAlignment="1">
      <alignment vertical="center"/>
    </xf>
    <xf numFmtId="165" fontId="129" fillId="0" borderId="0" xfId="1798" applyNumberFormat="1" applyFont="1" applyAlignment="1">
      <alignment horizontal="center" vertical="center"/>
    </xf>
    <xf numFmtId="0" fontId="131" fillId="45" borderId="0" xfId="1798" applyFont="1" applyFill="1" applyBorder="1" applyAlignment="1">
      <alignment horizontal="left" vertical="center"/>
    </xf>
    <xf numFmtId="0" fontId="130" fillId="42" borderId="92" xfId="1800" applyFont="1" applyFill="1" applyBorder="1" applyAlignment="1">
      <alignment horizontal="center" vertical="center" shrinkToFit="1"/>
    </xf>
    <xf numFmtId="0" fontId="130" fillId="42" borderId="93" xfId="1800" applyFont="1" applyFill="1" applyBorder="1" applyAlignment="1">
      <alignment vertical="center" shrinkToFit="1"/>
    </xf>
    <xf numFmtId="0" fontId="9" fillId="0" borderId="44" xfId="1801" applyFont="1" applyFill="1" applyBorder="1" applyAlignment="1">
      <alignment vertical="center" wrapText="1"/>
    </xf>
    <xf numFmtId="0" fontId="105" fillId="0" borderId="0" xfId="1801" applyFont="1"/>
    <xf numFmtId="0" fontId="130" fillId="0" borderId="77" xfId="1798" applyFont="1" applyFill="1" applyBorder="1" applyAlignment="1">
      <alignment horizontal="right" vertical="center" wrapText="1"/>
    </xf>
    <xf numFmtId="0" fontId="152" fillId="0" borderId="0" xfId="2" applyFont="1"/>
    <xf numFmtId="0" fontId="152" fillId="0" borderId="0" xfId="3" applyFont="1"/>
    <xf numFmtId="3" fontId="152" fillId="0" borderId="0" xfId="3" applyNumberFormat="1" applyFont="1"/>
    <xf numFmtId="49" fontId="153" fillId="0" borderId="21" xfId="3" applyNumberFormat="1" applyFont="1" applyBorder="1" applyAlignment="1">
      <alignment vertical="center"/>
    </xf>
    <xf numFmtId="164" fontId="153" fillId="0" borderId="21" xfId="3" applyNumberFormat="1" applyFont="1" applyBorder="1" applyAlignment="1">
      <alignment vertical="center"/>
    </xf>
    <xf numFmtId="3" fontId="153" fillId="0" borderId="0" xfId="3" applyNumberFormat="1" applyFont="1"/>
    <xf numFmtId="0" fontId="153" fillId="0" borderId="0" xfId="3" applyFont="1"/>
    <xf numFmtId="0" fontId="153" fillId="0" borderId="19" xfId="3" applyFont="1" applyBorder="1" applyAlignment="1">
      <alignment horizontal="left" vertical="center"/>
    </xf>
    <xf numFmtId="0" fontId="153" fillId="0" borderId="20" xfId="3" applyFont="1" applyBorder="1" applyAlignment="1">
      <alignment horizontal="left" vertical="center"/>
    </xf>
    <xf numFmtId="0" fontId="153" fillId="0" borderId="21" xfId="3" applyFont="1" applyBorder="1"/>
    <xf numFmtId="0" fontId="153" fillId="0" borderId="19" xfId="3" applyFont="1" applyBorder="1" applyAlignment="1">
      <alignment vertical="center"/>
    </xf>
    <xf numFmtId="0" fontId="153" fillId="0" borderId="20" xfId="3" applyFont="1" applyBorder="1"/>
    <xf numFmtId="3" fontId="153" fillId="0" borderId="21" xfId="3" applyNumberFormat="1" applyFont="1" applyBorder="1"/>
    <xf numFmtId="0" fontId="152" fillId="2" borderId="21" xfId="3" applyFont="1" applyFill="1" applyBorder="1"/>
    <xf numFmtId="0" fontId="152" fillId="2" borderId="19" xfId="3" applyFont="1" applyFill="1" applyBorder="1"/>
    <xf numFmtId="0" fontId="152" fillId="2" borderId="20" xfId="3" applyFont="1" applyFill="1" applyBorder="1"/>
    <xf numFmtId="164" fontId="152" fillId="2" borderId="21" xfId="3" applyNumberFormat="1" applyFont="1" applyFill="1" applyBorder="1"/>
    <xf numFmtId="3" fontId="152" fillId="0" borderId="0" xfId="3" applyNumberFormat="1" applyFont="1" applyFill="1"/>
    <xf numFmtId="0" fontId="152" fillId="0" borderId="0" xfId="3" applyFont="1" applyFill="1"/>
    <xf numFmtId="0" fontId="154" fillId="0" borderId="21" xfId="3" applyFont="1" applyBorder="1"/>
    <xf numFmtId="0" fontId="154" fillId="0" borderId="19" xfId="3" applyFont="1" applyBorder="1"/>
    <xf numFmtId="0" fontId="154" fillId="0" borderId="20" xfId="3" applyFont="1" applyBorder="1"/>
    <xf numFmtId="3" fontId="154" fillId="0" borderId="0" xfId="3" applyNumberFormat="1" applyFont="1"/>
    <xf numFmtId="0" fontId="154" fillId="0" borderId="0" xfId="3" applyFont="1"/>
    <xf numFmtId="0" fontId="154" fillId="0" borderId="0" xfId="3" applyFont="1" applyBorder="1"/>
    <xf numFmtId="0" fontId="152" fillId="0" borderId="0" xfId="3" applyFont="1" applyBorder="1"/>
    <xf numFmtId="0" fontId="154" fillId="0" borderId="11" xfId="3" applyFont="1" applyBorder="1"/>
    <xf numFmtId="164" fontId="154" fillId="0" borderId="21" xfId="3" applyNumberFormat="1" applyFont="1" applyBorder="1"/>
    <xf numFmtId="0" fontId="152" fillId="0" borderId="19" xfId="3" applyFont="1" applyBorder="1"/>
    <xf numFmtId="0" fontId="152" fillId="0" borderId="20" xfId="3" applyFont="1" applyBorder="1"/>
    <xf numFmtId="164" fontId="152" fillId="0" borderId="21" xfId="3" applyNumberFormat="1" applyFont="1" applyBorder="1"/>
    <xf numFmtId="10" fontId="154" fillId="0" borderId="20" xfId="3" applyNumberFormat="1" applyFont="1" applyBorder="1"/>
    <xf numFmtId="0" fontId="154" fillId="2" borderId="21" xfId="3" applyFont="1" applyFill="1" applyBorder="1"/>
    <xf numFmtId="165" fontId="14" fillId="0" borderId="40" xfId="4" applyNumberFormat="1" applyFont="1" applyFill="1" applyBorder="1" applyAlignment="1">
      <alignment vertical="center"/>
    </xf>
    <xf numFmtId="165" fontId="14" fillId="0" borderId="45" xfId="4" applyNumberFormat="1" applyFont="1" applyFill="1" applyBorder="1" applyAlignment="1">
      <alignment horizontal="right" vertical="center"/>
    </xf>
    <xf numFmtId="4" fontId="1" fillId="0" borderId="40" xfId="4" applyNumberFormat="1" applyFont="1" applyFill="1" applyBorder="1" applyAlignment="1">
      <alignment horizontal="right" vertical="center"/>
    </xf>
    <xf numFmtId="49" fontId="1" fillId="0" borderId="40" xfId="4" applyNumberFormat="1" applyFont="1" applyFill="1" applyBorder="1" applyAlignment="1">
      <alignment horizontal="center" vertical="center"/>
    </xf>
    <xf numFmtId="165" fontId="1" fillId="0" borderId="40" xfId="4" applyNumberFormat="1" applyFont="1" applyFill="1" applyBorder="1" applyAlignment="1">
      <alignment vertical="center"/>
    </xf>
    <xf numFmtId="165" fontId="1" fillId="0" borderId="45" xfId="4" applyNumberFormat="1" applyFont="1" applyFill="1" applyBorder="1" applyAlignment="1">
      <alignment horizontal="right" vertical="center"/>
    </xf>
    <xf numFmtId="4" fontId="14" fillId="0" borderId="40" xfId="4" applyNumberFormat="1" applyFont="1" applyFill="1" applyBorder="1" applyAlignment="1">
      <alignment horizontal="right" vertical="center"/>
    </xf>
    <xf numFmtId="49" fontId="14" fillId="0" borderId="40" xfId="4" applyNumberFormat="1" applyFont="1" applyFill="1" applyBorder="1" applyAlignment="1">
      <alignment horizontal="center" vertical="center"/>
    </xf>
    <xf numFmtId="165" fontId="13" fillId="0" borderId="45" xfId="4" applyNumberFormat="1" applyFont="1" applyFill="1" applyBorder="1" applyAlignment="1">
      <alignment horizontal="right" vertical="center"/>
    </xf>
    <xf numFmtId="4" fontId="13" fillId="0" borderId="40" xfId="4" applyNumberFormat="1" applyFont="1" applyFill="1" applyBorder="1" applyAlignment="1">
      <alignment horizontal="right" vertical="center"/>
    </xf>
    <xf numFmtId="49" fontId="13" fillId="0" borderId="44" xfId="4" applyNumberFormat="1" applyFont="1" applyFill="1" applyBorder="1" applyAlignment="1">
      <alignment horizontal="center" vertical="center"/>
    </xf>
    <xf numFmtId="165" fontId="8" fillId="0" borderId="40" xfId="4" applyNumberFormat="1" applyFont="1" applyFill="1" applyBorder="1" applyAlignment="1">
      <alignment vertical="center"/>
    </xf>
    <xf numFmtId="4" fontId="2" fillId="0" borderId="40" xfId="4" applyNumberFormat="1" applyFont="1" applyFill="1" applyBorder="1" applyAlignment="1">
      <alignment horizontal="right" vertical="center"/>
    </xf>
    <xf numFmtId="49" fontId="2" fillId="0" borderId="44" xfId="4" applyNumberFormat="1" applyFont="1" applyFill="1" applyBorder="1" applyAlignment="1">
      <alignment horizontal="center" vertical="center"/>
    </xf>
    <xf numFmtId="165" fontId="2" fillId="0" borderId="40" xfId="4" applyNumberFormat="1" applyFont="1" applyFill="1" applyBorder="1" applyAlignment="1">
      <alignment vertical="center"/>
    </xf>
    <xf numFmtId="165" fontId="131" fillId="0" borderId="44" xfId="1798" applyNumberFormat="1" applyFont="1" applyFill="1" applyBorder="1" applyAlignment="1">
      <alignment horizontal="center" vertical="center" wrapText="1"/>
    </xf>
    <xf numFmtId="0" fontId="144" fillId="0" borderId="27" xfId="1798" applyFont="1" applyBorder="1"/>
    <xf numFmtId="0" fontId="144" fillId="0" borderId="48" xfId="1813" applyFont="1" applyBorder="1" applyAlignment="1">
      <alignment horizontal="left" wrapText="1"/>
    </xf>
    <xf numFmtId="0" fontId="144" fillId="0" borderId="27" xfId="1798" applyFont="1" applyBorder="1" applyAlignment="1">
      <alignment wrapText="1"/>
    </xf>
    <xf numFmtId="0" fontId="144" fillId="0" borderId="48" xfId="1798" applyFont="1" applyBorder="1"/>
    <xf numFmtId="0" fontId="0" fillId="0" borderId="21" xfId="0" applyBorder="1" applyAlignment="1">
      <alignment horizontal="center"/>
    </xf>
    <xf numFmtId="0" fontId="0" fillId="0" borderId="21" xfId="0" applyBorder="1"/>
    <xf numFmtId="164" fontId="0" fillId="0" borderId="21" xfId="0" applyNumberFormat="1" applyBorder="1"/>
    <xf numFmtId="0" fontId="0" fillId="0" borderId="21" xfId="0" applyNumberFormat="1" applyBorder="1"/>
    <xf numFmtId="164" fontId="0" fillId="0" borderId="21" xfId="1815" applyNumberFormat="1" applyFont="1" applyBorder="1"/>
    <xf numFmtId="6" fontId="0" fillId="0" borderId="21" xfId="0" applyNumberFormat="1" applyBorder="1"/>
    <xf numFmtId="164" fontId="155" fillId="0" borderId="21" xfId="0" applyNumberFormat="1" applyFont="1" applyBorder="1"/>
    <xf numFmtId="0" fontId="9" fillId="0" borderId="48" xfId="1801" applyBorder="1" applyAlignment="1">
      <alignment vertical="center" wrapText="1"/>
    </xf>
    <xf numFmtId="49" fontId="8" fillId="0" borderId="21" xfId="3" applyNumberFormat="1" applyFont="1" applyBorder="1" applyAlignment="1">
      <alignment vertical="center"/>
    </xf>
    <xf numFmtId="0" fontId="157" fillId="0" borderId="27" xfId="1813" applyFont="1" applyBorder="1" applyAlignment="1">
      <alignment wrapText="1"/>
    </xf>
    <xf numFmtId="0" fontId="144" fillId="0" borderId="27" xfId="1798" applyFont="1" applyFill="1" applyBorder="1" applyAlignment="1">
      <alignment horizontal="center" wrapText="1"/>
    </xf>
    <xf numFmtId="0" fontId="144" fillId="0" borderId="48" xfId="1798" applyFont="1" applyFill="1" applyBorder="1" applyAlignment="1">
      <alignment vertical="top" wrapText="1"/>
    </xf>
    <xf numFmtId="0" fontId="147" fillId="0" borderId="0" xfId="1813" applyFont="1" applyBorder="1"/>
    <xf numFmtId="0" fontId="153" fillId="0" borderId="19" xfId="3" applyFont="1" applyBorder="1" applyAlignment="1">
      <alignment horizontal="left" vertical="center"/>
    </xf>
    <xf numFmtId="0" fontId="153" fillId="0" borderId="20" xfId="3" applyFont="1" applyBorder="1" applyAlignment="1">
      <alignment horizontal="left" vertical="center"/>
    </xf>
    <xf numFmtId="0" fontId="2" fillId="3" borderId="34" xfId="4" applyFont="1" applyFill="1" applyBorder="1" applyAlignment="1">
      <alignment horizontal="center" vertical="center" wrapText="1"/>
    </xf>
    <xf numFmtId="0" fontId="11" fillId="3" borderId="38" xfId="3" applyFont="1" applyFill="1" applyBorder="1" applyAlignment="1">
      <alignment horizontal="center" vertical="center" wrapText="1"/>
    </xf>
    <xf numFmtId="0" fontId="2" fillId="0" borderId="30" xfId="5" applyFont="1" applyBorder="1" applyAlignment="1">
      <alignment horizontal="center" vertical="center"/>
    </xf>
    <xf numFmtId="0" fontId="2" fillId="0" borderId="31" xfId="5" applyFont="1" applyBorder="1" applyAlignment="1">
      <alignment horizontal="center" vertical="center"/>
    </xf>
    <xf numFmtId="0" fontId="2" fillId="3" borderId="33" xfId="4" applyFont="1" applyFill="1" applyBorder="1" applyAlignment="1">
      <alignment horizontal="center" vertical="center" wrapText="1"/>
    </xf>
    <xf numFmtId="0" fontId="2" fillId="3" borderId="3" xfId="4" applyFont="1" applyFill="1" applyBorder="1" applyAlignment="1">
      <alignment horizontal="center" vertical="center" wrapText="1"/>
    </xf>
    <xf numFmtId="0" fontId="11" fillId="3" borderId="35" xfId="3" applyFont="1" applyFill="1" applyBorder="1" applyAlignment="1">
      <alignment horizontal="center" vertical="center" wrapText="1"/>
    </xf>
    <xf numFmtId="0" fontId="11" fillId="3" borderId="36" xfId="3" applyFont="1" applyFill="1" applyBorder="1" applyAlignment="1">
      <alignment horizontal="center" vertical="center" wrapText="1"/>
    </xf>
    <xf numFmtId="0" fontId="2" fillId="3" borderId="4" xfId="4" applyFont="1" applyFill="1" applyBorder="1" applyAlignment="1">
      <alignment horizontal="center" vertical="center" wrapText="1"/>
    </xf>
    <xf numFmtId="0" fontId="11" fillId="3" borderId="37" xfId="3" applyFont="1" applyFill="1" applyBorder="1" applyAlignment="1">
      <alignment horizontal="center" vertical="center" wrapText="1"/>
    </xf>
    <xf numFmtId="4" fontId="10" fillId="3" borderId="4" xfId="4" applyNumberFormat="1" applyFont="1" applyFill="1" applyBorder="1" applyAlignment="1">
      <alignment horizontal="center" vertical="center" wrapText="1"/>
    </xf>
    <xf numFmtId="4" fontId="10" fillId="3" borderId="37" xfId="4" applyNumberFormat="1" applyFont="1" applyFill="1" applyBorder="1" applyAlignment="1">
      <alignment horizontal="center" vertical="center" wrapText="1"/>
    </xf>
    <xf numFmtId="0" fontId="9" fillId="0" borderId="48" xfId="1801" applyFill="1" applyBorder="1" applyAlignment="1">
      <alignment horizontal="center" vertical="center" wrapText="1"/>
    </xf>
    <xf numFmtId="0" fontId="9" fillId="0" borderId="27" xfId="1801" applyFill="1" applyBorder="1" applyAlignment="1">
      <alignment horizontal="center" vertical="center" wrapText="1"/>
    </xf>
    <xf numFmtId="0" fontId="9" fillId="0" borderId="40" xfId="1801" applyFill="1" applyBorder="1" applyAlignment="1">
      <alignment horizontal="center" vertical="center" wrapText="1"/>
    </xf>
    <xf numFmtId="0" fontId="130" fillId="0" borderId="48" xfId="1798" applyFont="1" applyBorder="1" applyAlignment="1">
      <alignment horizontal="center" vertical="center" wrapText="1"/>
    </xf>
    <xf numFmtId="0" fontId="130" fillId="0" borderId="27" xfId="1798" applyFont="1" applyBorder="1" applyAlignment="1">
      <alignment horizontal="center" vertical="center" wrapText="1"/>
    </xf>
    <xf numFmtId="0" fontId="130" fillId="0" borderId="40" xfId="1798" applyFont="1" applyBorder="1" applyAlignment="1">
      <alignment horizontal="center" vertical="center" wrapText="1"/>
    </xf>
    <xf numFmtId="0" fontId="156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1" xfId="0" applyBorder="1" applyAlignment="1">
      <alignment horizontal="left" vertical="top" wrapText="1"/>
    </xf>
    <xf numFmtId="0" fontId="155" fillId="0" borderId="19" xfId="0" applyFont="1" applyBorder="1" applyAlignment="1">
      <alignment horizontal="left"/>
    </xf>
    <xf numFmtId="0" fontId="155" fillId="0" borderId="23" xfId="0" applyFont="1" applyBorder="1" applyAlignment="1">
      <alignment horizontal="left"/>
    </xf>
    <xf numFmtId="0" fontId="155" fillId="0" borderId="19" xfId="0" applyFont="1" applyBorder="1" applyAlignment="1">
      <alignment horizontal="center"/>
    </xf>
    <xf numFmtId="0" fontId="155" fillId="0" borderId="20" xfId="0" applyFont="1" applyBorder="1" applyAlignment="1">
      <alignment horizontal="center"/>
    </xf>
    <xf numFmtId="0" fontId="158" fillId="0" borderId="1" xfId="1" applyFont="1" applyBorder="1"/>
    <xf numFmtId="0" fontId="159" fillId="0" borderId="2" xfId="1" applyFont="1" applyBorder="1" applyAlignment="1">
      <alignment horizontal="left"/>
    </xf>
    <xf numFmtId="0" fontId="159" fillId="0" borderId="3" xfId="1" applyFont="1" applyBorder="1" applyAlignment="1">
      <alignment horizontal="left"/>
    </xf>
    <xf numFmtId="0" fontId="158" fillId="0" borderId="4" xfId="1" applyFont="1" applyBorder="1" applyAlignment="1">
      <alignment horizontal="left"/>
    </xf>
    <xf numFmtId="0" fontId="158" fillId="0" borderId="2" xfId="1" applyFont="1" applyBorder="1"/>
    <xf numFmtId="0" fontId="158" fillId="0" borderId="5" xfId="1" applyFont="1" applyBorder="1"/>
    <xf numFmtId="0" fontId="158" fillId="0" borderId="0" xfId="1" applyFont="1"/>
    <xf numFmtId="0" fontId="158" fillId="0" borderId="6" xfId="1" applyFont="1" applyBorder="1"/>
    <xf numFmtId="0" fontId="160" fillId="0" borderId="7" xfId="1" applyFont="1" applyBorder="1" applyAlignment="1">
      <alignment horizontal="left"/>
    </xf>
    <xf numFmtId="0" fontId="160" fillId="0" borderId="8" xfId="1" applyFont="1" applyBorder="1" applyAlignment="1">
      <alignment horizontal="left"/>
    </xf>
    <xf numFmtId="0" fontId="161" fillId="0" borderId="7" xfId="1" applyFont="1" applyBorder="1" applyAlignment="1">
      <alignment horizontal="left" vertical="center" wrapText="1"/>
    </xf>
    <xf numFmtId="0" fontId="162" fillId="0" borderId="0" xfId="1" applyFont="1" applyBorder="1" applyAlignment="1">
      <alignment horizontal="left" vertical="center" wrapText="1"/>
    </xf>
    <xf numFmtId="0" fontId="162" fillId="0" borderId="8" xfId="1" applyFont="1" applyBorder="1" applyAlignment="1">
      <alignment horizontal="left" vertical="center" wrapText="1"/>
    </xf>
    <xf numFmtId="3" fontId="163" fillId="0" borderId="7" xfId="1" applyNumberFormat="1" applyFont="1" applyBorder="1" applyAlignment="1">
      <alignment horizontal="center" vertical="center" wrapText="1"/>
    </xf>
    <xf numFmtId="0" fontId="163" fillId="0" borderId="9" xfId="1" applyFont="1" applyBorder="1" applyAlignment="1">
      <alignment horizontal="center" vertical="center" wrapText="1"/>
    </xf>
    <xf numFmtId="0" fontId="159" fillId="0" borderId="7" xfId="1" applyFont="1" applyBorder="1" applyAlignment="1">
      <alignment horizontal="left"/>
    </xf>
    <xf numFmtId="0" fontId="159" fillId="0" borderId="8" xfId="1" applyFont="1" applyBorder="1" applyAlignment="1">
      <alignment horizontal="left"/>
    </xf>
    <xf numFmtId="0" fontId="160" fillId="0" borderId="10" xfId="1" applyFont="1" applyBorder="1" applyAlignment="1">
      <alignment horizontal="left" vertical="center" wrapText="1"/>
    </xf>
    <xf numFmtId="0" fontId="160" fillId="0" borderId="11" xfId="1" applyFont="1" applyBorder="1" applyAlignment="1">
      <alignment horizontal="left" vertical="center" wrapText="1"/>
    </xf>
    <xf numFmtId="0" fontId="160" fillId="0" borderId="12" xfId="1" applyFont="1" applyBorder="1" applyAlignment="1">
      <alignment horizontal="left" vertical="center" wrapText="1"/>
    </xf>
    <xf numFmtId="0" fontId="163" fillId="0" borderId="7" xfId="1" applyFont="1" applyBorder="1" applyAlignment="1">
      <alignment horizontal="center" vertical="center" wrapText="1"/>
    </xf>
    <xf numFmtId="0" fontId="158" fillId="0" borderId="7" xfId="1" applyFont="1" applyBorder="1" applyAlignment="1">
      <alignment horizontal="left"/>
    </xf>
    <xf numFmtId="0" fontId="158" fillId="0" borderId="8" xfId="1" applyFont="1" applyBorder="1" applyAlignment="1">
      <alignment horizontal="left"/>
    </xf>
    <xf numFmtId="0" fontId="158" fillId="0" borderId="13" xfId="1" applyFont="1" applyBorder="1" applyAlignment="1">
      <alignment horizontal="left"/>
    </xf>
    <xf numFmtId="0" fontId="158" fillId="0" borderId="14" xfId="1" applyFont="1" applyBorder="1" applyAlignment="1">
      <alignment horizontal="left"/>
    </xf>
    <xf numFmtId="0" fontId="158" fillId="0" borderId="15" xfId="1" applyFont="1" applyBorder="1" applyAlignment="1">
      <alignment horizontal="left"/>
    </xf>
    <xf numFmtId="0" fontId="158" fillId="0" borderId="16" xfId="1" applyFont="1" applyBorder="1"/>
    <xf numFmtId="0" fontId="158" fillId="0" borderId="10" xfId="1" applyFont="1" applyBorder="1" applyAlignment="1">
      <alignment horizontal="left"/>
    </xf>
    <xf numFmtId="0" fontId="158" fillId="0" borderId="12" xfId="1" applyFont="1" applyBorder="1" applyAlignment="1">
      <alignment horizontal="left"/>
    </xf>
    <xf numFmtId="0" fontId="162" fillId="0" borderId="10" xfId="1" applyFont="1" applyBorder="1" applyAlignment="1">
      <alignment horizontal="left" vertical="center"/>
    </xf>
    <xf numFmtId="0" fontId="162" fillId="0" borderId="11" xfId="1" applyFont="1" applyBorder="1" applyAlignment="1">
      <alignment horizontal="left" vertical="center"/>
    </xf>
    <xf numFmtId="0" fontId="162" fillId="0" borderId="12" xfId="1" applyFont="1" applyBorder="1" applyAlignment="1">
      <alignment horizontal="left" vertical="center"/>
    </xf>
    <xf numFmtId="0" fontId="163" fillId="0" borderId="10" xfId="1" applyFont="1" applyBorder="1" applyAlignment="1">
      <alignment horizontal="center" vertical="center" wrapText="1"/>
    </xf>
    <xf numFmtId="0" fontId="163" fillId="0" borderId="17" xfId="1" applyFont="1" applyBorder="1" applyAlignment="1">
      <alignment horizontal="center" vertical="center" wrapText="1"/>
    </xf>
    <xf numFmtId="0" fontId="158" fillId="0" borderId="18" xfId="1" applyFont="1" applyBorder="1"/>
    <xf numFmtId="0" fontId="158" fillId="0" borderId="19" xfId="1" applyFont="1" applyBorder="1" applyAlignment="1">
      <alignment horizontal="left"/>
    </xf>
    <xf numFmtId="0" fontId="158" fillId="0" borderId="20" xfId="1" applyFont="1" applyBorder="1" applyAlignment="1">
      <alignment horizontal="left"/>
    </xf>
    <xf numFmtId="0" fontId="158" fillId="0" borderId="21" xfId="1" applyFont="1" applyBorder="1" applyAlignment="1">
      <alignment horizontal="left"/>
    </xf>
    <xf numFmtId="0" fontId="158" fillId="0" borderId="22" xfId="1" applyFont="1" applyBorder="1" applyAlignment="1">
      <alignment horizontal="left"/>
    </xf>
    <xf numFmtId="0" fontId="158" fillId="0" borderId="23" xfId="1" applyFont="1" applyBorder="1" applyAlignment="1">
      <alignment horizontal="left"/>
    </xf>
    <xf numFmtId="0" fontId="158" fillId="0" borderId="20" xfId="1" applyFont="1" applyBorder="1" applyAlignment="1">
      <alignment horizontal="left"/>
    </xf>
    <xf numFmtId="0" fontId="158" fillId="0" borderId="21" xfId="1" applyFont="1" applyBorder="1" applyAlignment="1">
      <alignment horizontal="left"/>
    </xf>
    <xf numFmtId="0" fontId="158" fillId="0" borderId="22" xfId="1" applyFont="1" applyBorder="1" applyAlignment="1">
      <alignment horizontal="center"/>
    </xf>
    <xf numFmtId="0" fontId="158" fillId="0" borderId="24" xfId="1" applyFont="1" applyBorder="1"/>
    <xf numFmtId="0" fontId="158" fillId="0" borderId="0" xfId="1" applyFont="1" applyBorder="1"/>
    <xf numFmtId="0" fontId="158" fillId="0" borderId="9" xfId="1" applyFont="1" applyBorder="1"/>
    <xf numFmtId="0" fontId="162" fillId="0" borderId="24" xfId="1" applyFont="1" applyBorder="1"/>
    <xf numFmtId="0" fontId="158" fillId="0" borderId="25" xfId="1" applyFont="1" applyFill="1" applyBorder="1" applyAlignment="1">
      <alignment horizontal="left" vertical="top"/>
    </xf>
    <xf numFmtId="0" fontId="158" fillId="0" borderId="21" xfId="1" applyFont="1" applyFill="1" applyBorder="1" applyAlignment="1">
      <alignment horizontal="left" vertical="top"/>
    </xf>
    <xf numFmtId="0" fontId="158" fillId="0" borderId="21" xfId="1" applyFont="1" applyFill="1" applyBorder="1" applyAlignment="1">
      <alignment horizontal="center"/>
    </xf>
    <xf numFmtId="0" fontId="158" fillId="0" borderId="21" xfId="1" applyFont="1" applyFill="1" applyBorder="1" applyAlignment="1">
      <alignment horizontal="left"/>
    </xf>
    <xf numFmtId="0" fontId="158" fillId="0" borderId="22" xfId="1" applyFont="1" applyFill="1" applyBorder="1" applyAlignment="1">
      <alignment horizontal="left"/>
    </xf>
    <xf numFmtId="0" fontId="158" fillId="0" borderId="16" xfId="1" applyFont="1" applyFill="1" applyBorder="1" applyAlignment="1">
      <alignment horizontal="left" vertical="top"/>
    </xf>
    <xf numFmtId="0" fontId="158" fillId="0" borderId="21" xfId="1" applyFont="1" applyFill="1" applyBorder="1"/>
    <xf numFmtId="0" fontId="160" fillId="0" borderId="18" xfId="1" applyFont="1" applyFill="1" applyBorder="1"/>
    <xf numFmtId="0" fontId="162" fillId="0" borderId="21" xfId="1" applyFont="1" applyFill="1" applyBorder="1" applyAlignment="1">
      <alignment horizontal="left"/>
    </xf>
    <xf numFmtId="0" fontId="158" fillId="0" borderId="18" xfId="1" applyFont="1" applyFill="1" applyBorder="1"/>
    <xf numFmtId="164" fontId="158" fillId="0" borderId="21" xfId="1" applyNumberFormat="1" applyFont="1" applyFill="1" applyBorder="1"/>
    <xf numFmtId="0" fontId="158" fillId="0" borderId="7" xfId="1" applyFont="1" applyFill="1" applyBorder="1" applyAlignment="1">
      <alignment horizontal="center"/>
    </xf>
    <xf numFmtId="0" fontId="158" fillId="0" borderId="0" xfId="1" applyFont="1" applyFill="1" applyBorder="1" applyAlignment="1">
      <alignment horizontal="center"/>
    </xf>
    <xf numFmtId="0" fontId="158" fillId="0" borderId="9" xfId="1" applyFont="1" applyFill="1" applyBorder="1" applyAlignment="1">
      <alignment horizontal="center"/>
    </xf>
    <xf numFmtId="0" fontId="162" fillId="0" borderId="19" xfId="1" applyFont="1" applyFill="1" applyBorder="1" applyAlignment="1">
      <alignment horizontal="left"/>
    </xf>
    <xf numFmtId="0" fontId="162" fillId="0" borderId="23" xfId="1" applyFont="1" applyFill="1" applyBorder="1" applyAlignment="1">
      <alignment horizontal="left"/>
    </xf>
    <xf numFmtId="164" fontId="162" fillId="0" borderId="23" xfId="1" applyNumberFormat="1" applyFont="1" applyFill="1" applyBorder="1"/>
    <xf numFmtId="164" fontId="162" fillId="0" borderId="20" xfId="1" applyNumberFormat="1" applyFont="1" applyFill="1" applyBorder="1"/>
    <xf numFmtId="0" fontId="158" fillId="0" borderId="18" xfId="1" applyFont="1" applyFill="1" applyBorder="1" applyAlignment="1">
      <alignment horizontal="center"/>
    </xf>
    <xf numFmtId="0" fontId="162" fillId="0" borderId="19" xfId="1" applyFont="1" applyFill="1" applyBorder="1" applyAlignment="1">
      <alignment horizontal="left"/>
    </xf>
    <xf numFmtId="0" fontId="162" fillId="0" borderId="23" xfId="1" applyFont="1" applyFill="1" applyBorder="1" applyAlignment="1">
      <alignment horizontal="left"/>
    </xf>
    <xf numFmtId="0" fontId="162" fillId="0" borderId="20" xfId="1" applyFont="1" applyFill="1" applyBorder="1" applyAlignment="1">
      <alignment horizontal="left"/>
    </xf>
    <xf numFmtId="0" fontId="158" fillId="0" borderId="21" xfId="1" applyFont="1" applyFill="1" applyBorder="1" applyAlignment="1">
      <alignment horizontal="right"/>
    </xf>
    <xf numFmtId="0" fontId="158" fillId="0" borderId="19" xfId="1" applyFont="1" applyFill="1" applyBorder="1" applyAlignment="1">
      <alignment horizontal="left"/>
    </xf>
    <xf numFmtId="0" fontId="158" fillId="0" borderId="23" xfId="1" applyFont="1" applyFill="1" applyBorder="1" applyAlignment="1">
      <alignment horizontal="left"/>
    </xf>
    <xf numFmtId="0" fontId="158" fillId="0" borderId="20" xfId="1" applyFont="1" applyFill="1" applyBorder="1" applyAlignment="1">
      <alignment horizontal="left"/>
    </xf>
    <xf numFmtId="10" fontId="158" fillId="0" borderId="21" xfId="1" applyNumberFormat="1" applyFont="1" applyFill="1" applyBorder="1"/>
    <xf numFmtId="0" fontId="158" fillId="0" borderId="26" xfId="1" applyFont="1" applyFill="1" applyBorder="1" applyAlignment="1">
      <alignment horizontal="left" vertical="top" wrapText="1"/>
    </xf>
    <xf numFmtId="0" fontId="158" fillId="0" borderId="27" xfId="1" applyFont="1" applyFill="1" applyBorder="1" applyAlignment="1">
      <alignment horizontal="left" vertical="top" wrapText="1"/>
    </xf>
    <xf numFmtId="164" fontId="162" fillId="0" borderId="21" xfId="1" applyNumberFormat="1" applyFont="1" applyFill="1" applyBorder="1"/>
    <xf numFmtId="0" fontId="158" fillId="0" borderId="28" xfId="1" applyFont="1" applyFill="1" applyBorder="1" applyAlignment="1">
      <alignment horizontal="left" vertical="top" wrapText="1"/>
    </xf>
    <xf numFmtId="0" fontId="158" fillId="0" borderId="13" xfId="1" applyFont="1" applyFill="1" applyBorder="1" applyAlignment="1">
      <alignment horizontal="left"/>
    </xf>
    <xf numFmtId="0" fontId="158" fillId="0" borderId="15" xfId="1" applyFont="1" applyFill="1" applyBorder="1" applyAlignment="1">
      <alignment horizontal="left"/>
    </xf>
    <xf numFmtId="0" fontId="158" fillId="0" borderId="14" xfId="1" applyFont="1" applyFill="1" applyBorder="1" applyAlignment="1">
      <alignment horizontal="left"/>
    </xf>
    <xf numFmtId="0" fontId="158" fillId="0" borderId="29" xfId="1" applyFont="1" applyFill="1" applyBorder="1" applyAlignment="1">
      <alignment horizontal="left"/>
    </xf>
    <xf numFmtId="0" fontId="158" fillId="0" borderId="8" xfId="1" applyFont="1" applyFill="1" applyBorder="1" applyAlignment="1">
      <alignment horizontal="center"/>
    </xf>
    <xf numFmtId="0" fontId="158" fillId="0" borderId="7" xfId="1" applyFont="1" applyFill="1" applyBorder="1" applyAlignment="1"/>
    <xf numFmtId="0" fontId="158" fillId="0" borderId="0" xfId="1" applyFont="1" applyFill="1" applyBorder="1" applyAlignment="1"/>
    <xf numFmtId="0" fontId="158" fillId="0" borderId="9" xfId="1" applyFont="1" applyFill="1" applyBorder="1" applyAlignment="1"/>
    <xf numFmtId="0" fontId="158" fillId="0" borderId="26" xfId="1" applyFont="1" applyFill="1" applyBorder="1"/>
    <xf numFmtId="0" fontId="158" fillId="0" borderId="28" xfId="1" applyFont="1" applyFill="1" applyBorder="1"/>
    <xf numFmtId="0" fontId="158" fillId="0" borderId="10" xfId="1" applyFont="1" applyFill="1" applyBorder="1" applyAlignment="1">
      <alignment horizontal="center"/>
    </xf>
    <xf numFmtId="0" fontId="158" fillId="0" borderId="12" xfId="1" applyFont="1" applyFill="1" applyBorder="1" applyAlignment="1">
      <alignment horizontal="center"/>
    </xf>
    <xf numFmtId="0" fontId="158" fillId="0" borderId="10" xfId="1" applyFont="1" applyFill="1" applyBorder="1" applyAlignment="1"/>
    <xf numFmtId="0" fontId="158" fillId="0" borderId="11" xfId="1" applyFont="1" applyFill="1" applyBorder="1" applyAlignment="1"/>
    <xf numFmtId="0" fontId="158" fillId="0" borderId="17" xfId="1" applyFont="1" applyFill="1" applyBorder="1" applyAlignment="1"/>
    <xf numFmtId="0" fontId="158" fillId="0" borderId="24" xfId="1" applyFont="1" applyFill="1" applyBorder="1"/>
    <xf numFmtId="0" fontId="158" fillId="0" borderId="0" xfId="1" applyFont="1" applyFill="1" applyBorder="1"/>
    <xf numFmtId="0" fontId="158" fillId="0" borderId="9" xfId="1" applyFont="1" applyFill="1" applyBorder="1"/>
    <xf numFmtId="0" fontId="158" fillId="0" borderId="30" xfId="1" applyFont="1" applyFill="1" applyBorder="1" applyAlignment="1">
      <alignment vertical="center"/>
    </xf>
    <xf numFmtId="0" fontId="158" fillId="0" borderId="31" xfId="1" applyFont="1" applyFill="1" applyBorder="1" applyAlignment="1">
      <alignment horizontal="left" vertical="center"/>
    </xf>
    <xf numFmtId="164" fontId="164" fillId="0" borderId="32" xfId="1" applyNumberFormat="1" applyFont="1" applyFill="1" applyBorder="1" applyAlignment="1">
      <alignment vertical="center"/>
    </xf>
    <xf numFmtId="0" fontId="158" fillId="0" borderId="30" xfId="1" applyFont="1" applyFill="1" applyBorder="1"/>
    <xf numFmtId="0" fontId="158" fillId="0" borderId="31" xfId="1" applyFont="1" applyFill="1" applyBorder="1"/>
    <xf numFmtId="0" fontId="158" fillId="0" borderId="31" xfId="1" applyFont="1" applyFill="1" applyBorder="1" applyAlignment="1">
      <alignment horizontal="left"/>
    </xf>
    <xf numFmtId="14" fontId="158" fillId="0" borderId="32" xfId="1" applyNumberFormat="1" applyFont="1" applyFill="1" applyBorder="1"/>
    <xf numFmtId="0" fontId="163" fillId="0" borderId="0" xfId="1" applyFont="1"/>
    <xf numFmtId="0" fontId="165" fillId="0" borderId="0" xfId="1" applyFont="1"/>
    <xf numFmtId="0" fontId="158" fillId="0" borderId="0" xfId="1" applyFont="1" applyAlignment="1">
      <alignment horizontal="right"/>
    </xf>
    <xf numFmtId="14" fontId="158" fillId="0" borderId="0" xfId="1" applyNumberFormat="1" applyFont="1" applyAlignment="1">
      <alignment horizontal="left"/>
    </xf>
    <xf numFmtId="0" fontId="158" fillId="0" borderId="0" xfId="1" applyFont="1" applyAlignment="1">
      <alignment horizontal="left"/>
    </xf>
  </cellXfs>
  <cellStyles count="1816">
    <cellStyle name="_02 Výkaz výměr BS" xfId="6"/>
    <cellStyle name="_02 Výkaz výměr BS 2" xfId="1014"/>
    <cellStyle name="_02 Výkaz výměr EPS" xfId="7"/>
    <cellStyle name="_02 Výkaz výměr EPS 2" xfId="1015"/>
    <cellStyle name="_07-007_DOLI_DPS_KA_ON_00" xfId="8"/>
    <cellStyle name="_07-Výkaz výměr" xfId="9"/>
    <cellStyle name="_07-Výkaz výměr 2" xfId="1016"/>
    <cellStyle name="_10661-soupis.výkonů" xfId="630"/>
    <cellStyle name="_10661-soupis.výkonů 2" xfId="631"/>
    <cellStyle name="_10661-soupis.výkonů 3" xfId="632"/>
    <cellStyle name="_2004_04_08_komplet" xfId="633"/>
    <cellStyle name="_2006 HiPath 3800 A.Budova Petrof HK1" xfId="634"/>
    <cellStyle name="_222_4-5-R-12-B_ZV" xfId="635"/>
    <cellStyle name="_222_4-5-R-12-B_ZV 2" xfId="636"/>
    <cellStyle name="_222_4-5-R-12-B_ZV 3" xfId="637"/>
    <cellStyle name="_222_4-5-R-12-B_ZV_1" xfId="638"/>
    <cellStyle name="_222_4-5-R-12-B_ZV_1 2" xfId="639"/>
    <cellStyle name="_222_4-5-R-12-B_ZV_1 2 2" xfId="1638"/>
    <cellStyle name="_222_4-5-R-12-B_ZV_1 3" xfId="640"/>
    <cellStyle name="_222_4-5-R-12-B_ZV_1 3 2" xfId="1639"/>
    <cellStyle name="_222_4-5-R-12-B_ZV_1 4" xfId="1637"/>
    <cellStyle name="_ALL" xfId="641"/>
    <cellStyle name="_C.1.10.1 Rozpočet EPS" xfId="10"/>
    <cellStyle name="_C.1.10.1 Rozpočet EPS 2" xfId="1017"/>
    <cellStyle name="_C.1.10.2 Rozpočet BS" xfId="11"/>
    <cellStyle name="_C.1.10.2 Rozpočet BS 2" xfId="1018"/>
    <cellStyle name="_C.1.3 Rozpočet ZTI" xfId="12"/>
    <cellStyle name="_C.1.3 Rozpočet ZTI 2" xfId="1019"/>
    <cellStyle name="_C.1.4 Rozpočet ÚT" xfId="13"/>
    <cellStyle name="_C.1.4 Rozpočet ÚT 2" xfId="1020"/>
    <cellStyle name="_C.1.5 Rozpočet VZT" xfId="14"/>
    <cellStyle name="_C.1.5 Rozpočet VZT 2" xfId="1021"/>
    <cellStyle name="_C.1.6 Rozpočet CHL" xfId="15"/>
    <cellStyle name="_C.1.6 Rozpočet CHL 2" xfId="1022"/>
    <cellStyle name="_C.1.7 Rozpočet MaR" xfId="16"/>
    <cellStyle name="_C.1.7 Rozpočet MaR 2" xfId="1023"/>
    <cellStyle name="_C.1.7_vykazv_MaR" xfId="17"/>
    <cellStyle name="_C.1.7_vykazv_MaR 2" xfId="1024"/>
    <cellStyle name="_C.1.8 Rozpočet SILNO" xfId="18"/>
    <cellStyle name="_C.1.8 Rozpočet SILNO 2" xfId="1025"/>
    <cellStyle name="_C.4 Rozpočet Přípojka elektro" xfId="19"/>
    <cellStyle name="_C.4 Rozpočet Přípojka elektro 2" xfId="1026"/>
    <cellStyle name="_C4_04_Vřkaz vřmýr" xfId="20"/>
    <cellStyle name="_C4_04_Vřkaz vřmýr 2" xfId="1027"/>
    <cellStyle name="_CCTV" xfId="642"/>
    <cellStyle name="_CCTV_1-SK" xfId="643"/>
    <cellStyle name="_CCTV_2-AP" xfId="644"/>
    <cellStyle name="_CCTV_5-STA" xfId="645"/>
    <cellStyle name="_CCTV_Budova_A-rozpočet-FINAL" xfId="646"/>
    <cellStyle name="_CCTV_EZS" xfId="647"/>
    <cellStyle name="_CCTV_Kabelové žlaby a trubkovody" xfId="648"/>
    <cellStyle name="_CCTV_rozpočet- FINAL-" xfId="649"/>
    <cellStyle name="_CCTV_Rozpočet-final-" xfId="650"/>
    <cellStyle name="_CCTV_ROZPOČET-v rozpracovanosti-all" xfId="651"/>
    <cellStyle name="_CCTV_ROZPOOČET-final" xfId="652"/>
    <cellStyle name="_CCTV_SK" xfId="653"/>
    <cellStyle name="_CCTV_SSK" xfId="654"/>
    <cellStyle name="_CCTV_STA" xfId="655"/>
    <cellStyle name="_CCTV_VDT" xfId="656"/>
    <cellStyle name="_CCTV_VDT_1" xfId="657"/>
    <cellStyle name="_cenová nabídka" xfId="658"/>
    <cellStyle name="_Doli-výkaz výměr -s cenama-1" xfId="21"/>
    <cellStyle name="_DT" xfId="659"/>
    <cellStyle name="_EBC_vykaz_vymer" xfId="660"/>
    <cellStyle name="_EZS" xfId="661"/>
    <cellStyle name="_Inotex1" xfId="662"/>
    <cellStyle name="_Inotex1c" xfId="663"/>
    <cellStyle name="_Inotex2" xfId="664"/>
    <cellStyle name="_List1" xfId="665"/>
    <cellStyle name="_MESA IIa-SO-03z Slabopr.." xfId="666"/>
    <cellStyle name="_MESA IIa-SO-03z Slabopr.. 2" xfId="667"/>
    <cellStyle name="_MESA IIa-SO-03z Slabopr.. 2 2" xfId="1641"/>
    <cellStyle name="_MESA IIa-SO-03z Slabopr.. 3" xfId="668"/>
    <cellStyle name="_MESA IIa-SO-03z Slabopr.. 3 2" xfId="1642"/>
    <cellStyle name="_MESA IIa-SO-03z Slabopr.. 4" xfId="1640"/>
    <cellStyle name="_MESA IIa-SO-03z Slabopr.._1" xfId="669"/>
    <cellStyle name="_MESA IIa-SO-03z Slabopr.._1 2" xfId="670"/>
    <cellStyle name="_MESA IIa-SO-03z Slabopr.._1 3" xfId="671"/>
    <cellStyle name="_MESA Vysokov - II. etapa" xfId="672"/>
    <cellStyle name="_MESA Vysokov - II. etapa 2" xfId="673"/>
    <cellStyle name="_MESA Vysokov - II. etapa 3" xfId="674"/>
    <cellStyle name="_MESA-II et-Zpřistavek-ROZPOČET-včSANI uprav1" xfId="675"/>
    <cellStyle name="_MESA-II et-Zpřistavek-ROZPOČET-včSANI uprav1 2" xfId="676"/>
    <cellStyle name="_MESA-II et-Zpřistavek-ROZPOČET-včSANI uprav1 3" xfId="677"/>
    <cellStyle name="_MESA-II et-Zpřistavek-ROZPOČET-včSANI uprav1_1" xfId="678"/>
    <cellStyle name="_MESA-II et-Zpřistavek-ROZPOČET-včSANI uprav1_1 2" xfId="679"/>
    <cellStyle name="_MESA-II et-Zpřistavek-ROZPOČET-včSANI uprav1_1 2 2" xfId="1644"/>
    <cellStyle name="_MESA-II et-Zpřistavek-ROZPOČET-včSANI uprav1_1 3" xfId="680"/>
    <cellStyle name="_MESA-II et-Zpřistavek-ROZPOČET-včSANI uprav1_1 3 2" xfId="1645"/>
    <cellStyle name="_MESA-II et-Zpřistavek-ROZPOČET-včSANI uprav1_1 4" xfId="1643"/>
    <cellStyle name="_N020198A" xfId="681"/>
    <cellStyle name="_N02117-ELSYCO SK Socialnu Poistvnu Zilina SK" xfId="682"/>
    <cellStyle name="_N02129-Johnson Controls-EUROPAPIR Bratislava" xfId="683"/>
    <cellStyle name="_N02132-Johnson Controls-UNIPHARMA Bratislava - CCTV, ACCES" xfId="684"/>
    <cellStyle name="_N0214X-ROSS-EUROPAPIR Bratislava" xfId="685"/>
    <cellStyle name="_Nabídka KV SiPass" xfId="22"/>
    <cellStyle name="_Np_00110a" xfId="686"/>
    <cellStyle name="_Np_00118a" xfId="687"/>
    <cellStyle name="_Np_00159" xfId="688"/>
    <cellStyle name="_Np_00164a" xfId="689"/>
    <cellStyle name="_NXXXXX-Johnson Controls -vzor cen pro SK, EZS, EPS" xfId="690"/>
    <cellStyle name="_PERSONAL" xfId="23"/>
    <cellStyle name="_PERSONAL_1" xfId="24"/>
    <cellStyle name="_PS 01 Rozpočet - stl. vzduch technický" xfId="25"/>
    <cellStyle name="_PS 01 Rozpočet - stl. vzduch technický 2" xfId="1028"/>
    <cellStyle name="_PS 01 Rozpočet - stolový výtah" xfId="26"/>
    <cellStyle name="_PS 01 Rozpočet - stolový výtah 2" xfId="1029"/>
    <cellStyle name="_PS 01 Rozpočet - vysavač" xfId="27"/>
    <cellStyle name="_PS 01 Rozpočet - vysavač 2" xfId="1030"/>
    <cellStyle name="_PS 01 Rozpočet -jeřáb" xfId="28"/>
    <cellStyle name="_PS 01 Rozpočet -jeřáb 2" xfId="1031"/>
    <cellStyle name="_rozpočet" xfId="29"/>
    <cellStyle name="_Rozpočet_Buštěhrad" xfId="30"/>
    <cellStyle name="_Rozpočet_Buštěhrad 2" xfId="1032"/>
    <cellStyle name="_Rozpočet-FINAL" xfId="691"/>
    <cellStyle name="_Rozpočet-FINAL-" xfId="692"/>
    <cellStyle name="_Rozpočet-FINAL 10" xfId="1646"/>
    <cellStyle name="_Rozpočet-FINAL- 10" xfId="1647"/>
    <cellStyle name="_Rozpočet-FINAL 11" xfId="1462"/>
    <cellStyle name="_Rozpočet-FINAL- 11" xfId="1461"/>
    <cellStyle name="_Rozpočet-FINAL 2" xfId="693"/>
    <cellStyle name="_Rozpočet-FINAL- 2" xfId="694"/>
    <cellStyle name="_Rozpočet-FINAL 2 2" xfId="1346"/>
    <cellStyle name="_Rozpočet-FINAL- 2 2" xfId="1347"/>
    <cellStyle name="_Rozpočet-FINAL 2 3" xfId="1447"/>
    <cellStyle name="_Rozpočet-FINAL- 2 3" xfId="1448"/>
    <cellStyle name="_Rozpočet-FINAL 2 4" xfId="1310"/>
    <cellStyle name="_Rozpočet-FINAL- 2 4" xfId="1311"/>
    <cellStyle name="_Rozpočet-FINAL 2 5" xfId="1374"/>
    <cellStyle name="_Rozpočet-FINAL- 2 5" xfId="1373"/>
    <cellStyle name="_Rozpočet-FINAL 2 6" xfId="1245"/>
    <cellStyle name="_Rozpočet-FINAL- 2 6" xfId="1249"/>
    <cellStyle name="_Rozpočet-FINAL 2 7" xfId="1648"/>
    <cellStyle name="_Rozpočet-FINAL- 2 7" xfId="1649"/>
    <cellStyle name="_Rozpočet-FINAL 2 8" xfId="1666"/>
    <cellStyle name="_Rozpočet-FINAL- 2 8" xfId="1460"/>
    <cellStyle name="_Rozpočet-FINAL 3" xfId="695"/>
    <cellStyle name="_Rozpočet-FINAL- 3" xfId="696"/>
    <cellStyle name="_Rozpočet-FINAL 3 2" xfId="1348"/>
    <cellStyle name="_Rozpočet-FINAL- 3 2" xfId="1349"/>
    <cellStyle name="_Rozpočet-FINAL 3 3" xfId="1449"/>
    <cellStyle name="_Rozpočet-FINAL- 3 3" xfId="1450"/>
    <cellStyle name="_Rozpočet-FINAL 3 4" xfId="1394"/>
    <cellStyle name="_Rozpočet-FINAL- 3 4" xfId="1396"/>
    <cellStyle name="_Rozpočet-FINAL 3 5" xfId="1372"/>
    <cellStyle name="_Rozpočet-FINAL- 3 5" xfId="1371"/>
    <cellStyle name="_Rozpočet-FINAL 3 6" xfId="1253"/>
    <cellStyle name="_Rozpočet-FINAL- 3 6" xfId="1257"/>
    <cellStyle name="_Rozpočet-FINAL 3 7" xfId="1650"/>
    <cellStyle name="_Rozpočet-FINAL- 3 7" xfId="1651"/>
    <cellStyle name="_Rozpočet-FINAL 3 8" xfId="1665"/>
    <cellStyle name="_Rozpočet-FINAL- 3 8" xfId="1459"/>
    <cellStyle name="_Rozpočet-FINAL 4" xfId="697"/>
    <cellStyle name="_Rozpočet-FINAL- 4" xfId="698"/>
    <cellStyle name="_Rozpočet-FINAL 4 2" xfId="1350"/>
    <cellStyle name="_Rozpočet-FINAL- 4 2" xfId="1351"/>
    <cellStyle name="_Rozpočet-FINAL 4 3" xfId="1451"/>
    <cellStyle name="_Rozpočet-FINAL- 4 3" xfId="1452"/>
    <cellStyle name="_Rozpočet-FINAL 4 4" xfId="1398"/>
    <cellStyle name="_Rozpočet-FINAL- 4 4" xfId="1013"/>
    <cellStyle name="_Rozpočet-FINAL 4 5" xfId="1370"/>
    <cellStyle name="_Rozpočet-FINAL- 4 5" xfId="1369"/>
    <cellStyle name="_Rozpočet-FINAL 4 6" xfId="1261"/>
    <cellStyle name="_Rozpočet-FINAL- 4 6" xfId="1265"/>
    <cellStyle name="_Rozpočet-FINAL 4 7" xfId="1652"/>
    <cellStyle name="_Rozpočet-FINAL- 4 7" xfId="1653"/>
    <cellStyle name="_Rozpočet-FINAL 4 8" xfId="1664"/>
    <cellStyle name="_Rozpočet-FINAL- 4 8" xfId="1458"/>
    <cellStyle name="_Rozpočet-FINAL 5" xfId="1344"/>
    <cellStyle name="_Rozpočet-FINAL- 5" xfId="1345"/>
    <cellStyle name="_Rozpočet-FINAL 6" xfId="1445"/>
    <cellStyle name="_Rozpočet-FINAL- 6" xfId="1446"/>
    <cellStyle name="_Rozpočet-FINAL 7" xfId="1309"/>
    <cellStyle name="_Rozpočet-FINAL- 7" xfId="1393"/>
    <cellStyle name="_Rozpočet-FINAL 8" xfId="1376"/>
    <cellStyle name="_Rozpočet-FINAL- 8" xfId="1375"/>
    <cellStyle name="_Rozpočet-FINAL 9" xfId="1237"/>
    <cellStyle name="_Rozpočet-FINAL- 9" xfId="1241"/>
    <cellStyle name="_ROZPOČET-FINAL-ALL" xfId="699"/>
    <cellStyle name="_Rozpočet-IKEM-pro jiné účely" xfId="700"/>
    <cellStyle name="_Rozpočet-IKEM-pro jiné účely 2" xfId="701"/>
    <cellStyle name="_Rozpočet-IKEM-pro jiné účely 2 2" xfId="1353"/>
    <cellStyle name="_Rozpočet-IKEM-pro jiné účely 3" xfId="1352"/>
    <cellStyle name="_Rozpočet-KABELY-20072010-" xfId="702"/>
    <cellStyle name="_Rozpočet-KABELY-20072010- 2" xfId="703"/>
    <cellStyle name="_Rozpočet-KABELY-20072010- 2 2" xfId="1355"/>
    <cellStyle name="_Rozpočet-KABELY-20072010- 3" xfId="1354"/>
    <cellStyle name="_SO 01.070 Slaboproudé rozvody 1" xfId="704"/>
    <cellStyle name="_SO 01.070 Slaboproudé rozvody 1 2" xfId="705"/>
    <cellStyle name="_SO 01.070 Slaboproudé rozvody 1 2 2" xfId="1357"/>
    <cellStyle name="_SO 01.070 Slaboproudé rozvody 1 3" xfId="706"/>
    <cellStyle name="_SO 01.070 Slaboproudé rozvody 1 3 2" xfId="1358"/>
    <cellStyle name="_SO 01.070 Slaboproudé rozvody 1 4" xfId="707"/>
    <cellStyle name="_SO 01.070 Slaboproudé rozvody 1 4 2" xfId="1359"/>
    <cellStyle name="_SO 01.070 Slaboproudé rozvody 1 5" xfId="1356"/>
    <cellStyle name="_SO04" xfId="708"/>
    <cellStyle name="_STA - A" xfId="709"/>
    <cellStyle name="_stav" xfId="31"/>
    <cellStyle name="_Tendr,konvence-soupis.výkonů,07.08.05" xfId="710"/>
    <cellStyle name="_Tendr,konvence-soupis.výkonů,07.08.05 2" xfId="711"/>
    <cellStyle name="_Tendr,konvence-soupis.výkonů,07.08.05 3" xfId="712"/>
    <cellStyle name="_Tendr,konvence-soupis.výkonů,07.08.05_1" xfId="713"/>
    <cellStyle name="_Tendr,konvence-soupis.výkonů,07.08.05_1 2" xfId="714"/>
    <cellStyle name="_Tendr,konvence-soupis.výkonů,07.08.05_1 2 2" xfId="1655"/>
    <cellStyle name="_Tendr,konvence-soupis.výkonů,07.08.05_1 3" xfId="715"/>
    <cellStyle name="_Tendr,konvence-soupis.výkonů,07.08.05_1 3 2" xfId="1656"/>
    <cellStyle name="_Tendr,konvence-soupis.výkonů,07.08.05_1 4" xfId="1654"/>
    <cellStyle name="_Výkaz výměr - simulátory, stlačený vzduch" xfId="32"/>
    <cellStyle name="_Výkaz výměr - simulátory, stlačený vzduch 2" xfId="1033"/>
    <cellStyle name="_Výkaz výměr - stolový výtah" xfId="33"/>
    <cellStyle name="_Výkaz výměr - stolový výtah 2" xfId="1034"/>
    <cellStyle name="_Výkaz výměr - vysavač" xfId="34"/>
    <cellStyle name="_Výkaz výměr - vysavač 2" xfId="1035"/>
    <cellStyle name="_Výkaz výměr -jeřáb" xfId="35"/>
    <cellStyle name="_Výkaz výměr -jeřáb 2" xfId="1036"/>
    <cellStyle name="_Výkaz výměr PSHZ" xfId="716"/>
    <cellStyle name="_Výkaz výměr PSHZ 2" xfId="717"/>
    <cellStyle name="_Výkaz výměr PSHZ 2 2" xfId="1362"/>
    <cellStyle name="_Výkaz výměr PSHZ 3" xfId="718"/>
    <cellStyle name="_Výkaz výměr PSHZ 3 2" xfId="1363"/>
    <cellStyle name="_Výkaz výměr PSHZ 4" xfId="719"/>
    <cellStyle name="_Výkaz výměr PSHZ 4 2" xfId="1364"/>
    <cellStyle name="_Výkaz výměr PSHZ 5" xfId="1361"/>
    <cellStyle name="_Výkaz výměr SHZ" xfId="720"/>
    <cellStyle name="_Výkaz výměr SHZ 2" xfId="721"/>
    <cellStyle name="_Výkaz výměr SHZ 2 2" xfId="1366"/>
    <cellStyle name="_Výkaz výměr SHZ 3" xfId="722"/>
    <cellStyle name="_Výkaz výměr SHZ 3 2" xfId="1367"/>
    <cellStyle name="_Výkaz výměr SHZ 4" xfId="723"/>
    <cellStyle name="_Výkaz výměr SHZ 4 2" xfId="1368"/>
    <cellStyle name="_Výkaz výměr SHZ 5" xfId="1365"/>
    <cellStyle name="_Výkaz výměr_Chlazení" xfId="36"/>
    <cellStyle name="_Výkaz výměr_Chlazení 2" xfId="1037"/>
    <cellStyle name="_Výkaz výměr_Silnoproud" xfId="37"/>
    <cellStyle name="_Výkaz výměr_Silnoproud 2" xfId="1038"/>
    <cellStyle name="_Výkaz výměr_Slaboproud" xfId="38"/>
    <cellStyle name="_Výkaz výměr_Slaboproud 2" xfId="1039"/>
    <cellStyle name="_Výkaz výměr_UT" xfId="39"/>
    <cellStyle name="_Výkaz výměr_UT 2" xfId="1040"/>
    <cellStyle name="_Výkaz výměr_VZT" xfId="40"/>
    <cellStyle name="_Výkaz výměr_VZT 2" xfId="1041"/>
    <cellStyle name="_Výkaz výměr-Medicinský vzduch" xfId="41"/>
    <cellStyle name="_Výkaz výměr-Medicinský vzduch 2" xfId="1042"/>
    <cellStyle name="_Vysokov, Mesa - Západní administrativně provozní přístavba, 25.10.2006 ostrý" xfId="724"/>
    <cellStyle name="_Vzor vyplněného formuláře" xfId="725"/>
    <cellStyle name="_Z_00159A" xfId="726"/>
    <cellStyle name="_Západní křídlo - El. rozpočet" xfId="727"/>
    <cellStyle name="_Západní křídlo - El. rozpočet 2" xfId="728"/>
    <cellStyle name="_Západní křídlo - El. rozpočet 3" xfId="729"/>
    <cellStyle name="_Západní křídlo - El. rozpočet_1" xfId="730"/>
    <cellStyle name="_Západní křídlo - El. rozpočet_1 2" xfId="731"/>
    <cellStyle name="_Západní křídlo - El. rozpočet_1 2 2" xfId="1658"/>
    <cellStyle name="_Západní křídlo - El. rozpočet_1 3" xfId="732"/>
    <cellStyle name="_Západní křídlo - El. rozpočet_1 3 2" xfId="1659"/>
    <cellStyle name="_Západní křídlo - El. rozpočet_1 4" xfId="1657"/>
    <cellStyle name="_ZTI" xfId="42"/>
    <cellStyle name="_ZTI 2" xfId="1043"/>
    <cellStyle name="=C:\WINDOWS\SYSTEM32\COMMAND.COM" xfId="733"/>
    <cellStyle name="=C:\WINDOWS\SYSTEM32\COMMAND.COM 2" xfId="734"/>
    <cellStyle name="=C:\WINDOWS\SYSTEM32\COMMAND.COM 3" xfId="735"/>
    <cellStyle name="=C:\WINDOWS\SYSTEM32\COMMAND.COM 4" xfId="736"/>
    <cellStyle name="•W_laroux" xfId="737"/>
    <cellStyle name="0,0_x000d__x000a_NA_x000d__x000a_" xfId="738"/>
    <cellStyle name="1" xfId="43"/>
    <cellStyle name="1 2" xfId="44"/>
    <cellStyle name="1 2 2" xfId="1044"/>
    <cellStyle name="1 3" xfId="45"/>
    <cellStyle name="1 3 2" xfId="1045"/>
    <cellStyle name="1 4" xfId="46"/>
    <cellStyle name="1 4 2" xfId="1046"/>
    <cellStyle name="20 % – Zvýraznění1 2" xfId="47"/>
    <cellStyle name="20 % – Zvýraznění1 2 2" xfId="739"/>
    <cellStyle name="20 % – Zvýraznění1 3" xfId="48"/>
    <cellStyle name="20 % – Zvýraznění1 4" xfId="49"/>
    <cellStyle name="20 % – Zvýraznění2 2" xfId="50"/>
    <cellStyle name="20 % – Zvýraznění2 2 2" xfId="740"/>
    <cellStyle name="20 % – Zvýraznění2 3" xfId="51"/>
    <cellStyle name="20 % – Zvýraznění2 4" xfId="52"/>
    <cellStyle name="20 % – Zvýraznění3 2" xfId="53"/>
    <cellStyle name="20 % – Zvýraznění3 2 2" xfId="741"/>
    <cellStyle name="20 % – Zvýraznění3 3" xfId="54"/>
    <cellStyle name="20 % – Zvýraznění3 4" xfId="55"/>
    <cellStyle name="20 % – Zvýraznění4 2" xfId="56"/>
    <cellStyle name="20 % – Zvýraznění4 2 2" xfId="742"/>
    <cellStyle name="20 % – Zvýraznění4 3" xfId="57"/>
    <cellStyle name="20 % – Zvýraznění4 4" xfId="58"/>
    <cellStyle name="20 % – Zvýraznění5 2" xfId="59"/>
    <cellStyle name="20 % – Zvýraznění5 2 2" xfId="743"/>
    <cellStyle name="20 % – Zvýraznění5 3" xfId="60"/>
    <cellStyle name="20 % – Zvýraznění5 4" xfId="61"/>
    <cellStyle name="20 % – Zvýraznění6 2" xfId="62"/>
    <cellStyle name="20 % – Zvýraznění6 2 2" xfId="744"/>
    <cellStyle name="20 % – Zvýraznění6 3" xfId="63"/>
    <cellStyle name="20 % – Zvýraznění6 4" xfId="64"/>
    <cellStyle name="40 % – Zvýraznění1 2" xfId="65"/>
    <cellStyle name="40 % – Zvýraznění1 2 2" xfId="745"/>
    <cellStyle name="40 % – Zvýraznění1 3" xfId="66"/>
    <cellStyle name="40 % – Zvýraznění1 4" xfId="67"/>
    <cellStyle name="40 % – Zvýraznění2 2" xfId="68"/>
    <cellStyle name="40 % – Zvýraznění2 2 2" xfId="746"/>
    <cellStyle name="40 % – Zvýraznění2 3" xfId="69"/>
    <cellStyle name="40 % – Zvýraznění2 4" xfId="70"/>
    <cellStyle name="40 % – Zvýraznění3 2" xfId="71"/>
    <cellStyle name="40 % – Zvýraznění3 2 2" xfId="747"/>
    <cellStyle name="40 % – Zvýraznění3 3" xfId="72"/>
    <cellStyle name="40 % – Zvýraznění3 4" xfId="73"/>
    <cellStyle name="40 % – Zvýraznění4 2" xfId="74"/>
    <cellStyle name="40 % – Zvýraznění4 2 2" xfId="748"/>
    <cellStyle name="40 % – Zvýraznění4 3" xfId="75"/>
    <cellStyle name="40 % – Zvýraznění4 4" xfId="76"/>
    <cellStyle name="40 % – Zvýraznění5 2" xfId="77"/>
    <cellStyle name="40 % – Zvýraznění5 2 2" xfId="749"/>
    <cellStyle name="40 % – Zvýraznění5 3" xfId="78"/>
    <cellStyle name="40 % – Zvýraznění5 4" xfId="79"/>
    <cellStyle name="40 % – Zvýraznění6 2" xfId="80"/>
    <cellStyle name="40 % – Zvýraznění6 2 2" xfId="750"/>
    <cellStyle name="40 % – Zvýraznění6 3" xfId="81"/>
    <cellStyle name="40 % – Zvýraznění6 4" xfId="82"/>
    <cellStyle name="5" xfId="83"/>
    <cellStyle name="5 10" xfId="84"/>
    <cellStyle name="5 10 2" xfId="85"/>
    <cellStyle name="5 10 2 2" xfId="1048"/>
    <cellStyle name="5 10 3" xfId="86"/>
    <cellStyle name="5 10 3 2" xfId="1049"/>
    <cellStyle name="5 10 4" xfId="87"/>
    <cellStyle name="5 10 4 2" xfId="1050"/>
    <cellStyle name="5 11" xfId="88"/>
    <cellStyle name="5 11 2" xfId="89"/>
    <cellStyle name="5 11 2 2" xfId="1051"/>
    <cellStyle name="5 11 3" xfId="90"/>
    <cellStyle name="5 11 3 2" xfId="1052"/>
    <cellStyle name="5 11 4" xfId="91"/>
    <cellStyle name="5 11 4 2" xfId="1053"/>
    <cellStyle name="5 12" xfId="92"/>
    <cellStyle name="5 12 2" xfId="93"/>
    <cellStyle name="5 12 2 2" xfId="1054"/>
    <cellStyle name="5 12 3" xfId="94"/>
    <cellStyle name="5 12 3 2" xfId="1055"/>
    <cellStyle name="5 12 4" xfId="95"/>
    <cellStyle name="5 12 4 2" xfId="1056"/>
    <cellStyle name="5 13" xfId="96"/>
    <cellStyle name="5 13 2" xfId="97"/>
    <cellStyle name="5 13 2 2" xfId="1057"/>
    <cellStyle name="5 13 3" xfId="98"/>
    <cellStyle name="5 13 3 2" xfId="1058"/>
    <cellStyle name="5 13 4" xfId="99"/>
    <cellStyle name="5 13 4 2" xfId="1059"/>
    <cellStyle name="5 14" xfId="100"/>
    <cellStyle name="5 14 2" xfId="101"/>
    <cellStyle name="5 14 2 2" xfId="1060"/>
    <cellStyle name="5 14 3" xfId="102"/>
    <cellStyle name="5 14 3 2" xfId="1061"/>
    <cellStyle name="5 14 4" xfId="103"/>
    <cellStyle name="5 14 4 2" xfId="1062"/>
    <cellStyle name="5 15" xfId="104"/>
    <cellStyle name="5 15 2" xfId="105"/>
    <cellStyle name="5 15 2 2" xfId="1063"/>
    <cellStyle name="5 15 3" xfId="106"/>
    <cellStyle name="5 15 3 2" xfId="1064"/>
    <cellStyle name="5 15 4" xfId="107"/>
    <cellStyle name="5 15 4 2" xfId="1065"/>
    <cellStyle name="5 16" xfId="108"/>
    <cellStyle name="5 16 2" xfId="109"/>
    <cellStyle name="5 16 2 2" xfId="1066"/>
    <cellStyle name="5 16 3" xfId="110"/>
    <cellStyle name="5 16 3 2" xfId="1067"/>
    <cellStyle name="5 16 4" xfId="111"/>
    <cellStyle name="5 16 4 2" xfId="1068"/>
    <cellStyle name="5 17" xfId="112"/>
    <cellStyle name="5 17 2" xfId="113"/>
    <cellStyle name="5 17 2 2" xfId="1069"/>
    <cellStyle name="5 17 3" xfId="114"/>
    <cellStyle name="5 17 3 2" xfId="1070"/>
    <cellStyle name="5 17 4" xfId="115"/>
    <cellStyle name="5 17 4 2" xfId="1071"/>
    <cellStyle name="5 18" xfId="116"/>
    <cellStyle name="5 18 2" xfId="117"/>
    <cellStyle name="5 18 2 2" xfId="1072"/>
    <cellStyle name="5 18 3" xfId="118"/>
    <cellStyle name="5 18 3 2" xfId="1073"/>
    <cellStyle name="5 18 4" xfId="119"/>
    <cellStyle name="5 18 4 2" xfId="1074"/>
    <cellStyle name="5 19" xfId="120"/>
    <cellStyle name="5 19 2" xfId="121"/>
    <cellStyle name="5 19 2 2" xfId="1075"/>
    <cellStyle name="5 19 3" xfId="122"/>
    <cellStyle name="5 19 3 2" xfId="1076"/>
    <cellStyle name="5 19 4" xfId="123"/>
    <cellStyle name="5 19 4 2" xfId="1077"/>
    <cellStyle name="5 2" xfId="124"/>
    <cellStyle name="5 2 2" xfId="125"/>
    <cellStyle name="5 2 2 2" xfId="1078"/>
    <cellStyle name="5 2 3" xfId="126"/>
    <cellStyle name="5 2 3 2" xfId="1079"/>
    <cellStyle name="5 2 4" xfId="127"/>
    <cellStyle name="5 2 4 2" xfId="1080"/>
    <cellStyle name="5 20" xfId="128"/>
    <cellStyle name="5 20 2" xfId="129"/>
    <cellStyle name="5 20 2 2" xfId="1081"/>
    <cellStyle name="5 20 3" xfId="130"/>
    <cellStyle name="5 20 3 2" xfId="1082"/>
    <cellStyle name="5 20 4" xfId="131"/>
    <cellStyle name="5 20 4 2" xfId="1083"/>
    <cellStyle name="5 21" xfId="132"/>
    <cellStyle name="5 21 2" xfId="133"/>
    <cellStyle name="5 21 2 2" xfId="1084"/>
    <cellStyle name="5 21 3" xfId="134"/>
    <cellStyle name="5 21 3 2" xfId="1085"/>
    <cellStyle name="5 21 4" xfId="135"/>
    <cellStyle name="5 21 4 2" xfId="1086"/>
    <cellStyle name="5 22" xfId="136"/>
    <cellStyle name="5 22 2" xfId="137"/>
    <cellStyle name="5 22 2 2" xfId="1087"/>
    <cellStyle name="5 22 3" xfId="138"/>
    <cellStyle name="5 22 3 2" xfId="1088"/>
    <cellStyle name="5 22 4" xfId="139"/>
    <cellStyle name="5 22 4 2" xfId="1089"/>
    <cellStyle name="5 23" xfId="140"/>
    <cellStyle name="5 23 2" xfId="141"/>
    <cellStyle name="5 23 2 2" xfId="1090"/>
    <cellStyle name="5 23 3" xfId="142"/>
    <cellStyle name="5 23 3 2" xfId="1091"/>
    <cellStyle name="5 23 4" xfId="143"/>
    <cellStyle name="5 23 4 2" xfId="1092"/>
    <cellStyle name="5 24" xfId="144"/>
    <cellStyle name="5 24 2" xfId="145"/>
    <cellStyle name="5 24 2 2" xfId="1093"/>
    <cellStyle name="5 24 3" xfId="146"/>
    <cellStyle name="5 24 3 2" xfId="1094"/>
    <cellStyle name="5 24 4" xfId="147"/>
    <cellStyle name="5 24 4 2" xfId="1095"/>
    <cellStyle name="5 25" xfId="148"/>
    <cellStyle name="5 25 2" xfId="149"/>
    <cellStyle name="5 25 2 2" xfId="1096"/>
    <cellStyle name="5 25 3" xfId="150"/>
    <cellStyle name="5 25 3 2" xfId="1097"/>
    <cellStyle name="5 25 4" xfId="151"/>
    <cellStyle name="5 25 4 2" xfId="1098"/>
    <cellStyle name="5 26" xfId="152"/>
    <cellStyle name="5 26 2" xfId="153"/>
    <cellStyle name="5 26 2 2" xfId="1099"/>
    <cellStyle name="5 26 3" xfId="154"/>
    <cellStyle name="5 26 3 2" xfId="1100"/>
    <cellStyle name="5 26 4" xfId="155"/>
    <cellStyle name="5 26 4 2" xfId="1101"/>
    <cellStyle name="5 27" xfId="156"/>
    <cellStyle name="5 27 2" xfId="157"/>
    <cellStyle name="5 27 2 2" xfId="1102"/>
    <cellStyle name="5 27 3" xfId="158"/>
    <cellStyle name="5 27 3 2" xfId="1103"/>
    <cellStyle name="5 27 4" xfId="159"/>
    <cellStyle name="5 27 4 2" xfId="1104"/>
    <cellStyle name="5 28" xfId="160"/>
    <cellStyle name="5 28 2" xfId="161"/>
    <cellStyle name="5 28 2 2" xfId="1105"/>
    <cellStyle name="5 28 3" xfId="162"/>
    <cellStyle name="5 28 3 2" xfId="1106"/>
    <cellStyle name="5 28 4" xfId="163"/>
    <cellStyle name="5 28 4 2" xfId="1107"/>
    <cellStyle name="5 29" xfId="164"/>
    <cellStyle name="5 29 2" xfId="165"/>
    <cellStyle name="5 29 2 2" xfId="1108"/>
    <cellStyle name="5 29 3" xfId="166"/>
    <cellStyle name="5 29 3 2" xfId="1109"/>
    <cellStyle name="5 29 4" xfId="167"/>
    <cellStyle name="5 29 4 2" xfId="1110"/>
    <cellStyle name="5 3" xfId="168"/>
    <cellStyle name="5 3 2" xfId="169"/>
    <cellStyle name="5 3 2 2" xfId="1111"/>
    <cellStyle name="5 3 3" xfId="170"/>
    <cellStyle name="5 3 3 2" xfId="1112"/>
    <cellStyle name="5 3 4" xfId="171"/>
    <cellStyle name="5 3 4 2" xfId="1113"/>
    <cellStyle name="5 30" xfId="172"/>
    <cellStyle name="5 30 2" xfId="173"/>
    <cellStyle name="5 30 2 2" xfId="1114"/>
    <cellStyle name="5 30 3" xfId="174"/>
    <cellStyle name="5 30 3 2" xfId="1115"/>
    <cellStyle name="5 30 4" xfId="175"/>
    <cellStyle name="5 30 4 2" xfId="1116"/>
    <cellStyle name="5 31" xfId="176"/>
    <cellStyle name="5 31 2" xfId="177"/>
    <cellStyle name="5 31 2 2" xfId="1117"/>
    <cellStyle name="5 31 3" xfId="178"/>
    <cellStyle name="5 31 3 2" xfId="1118"/>
    <cellStyle name="5 31 4" xfId="179"/>
    <cellStyle name="5 31 4 2" xfId="1119"/>
    <cellStyle name="5 32" xfId="180"/>
    <cellStyle name="5 32 2" xfId="181"/>
    <cellStyle name="5 32 2 2" xfId="1120"/>
    <cellStyle name="5 32 3" xfId="182"/>
    <cellStyle name="5 32 3 2" xfId="1121"/>
    <cellStyle name="5 32 4" xfId="183"/>
    <cellStyle name="5 32 4 2" xfId="1122"/>
    <cellStyle name="5 33" xfId="184"/>
    <cellStyle name="5 33 2" xfId="185"/>
    <cellStyle name="5 33 2 2" xfId="1123"/>
    <cellStyle name="5 33 3" xfId="186"/>
    <cellStyle name="5 33 3 2" xfId="1124"/>
    <cellStyle name="5 33 4" xfId="187"/>
    <cellStyle name="5 33 4 2" xfId="1125"/>
    <cellStyle name="5 34" xfId="188"/>
    <cellStyle name="5 34 2" xfId="189"/>
    <cellStyle name="5 34 2 2" xfId="1126"/>
    <cellStyle name="5 34 3" xfId="190"/>
    <cellStyle name="5 34 3 2" xfId="1127"/>
    <cellStyle name="5 34 4" xfId="191"/>
    <cellStyle name="5 34 4 2" xfId="1128"/>
    <cellStyle name="5 35" xfId="192"/>
    <cellStyle name="5 35 2" xfId="193"/>
    <cellStyle name="5 35 2 2" xfId="1129"/>
    <cellStyle name="5 35 3" xfId="194"/>
    <cellStyle name="5 35 3 2" xfId="1130"/>
    <cellStyle name="5 35 4" xfId="195"/>
    <cellStyle name="5 35 4 2" xfId="1131"/>
    <cellStyle name="5 36" xfId="196"/>
    <cellStyle name="5 36 2" xfId="197"/>
    <cellStyle name="5 36 2 2" xfId="1132"/>
    <cellStyle name="5 36 3" xfId="198"/>
    <cellStyle name="5 36 3 2" xfId="1133"/>
    <cellStyle name="5 36 4" xfId="199"/>
    <cellStyle name="5 36 4 2" xfId="1134"/>
    <cellStyle name="5 37" xfId="200"/>
    <cellStyle name="5 37 2" xfId="201"/>
    <cellStyle name="5 37 2 2" xfId="1135"/>
    <cellStyle name="5 37 3" xfId="202"/>
    <cellStyle name="5 37 3 2" xfId="1136"/>
    <cellStyle name="5 37 4" xfId="203"/>
    <cellStyle name="5 37 4 2" xfId="1137"/>
    <cellStyle name="5 38" xfId="204"/>
    <cellStyle name="5 38 2" xfId="205"/>
    <cellStyle name="5 38 2 2" xfId="1138"/>
    <cellStyle name="5 38 3" xfId="206"/>
    <cellStyle name="5 38 3 2" xfId="1139"/>
    <cellStyle name="5 38 4" xfId="207"/>
    <cellStyle name="5 38 4 2" xfId="1140"/>
    <cellStyle name="5 39" xfId="208"/>
    <cellStyle name="5 39 2" xfId="209"/>
    <cellStyle name="5 39 2 2" xfId="1141"/>
    <cellStyle name="5 39 3" xfId="210"/>
    <cellStyle name="5 39 3 2" xfId="1142"/>
    <cellStyle name="5 39 4" xfId="211"/>
    <cellStyle name="5 39 4 2" xfId="1143"/>
    <cellStyle name="5 4" xfId="212"/>
    <cellStyle name="5 4 2" xfId="213"/>
    <cellStyle name="5 4 2 2" xfId="1144"/>
    <cellStyle name="5 4 3" xfId="214"/>
    <cellStyle name="5 4 3 2" xfId="1145"/>
    <cellStyle name="5 4 4" xfId="215"/>
    <cellStyle name="5 4 4 2" xfId="1146"/>
    <cellStyle name="5 40" xfId="216"/>
    <cellStyle name="5 40 2" xfId="1147"/>
    <cellStyle name="5 41" xfId="217"/>
    <cellStyle name="5 41 2" xfId="1148"/>
    <cellStyle name="5 42" xfId="218"/>
    <cellStyle name="5 42 2" xfId="1149"/>
    <cellStyle name="5 5" xfId="219"/>
    <cellStyle name="5 5 2" xfId="220"/>
    <cellStyle name="5 5 2 2" xfId="1150"/>
    <cellStyle name="5 5 3" xfId="221"/>
    <cellStyle name="5 5 3 2" xfId="1151"/>
    <cellStyle name="5 5 4" xfId="222"/>
    <cellStyle name="5 5 4 2" xfId="1152"/>
    <cellStyle name="5 6" xfId="223"/>
    <cellStyle name="5 6 2" xfId="224"/>
    <cellStyle name="5 6 2 2" xfId="1153"/>
    <cellStyle name="5 6 3" xfId="225"/>
    <cellStyle name="5 6 3 2" xfId="1154"/>
    <cellStyle name="5 6 4" xfId="226"/>
    <cellStyle name="5 6 4 2" xfId="1155"/>
    <cellStyle name="5 7" xfId="227"/>
    <cellStyle name="5 7 2" xfId="228"/>
    <cellStyle name="5 7 2 2" xfId="1156"/>
    <cellStyle name="5 7 3" xfId="229"/>
    <cellStyle name="5 7 3 2" xfId="1157"/>
    <cellStyle name="5 7 4" xfId="230"/>
    <cellStyle name="5 7 4 2" xfId="1158"/>
    <cellStyle name="5 8" xfId="231"/>
    <cellStyle name="5 8 2" xfId="232"/>
    <cellStyle name="5 8 2 2" xfId="1159"/>
    <cellStyle name="5 8 3" xfId="233"/>
    <cellStyle name="5 8 3 2" xfId="1160"/>
    <cellStyle name="5 8 4" xfId="234"/>
    <cellStyle name="5 8 4 2" xfId="1161"/>
    <cellStyle name="5 9" xfId="235"/>
    <cellStyle name="5 9 2" xfId="236"/>
    <cellStyle name="5 9 2 2" xfId="1162"/>
    <cellStyle name="5 9 3" xfId="237"/>
    <cellStyle name="5 9 3 2" xfId="1163"/>
    <cellStyle name="5 9 4" xfId="238"/>
    <cellStyle name="5 9 4 2" xfId="1164"/>
    <cellStyle name="60 % – Zvýraznění1 2" xfId="239"/>
    <cellStyle name="60 % – Zvýraznění1 2 2" xfId="751"/>
    <cellStyle name="60 % – Zvýraznění1 3" xfId="240"/>
    <cellStyle name="60 % – Zvýraznění1 4" xfId="241"/>
    <cellStyle name="60 % – Zvýraznění2 2" xfId="242"/>
    <cellStyle name="60 % – Zvýraznění2 2 2" xfId="752"/>
    <cellStyle name="60 % – Zvýraznění2 3" xfId="243"/>
    <cellStyle name="60 % – Zvýraznění2 4" xfId="244"/>
    <cellStyle name="60 % – Zvýraznění3 2" xfId="245"/>
    <cellStyle name="60 % – Zvýraznění3 2 2" xfId="753"/>
    <cellStyle name="60 % – Zvýraznění3 3" xfId="246"/>
    <cellStyle name="60 % – Zvýraznění3 4" xfId="247"/>
    <cellStyle name="60 % – Zvýraznění4 2" xfId="248"/>
    <cellStyle name="60 % – Zvýraznění4 2 2" xfId="754"/>
    <cellStyle name="60 % – Zvýraznění4 3" xfId="249"/>
    <cellStyle name="60 % – Zvýraznění4 4" xfId="250"/>
    <cellStyle name="60 % – Zvýraznění5 2" xfId="251"/>
    <cellStyle name="60 % – Zvýraznění5 2 2" xfId="755"/>
    <cellStyle name="60 % – Zvýraznění5 3" xfId="252"/>
    <cellStyle name="60 % – Zvýraznění5 4" xfId="253"/>
    <cellStyle name="60 % – Zvýraznění6 2" xfId="254"/>
    <cellStyle name="60 % – Zvýraznění6 2 2" xfId="756"/>
    <cellStyle name="60 % – Zvýraznění6 3" xfId="255"/>
    <cellStyle name="60 % – Zvýraznění6 4" xfId="256"/>
    <cellStyle name="Äåíåæíûé [0]_PERSONAL" xfId="757"/>
    <cellStyle name="Äåíåæíûé_PERSONAL" xfId="758"/>
    <cellStyle name="ÅëÈ­ [0]_laroux" xfId="759"/>
    <cellStyle name="ÅëÈ­_laroux" xfId="760"/>
    <cellStyle name="ÄÞ¸¶ [0]_laroux" xfId="761"/>
    <cellStyle name="ÄÞ¸¶_laroux" xfId="762"/>
    <cellStyle name="balicek" xfId="763"/>
    <cellStyle name="Besuchter Hyperlink" xfId="764"/>
    <cellStyle name="blok_cen" xfId="765"/>
    <cellStyle name="blokcen" xfId="766"/>
    <cellStyle name="Body" xfId="767"/>
    <cellStyle name="Bold 11" xfId="768"/>
    <cellStyle name="Ç¥ÁØ_ÀÎÀç°³¹ß¿ø" xfId="769"/>
    <cellStyle name="Calc Currency (0)" xfId="770"/>
    <cellStyle name="Calc Currency (0) 2" xfId="771"/>
    <cellStyle name="Calc Currency (0) 3" xfId="772"/>
    <cellStyle name="Calc Currency (0) 4" xfId="773"/>
    <cellStyle name="Calc Currency (2)" xfId="774"/>
    <cellStyle name="Calc Percent (0)" xfId="775"/>
    <cellStyle name="Calc Percent (1)" xfId="776"/>
    <cellStyle name="Calc Percent (1) 2" xfId="777"/>
    <cellStyle name="Calc Percent (1) 3" xfId="778"/>
    <cellStyle name="Calc Percent (1) 4" xfId="779"/>
    <cellStyle name="Calc Percent (2)" xfId="780"/>
    <cellStyle name="Calc Percent (2) 2" xfId="781"/>
    <cellStyle name="Calc Percent (2) 3" xfId="782"/>
    <cellStyle name="Calc Percent (2) 4" xfId="783"/>
    <cellStyle name="Calc Units (0)" xfId="784"/>
    <cellStyle name="Calc Units (1)" xfId="785"/>
    <cellStyle name="Calc Units (2)" xfId="786"/>
    <cellStyle name="Celkem 2" xfId="257"/>
    <cellStyle name="Celkem 3" xfId="258"/>
    <cellStyle name="Celkem 4" xfId="259"/>
    <cellStyle name="cena" xfId="787"/>
    <cellStyle name="CenaJednPolozky" xfId="260"/>
    <cellStyle name="ceník" xfId="788"/>
    <cellStyle name="ceník 2" xfId="1661"/>
    <cellStyle name="Comma  - Style1" xfId="789"/>
    <cellStyle name="Comma  - Style2" xfId="790"/>
    <cellStyle name="Comma  - Style3" xfId="791"/>
    <cellStyle name="Comma  - Style4" xfId="792"/>
    <cellStyle name="Comma  - Style5" xfId="793"/>
    <cellStyle name="Comma  - Style6" xfId="794"/>
    <cellStyle name="Comma  - Style7" xfId="795"/>
    <cellStyle name="Comma  - Style8" xfId="796"/>
    <cellStyle name="Comma [0]_1995" xfId="797"/>
    <cellStyle name="Comma [00]" xfId="798"/>
    <cellStyle name="Comma_1995" xfId="799"/>
    <cellStyle name="Currency (0)" xfId="800"/>
    <cellStyle name="Currency (0) 2" xfId="1380"/>
    <cellStyle name="Currency (2)" xfId="801"/>
    <cellStyle name="Currency (2) 2" xfId="1381"/>
    <cellStyle name="Currency [0]_1995" xfId="802"/>
    <cellStyle name="Currency [00]" xfId="803"/>
    <cellStyle name="Currency_1995" xfId="804"/>
    <cellStyle name="Currency0" xfId="805"/>
    <cellStyle name="Currency0 2" xfId="1382"/>
    <cellStyle name="Čárka 2" xfId="806"/>
    <cellStyle name="Čárka 2 2" xfId="1383"/>
    <cellStyle name="Čárka 2 2 2" xfId="1796"/>
    <cellStyle name="Čárka 2 3" xfId="1662"/>
    <cellStyle name="čárky [0]_Razitko1" xfId="261"/>
    <cellStyle name="čárky 2" xfId="262"/>
    <cellStyle name="čárky 2 10" xfId="263"/>
    <cellStyle name="čárky 2 10 2" xfId="264"/>
    <cellStyle name="čárky 2 10 2 2" xfId="1165"/>
    <cellStyle name="čárky 2 10 2 2 2" xfId="1667"/>
    <cellStyle name="čárky 2 10 2 3" xfId="1465"/>
    <cellStyle name="čárky 2 10 3" xfId="265"/>
    <cellStyle name="čárky 2 10 3 2" xfId="1166"/>
    <cellStyle name="čárky 2 10 3 2 2" xfId="1668"/>
    <cellStyle name="čárky 2 10 3 3" xfId="1466"/>
    <cellStyle name="čárky 2 10 4" xfId="266"/>
    <cellStyle name="čárky 2 10 4 2" xfId="1167"/>
    <cellStyle name="čárky 2 10 4 2 2" xfId="1669"/>
    <cellStyle name="čárky 2 10 4 3" xfId="1467"/>
    <cellStyle name="čárky 2 10 5" xfId="1464"/>
    <cellStyle name="čárky 2 11" xfId="267"/>
    <cellStyle name="čárky 2 11 2" xfId="268"/>
    <cellStyle name="čárky 2 11 2 2" xfId="1168"/>
    <cellStyle name="čárky 2 11 2 2 2" xfId="1670"/>
    <cellStyle name="čárky 2 11 2 3" xfId="1469"/>
    <cellStyle name="čárky 2 11 3" xfId="269"/>
    <cellStyle name="čárky 2 11 3 2" xfId="1169"/>
    <cellStyle name="čárky 2 11 3 2 2" xfId="1671"/>
    <cellStyle name="čárky 2 11 3 3" xfId="1470"/>
    <cellStyle name="čárky 2 11 4" xfId="270"/>
    <cellStyle name="čárky 2 11 4 2" xfId="1170"/>
    <cellStyle name="čárky 2 11 4 2 2" xfId="1672"/>
    <cellStyle name="čárky 2 11 4 3" xfId="1471"/>
    <cellStyle name="čárky 2 11 5" xfId="1468"/>
    <cellStyle name="čárky 2 12" xfId="271"/>
    <cellStyle name="čárky 2 12 2" xfId="272"/>
    <cellStyle name="čárky 2 12 2 2" xfId="1171"/>
    <cellStyle name="čárky 2 12 2 2 2" xfId="1673"/>
    <cellStyle name="čárky 2 12 2 3" xfId="1473"/>
    <cellStyle name="čárky 2 12 3" xfId="273"/>
    <cellStyle name="čárky 2 12 3 2" xfId="1172"/>
    <cellStyle name="čárky 2 12 3 2 2" xfId="1674"/>
    <cellStyle name="čárky 2 12 3 3" xfId="1474"/>
    <cellStyle name="čárky 2 12 4" xfId="274"/>
    <cellStyle name="čárky 2 12 4 2" xfId="1173"/>
    <cellStyle name="čárky 2 12 4 2 2" xfId="1675"/>
    <cellStyle name="čárky 2 12 4 3" xfId="1475"/>
    <cellStyle name="čárky 2 12 5" xfId="1472"/>
    <cellStyle name="čárky 2 13" xfId="275"/>
    <cellStyle name="čárky 2 13 2" xfId="276"/>
    <cellStyle name="čárky 2 13 2 2" xfId="1174"/>
    <cellStyle name="čárky 2 13 2 2 2" xfId="1676"/>
    <cellStyle name="čárky 2 13 2 3" xfId="1477"/>
    <cellStyle name="čárky 2 13 3" xfId="277"/>
    <cellStyle name="čárky 2 13 3 2" xfId="1175"/>
    <cellStyle name="čárky 2 13 3 2 2" xfId="1677"/>
    <cellStyle name="čárky 2 13 3 3" xfId="1478"/>
    <cellStyle name="čárky 2 13 4" xfId="278"/>
    <cellStyle name="čárky 2 13 4 2" xfId="1176"/>
    <cellStyle name="čárky 2 13 4 2 2" xfId="1678"/>
    <cellStyle name="čárky 2 13 4 3" xfId="1479"/>
    <cellStyle name="čárky 2 13 5" xfId="1476"/>
    <cellStyle name="čárky 2 14" xfId="279"/>
    <cellStyle name="čárky 2 14 2" xfId="280"/>
    <cellStyle name="čárky 2 14 2 2" xfId="1177"/>
    <cellStyle name="čárky 2 14 2 2 2" xfId="1679"/>
    <cellStyle name="čárky 2 14 2 3" xfId="1481"/>
    <cellStyle name="čárky 2 14 3" xfId="281"/>
    <cellStyle name="čárky 2 14 3 2" xfId="1178"/>
    <cellStyle name="čárky 2 14 3 2 2" xfId="1680"/>
    <cellStyle name="čárky 2 14 3 3" xfId="1482"/>
    <cellStyle name="čárky 2 14 4" xfId="282"/>
    <cellStyle name="čárky 2 14 4 2" xfId="1179"/>
    <cellStyle name="čárky 2 14 4 2 2" xfId="1681"/>
    <cellStyle name="čárky 2 14 4 3" xfId="1483"/>
    <cellStyle name="čárky 2 14 5" xfId="1480"/>
    <cellStyle name="čárky 2 15" xfId="283"/>
    <cellStyle name="čárky 2 15 2" xfId="284"/>
    <cellStyle name="čárky 2 15 2 2" xfId="1180"/>
    <cellStyle name="čárky 2 15 2 2 2" xfId="1682"/>
    <cellStyle name="čárky 2 15 2 3" xfId="1485"/>
    <cellStyle name="čárky 2 15 3" xfId="285"/>
    <cellStyle name="čárky 2 15 3 2" xfId="1181"/>
    <cellStyle name="čárky 2 15 3 2 2" xfId="1683"/>
    <cellStyle name="čárky 2 15 3 3" xfId="1486"/>
    <cellStyle name="čárky 2 15 4" xfId="286"/>
    <cellStyle name="čárky 2 15 4 2" xfId="1182"/>
    <cellStyle name="čárky 2 15 4 2 2" xfId="1684"/>
    <cellStyle name="čárky 2 15 4 3" xfId="1487"/>
    <cellStyle name="čárky 2 15 5" xfId="1484"/>
    <cellStyle name="čárky 2 16" xfId="287"/>
    <cellStyle name="čárky 2 16 2" xfId="288"/>
    <cellStyle name="čárky 2 16 2 2" xfId="1183"/>
    <cellStyle name="čárky 2 16 2 2 2" xfId="1685"/>
    <cellStyle name="čárky 2 16 2 3" xfId="1489"/>
    <cellStyle name="čárky 2 16 3" xfId="289"/>
    <cellStyle name="čárky 2 16 3 2" xfId="1184"/>
    <cellStyle name="čárky 2 16 3 2 2" xfId="1686"/>
    <cellStyle name="čárky 2 16 3 3" xfId="1490"/>
    <cellStyle name="čárky 2 16 4" xfId="290"/>
    <cellStyle name="čárky 2 16 4 2" xfId="1185"/>
    <cellStyle name="čárky 2 16 4 2 2" xfId="1687"/>
    <cellStyle name="čárky 2 16 4 3" xfId="1491"/>
    <cellStyle name="čárky 2 16 5" xfId="1488"/>
    <cellStyle name="čárky 2 17" xfId="291"/>
    <cellStyle name="čárky 2 17 2" xfId="292"/>
    <cellStyle name="čárky 2 17 2 2" xfId="1186"/>
    <cellStyle name="čárky 2 17 2 2 2" xfId="1688"/>
    <cellStyle name="čárky 2 17 2 3" xfId="1493"/>
    <cellStyle name="čárky 2 17 3" xfId="293"/>
    <cellStyle name="čárky 2 17 3 2" xfId="1187"/>
    <cellStyle name="čárky 2 17 3 2 2" xfId="1689"/>
    <cellStyle name="čárky 2 17 3 3" xfId="1494"/>
    <cellStyle name="čárky 2 17 4" xfId="294"/>
    <cellStyle name="čárky 2 17 4 2" xfId="1188"/>
    <cellStyle name="čárky 2 17 4 2 2" xfId="1690"/>
    <cellStyle name="čárky 2 17 4 3" xfId="1495"/>
    <cellStyle name="čárky 2 17 5" xfId="1492"/>
    <cellStyle name="čárky 2 18" xfId="295"/>
    <cellStyle name="čárky 2 18 2" xfId="296"/>
    <cellStyle name="čárky 2 18 2 2" xfId="1189"/>
    <cellStyle name="čárky 2 18 2 2 2" xfId="1691"/>
    <cellStyle name="čárky 2 18 2 3" xfId="1497"/>
    <cellStyle name="čárky 2 18 3" xfId="297"/>
    <cellStyle name="čárky 2 18 3 2" xfId="1190"/>
    <cellStyle name="čárky 2 18 3 2 2" xfId="1692"/>
    <cellStyle name="čárky 2 18 3 3" xfId="1498"/>
    <cellStyle name="čárky 2 18 4" xfId="298"/>
    <cellStyle name="čárky 2 18 4 2" xfId="1191"/>
    <cellStyle name="čárky 2 18 4 2 2" xfId="1693"/>
    <cellStyle name="čárky 2 18 4 3" xfId="1499"/>
    <cellStyle name="čárky 2 18 5" xfId="1496"/>
    <cellStyle name="čárky 2 19" xfId="299"/>
    <cellStyle name="čárky 2 19 2" xfId="300"/>
    <cellStyle name="čárky 2 19 2 2" xfId="1192"/>
    <cellStyle name="čárky 2 19 2 2 2" xfId="1694"/>
    <cellStyle name="čárky 2 19 2 3" xfId="1501"/>
    <cellStyle name="čárky 2 19 3" xfId="301"/>
    <cellStyle name="čárky 2 19 3 2" xfId="1193"/>
    <cellStyle name="čárky 2 19 3 2 2" xfId="1695"/>
    <cellStyle name="čárky 2 19 3 3" xfId="1502"/>
    <cellStyle name="čárky 2 19 4" xfId="302"/>
    <cellStyle name="čárky 2 19 4 2" xfId="1194"/>
    <cellStyle name="čárky 2 19 4 2 2" xfId="1696"/>
    <cellStyle name="čárky 2 19 4 3" xfId="1503"/>
    <cellStyle name="čárky 2 19 5" xfId="1500"/>
    <cellStyle name="čárky 2 2" xfId="303"/>
    <cellStyle name="čárky 2 2 2" xfId="304"/>
    <cellStyle name="čárky 2 2 2 2" xfId="1195"/>
    <cellStyle name="čárky 2 2 2 2 2" xfId="1697"/>
    <cellStyle name="čárky 2 2 2 3" xfId="1505"/>
    <cellStyle name="čárky 2 2 3" xfId="305"/>
    <cellStyle name="čárky 2 2 3 2" xfId="1196"/>
    <cellStyle name="čárky 2 2 3 2 2" xfId="1698"/>
    <cellStyle name="čárky 2 2 3 3" xfId="1506"/>
    <cellStyle name="čárky 2 2 4" xfId="306"/>
    <cellStyle name="čárky 2 2 4 2" xfId="1197"/>
    <cellStyle name="čárky 2 2 4 2 2" xfId="1699"/>
    <cellStyle name="čárky 2 2 4 3" xfId="1507"/>
    <cellStyle name="čárky 2 2 5" xfId="1504"/>
    <cellStyle name="čárky 2 20" xfId="307"/>
    <cellStyle name="čárky 2 20 2" xfId="308"/>
    <cellStyle name="čárky 2 20 2 2" xfId="1198"/>
    <cellStyle name="čárky 2 20 2 2 2" xfId="1700"/>
    <cellStyle name="čárky 2 20 2 3" xfId="1509"/>
    <cellStyle name="čárky 2 20 3" xfId="309"/>
    <cellStyle name="čárky 2 20 3 2" xfId="1199"/>
    <cellStyle name="čárky 2 20 3 2 2" xfId="1701"/>
    <cellStyle name="čárky 2 20 3 3" xfId="1510"/>
    <cellStyle name="čárky 2 20 4" xfId="310"/>
    <cellStyle name="čárky 2 20 4 2" xfId="1200"/>
    <cellStyle name="čárky 2 20 4 2 2" xfId="1702"/>
    <cellStyle name="čárky 2 20 4 3" xfId="1511"/>
    <cellStyle name="čárky 2 20 5" xfId="1508"/>
    <cellStyle name="čárky 2 21" xfId="311"/>
    <cellStyle name="čárky 2 21 2" xfId="312"/>
    <cellStyle name="čárky 2 21 2 2" xfId="1201"/>
    <cellStyle name="čárky 2 21 2 2 2" xfId="1703"/>
    <cellStyle name="čárky 2 21 2 3" xfId="1513"/>
    <cellStyle name="čárky 2 21 3" xfId="313"/>
    <cellStyle name="čárky 2 21 3 2" xfId="1202"/>
    <cellStyle name="čárky 2 21 3 2 2" xfId="1704"/>
    <cellStyle name="čárky 2 21 3 3" xfId="1514"/>
    <cellStyle name="čárky 2 21 4" xfId="314"/>
    <cellStyle name="čárky 2 21 4 2" xfId="1203"/>
    <cellStyle name="čárky 2 21 4 2 2" xfId="1705"/>
    <cellStyle name="čárky 2 21 4 3" xfId="1515"/>
    <cellStyle name="čárky 2 21 5" xfId="1512"/>
    <cellStyle name="čárky 2 22" xfId="315"/>
    <cellStyle name="čárky 2 22 2" xfId="316"/>
    <cellStyle name="čárky 2 22 2 2" xfId="1204"/>
    <cellStyle name="čárky 2 22 2 2 2" xfId="1706"/>
    <cellStyle name="čárky 2 22 2 3" xfId="1517"/>
    <cellStyle name="čárky 2 22 3" xfId="317"/>
    <cellStyle name="čárky 2 22 3 2" xfId="1205"/>
    <cellStyle name="čárky 2 22 3 2 2" xfId="1707"/>
    <cellStyle name="čárky 2 22 3 3" xfId="1518"/>
    <cellStyle name="čárky 2 22 4" xfId="318"/>
    <cellStyle name="čárky 2 22 4 2" xfId="1206"/>
    <cellStyle name="čárky 2 22 4 2 2" xfId="1708"/>
    <cellStyle name="čárky 2 22 4 3" xfId="1519"/>
    <cellStyle name="čárky 2 22 5" xfId="1516"/>
    <cellStyle name="čárky 2 23" xfId="319"/>
    <cellStyle name="čárky 2 23 2" xfId="320"/>
    <cellStyle name="čárky 2 23 2 2" xfId="1207"/>
    <cellStyle name="čárky 2 23 2 2 2" xfId="1709"/>
    <cellStyle name="čárky 2 23 2 3" xfId="1521"/>
    <cellStyle name="čárky 2 23 3" xfId="321"/>
    <cellStyle name="čárky 2 23 3 2" xfId="1208"/>
    <cellStyle name="čárky 2 23 3 2 2" xfId="1710"/>
    <cellStyle name="čárky 2 23 3 3" xfId="1522"/>
    <cellStyle name="čárky 2 23 4" xfId="322"/>
    <cellStyle name="čárky 2 23 4 2" xfId="1209"/>
    <cellStyle name="čárky 2 23 4 2 2" xfId="1711"/>
    <cellStyle name="čárky 2 23 4 3" xfId="1523"/>
    <cellStyle name="čárky 2 23 5" xfId="1520"/>
    <cellStyle name="čárky 2 24" xfId="323"/>
    <cellStyle name="čárky 2 24 2" xfId="324"/>
    <cellStyle name="čárky 2 24 2 2" xfId="1210"/>
    <cellStyle name="čárky 2 24 2 2 2" xfId="1712"/>
    <cellStyle name="čárky 2 24 2 3" xfId="1525"/>
    <cellStyle name="čárky 2 24 3" xfId="325"/>
    <cellStyle name="čárky 2 24 3 2" xfId="1211"/>
    <cellStyle name="čárky 2 24 3 2 2" xfId="1713"/>
    <cellStyle name="čárky 2 24 3 3" xfId="1526"/>
    <cellStyle name="čárky 2 24 4" xfId="326"/>
    <cellStyle name="čárky 2 24 4 2" xfId="1212"/>
    <cellStyle name="čárky 2 24 4 2 2" xfId="1714"/>
    <cellStyle name="čárky 2 24 4 3" xfId="1527"/>
    <cellStyle name="čárky 2 24 5" xfId="1524"/>
    <cellStyle name="čárky 2 25" xfId="327"/>
    <cellStyle name="čárky 2 25 2" xfId="328"/>
    <cellStyle name="čárky 2 25 2 2" xfId="1213"/>
    <cellStyle name="čárky 2 25 2 2 2" xfId="1715"/>
    <cellStyle name="čárky 2 25 2 3" xfId="1529"/>
    <cellStyle name="čárky 2 25 3" xfId="329"/>
    <cellStyle name="čárky 2 25 3 2" xfId="1214"/>
    <cellStyle name="čárky 2 25 3 2 2" xfId="1716"/>
    <cellStyle name="čárky 2 25 3 3" xfId="1530"/>
    <cellStyle name="čárky 2 25 4" xfId="330"/>
    <cellStyle name="čárky 2 25 4 2" xfId="1215"/>
    <cellStyle name="čárky 2 25 4 2 2" xfId="1717"/>
    <cellStyle name="čárky 2 25 4 3" xfId="1531"/>
    <cellStyle name="čárky 2 25 5" xfId="1528"/>
    <cellStyle name="čárky 2 26" xfId="331"/>
    <cellStyle name="čárky 2 26 2" xfId="332"/>
    <cellStyle name="čárky 2 26 2 2" xfId="1216"/>
    <cellStyle name="čárky 2 26 2 2 2" xfId="1718"/>
    <cellStyle name="čárky 2 26 2 3" xfId="1533"/>
    <cellStyle name="čárky 2 26 3" xfId="333"/>
    <cellStyle name="čárky 2 26 3 2" xfId="1217"/>
    <cellStyle name="čárky 2 26 3 2 2" xfId="1719"/>
    <cellStyle name="čárky 2 26 3 3" xfId="1534"/>
    <cellStyle name="čárky 2 26 4" xfId="334"/>
    <cellStyle name="čárky 2 26 4 2" xfId="1218"/>
    <cellStyle name="čárky 2 26 4 2 2" xfId="1720"/>
    <cellStyle name="čárky 2 26 4 3" xfId="1535"/>
    <cellStyle name="čárky 2 26 5" xfId="1532"/>
    <cellStyle name="čárky 2 27" xfId="335"/>
    <cellStyle name="čárky 2 27 2" xfId="336"/>
    <cellStyle name="čárky 2 27 2 2" xfId="1219"/>
    <cellStyle name="čárky 2 27 2 2 2" xfId="1721"/>
    <cellStyle name="čárky 2 27 2 3" xfId="1537"/>
    <cellStyle name="čárky 2 27 3" xfId="337"/>
    <cellStyle name="čárky 2 27 3 2" xfId="1220"/>
    <cellStyle name="čárky 2 27 3 2 2" xfId="1722"/>
    <cellStyle name="čárky 2 27 3 3" xfId="1538"/>
    <cellStyle name="čárky 2 27 4" xfId="338"/>
    <cellStyle name="čárky 2 27 4 2" xfId="1221"/>
    <cellStyle name="čárky 2 27 4 2 2" xfId="1723"/>
    <cellStyle name="čárky 2 27 4 3" xfId="1539"/>
    <cellStyle name="čárky 2 27 5" xfId="1536"/>
    <cellStyle name="čárky 2 28" xfId="339"/>
    <cellStyle name="čárky 2 28 2" xfId="340"/>
    <cellStyle name="čárky 2 28 2 2" xfId="1222"/>
    <cellStyle name="čárky 2 28 2 2 2" xfId="1724"/>
    <cellStyle name="čárky 2 28 2 3" xfId="1541"/>
    <cellStyle name="čárky 2 28 3" xfId="341"/>
    <cellStyle name="čárky 2 28 3 2" xfId="1223"/>
    <cellStyle name="čárky 2 28 3 2 2" xfId="1725"/>
    <cellStyle name="čárky 2 28 3 3" xfId="1542"/>
    <cellStyle name="čárky 2 28 4" xfId="342"/>
    <cellStyle name="čárky 2 28 4 2" xfId="1224"/>
    <cellStyle name="čárky 2 28 4 2 2" xfId="1726"/>
    <cellStyle name="čárky 2 28 4 3" xfId="1543"/>
    <cellStyle name="čárky 2 28 5" xfId="1540"/>
    <cellStyle name="čárky 2 29" xfId="343"/>
    <cellStyle name="čárky 2 29 2" xfId="344"/>
    <cellStyle name="čárky 2 29 2 2" xfId="1225"/>
    <cellStyle name="čárky 2 29 2 2 2" xfId="1727"/>
    <cellStyle name="čárky 2 29 2 3" xfId="1545"/>
    <cellStyle name="čárky 2 29 3" xfId="345"/>
    <cellStyle name="čárky 2 29 3 2" xfId="1226"/>
    <cellStyle name="čárky 2 29 3 2 2" xfId="1728"/>
    <cellStyle name="čárky 2 29 3 3" xfId="1546"/>
    <cellStyle name="čárky 2 29 4" xfId="346"/>
    <cellStyle name="čárky 2 29 4 2" xfId="1227"/>
    <cellStyle name="čárky 2 29 4 2 2" xfId="1729"/>
    <cellStyle name="čárky 2 29 4 3" xfId="1547"/>
    <cellStyle name="čárky 2 29 5" xfId="1544"/>
    <cellStyle name="čárky 2 3" xfId="347"/>
    <cellStyle name="čárky 2 3 2" xfId="348"/>
    <cellStyle name="čárky 2 3 2 2" xfId="1228"/>
    <cellStyle name="čárky 2 3 2 2 2" xfId="1730"/>
    <cellStyle name="čárky 2 3 2 3" xfId="1549"/>
    <cellStyle name="čárky 2 3 3" xfId="349"/>
    <cellStyle name="čárky 2 3 3 2" xfId="1229"/>
    <cellStyle name="čárky 2 3 3 2 2" xfId="1731"/>
    <cellStyle name="čárky 2 3 3 3" xfId="1550"/>
    <cellStyle name="čárky 2 3 4" xfId="350"/>
    <cellStyle name="čárky 2 3 4 2" xfId="1230"/>
    <cellStyle name="čárky 2 3 4 2 2" xfId="1732"/>
    <cellStyle name="čárky 2 3 4 3" xfId="1551"/>
    <cellStyle name="čárky 2 3 5" xfId="1548"/>
    <cellStyle name="čárky 2 30" xfId="351"/>
    <cellStyle name="čárky 2 30 2" xfId="352"/>
    <cellStyle name="čárky 2 30 2 2" xfId="1231"/>
    <cellStyle name="čárky 2 30 2 2 2" xfId="1733"/>
    <cellStyle name="čárky 2 30 2 3" xfId="1553"/>
    <cellStyle name="čárky 2 30 3" xfId="353"/>
    <cellStyle name="čárky 2 30 3 2" xfId="1232"/>
    <cellStyle name="čárky 2 30 3 2 2" xfId="1734"/>
    <cellStyle name="čárky 2 30 3 3" xfId="1554"/>
    <cellStyle name="čárky 2 30 4" xfId="354"/>
    <cellStyle name="čárky 2 30 4 2" xfId="1233"/>
    <cellStyle name="čárky 2 30 4 2 2" xfId="1735"/>
    <cellStyle name="čárky 2 30 4 3" xfId="1555"/>
    <cellStyle name="čárky 2 30 5" xfId="1552"/>
    <cellStyle name="čárky 2 31" xfId="355"/>
    <cellStyle name="čárky 2 31 2" xfId="356"/>
    <cellStyle name="čárky 2 31 2 2" xfId="1234"/>
    <cellStyle name="čárky 2 31 2 2 2" xfId="1736"/>
    <cellStyle name="čárky 2 31 2 3" xfId="1557"/>
    <cellStyle name="čárky 2 31 3" xfId="357"/>
    <cellStyle name="čárky 2 31 3 2" xfId="1235"/>
    <cellStyle name="čárky 2 31 3 2 2" xfId="1737"/>
    <cellStyle name="čárky 2 31 3 3" xfId="1558"/>
    <cellStyle name="čárky 2 31 4" xfId="358"/>
    <cellStyle name="čárky 2 31 4 2" xfId="1236"/>
    <cellStyle name="čárky 2 31 4 2 2" xfId="1738"/>
    <cellStyle name="čárky 2 31 4 3" xfId="1559"/>
    <cellStyle name="čárky 2 31 5" xfId="1556"/>
    <cellStyle name="čárky 2 32" xfId="359"/>
    <cellStyle name="čárky 2 32 2" xfId="360"/>
    <cellStyle name="čárky 2 32 2 2" xfId="1238"/>
    <cellStyle name="čárky 2 32 2 2 2" xfId="1739"/>
    <cellStyle name="čárky 2 32 2 3" xfId="1561"/>
    <cellStyle name="čárky 2 32 3" xfId="361"/>
    <cellStyle name="čárky 2 32 3 2" xfId="1239"/>
    <cellStyle name="čárky 2 32 3 2 2" xfId="1740"/>
    <cellStyle name="čárky 2 32 3 3" xfId="1562"/>
    <cellStyle name="čárky 2 32 4" xfId="362"/>
    <cellStyle name="čárky 2 32 4 2" xfId="1240"/>
    <cellStyle name="čárky 2 32 4 2 2" xfId="1741"/>
    <cellStyle name="čárky 2 32 4 3" xfId="1563"/>
    <cellStyle name="čárky 2 32 5" xfId="1560"/>
    <cellStyle name="čárky 2 33" xfId="363"/>
    <cellStyle name="čárky 2 33 2" xfId="364"/>
    <cellStyle name="čárky 2 33 2 2" xfId="1242"/>
    <cellStyle name="čárky 2 33 2 2 2" xfId="1742"/>
    <cellStyle name="čárky 2 33 2 3" xfId="1565"/>
    <cellStyle name="čárky 2 33 3" xfId="365"/>
    <cellStyle name="čárky 2 33 3 2" xfId="1243"/>
    <cellStyle name="čárky 2 33 3 2 2" xfId="1743"/>
    <cellStyle name="čárky 2 33 3 3" xfId="1566"/>
    <cellStyle name="čárky 2 33 4" xfId="366"/>
    <cellStyle name="čárky 2 33 4 2" xfId="1244"/>
    <cellStyle name="čárky 2 33 4 2 2" xfId="1744"/>
    <cellStyle name="čárky 2 33 4 3" xfId="1567"/>
    <cellStyle name="čárky 2 33 5" xfId="1564"/>
    <cellStyle name="čárky 2 34" xfId="367"/>
    <cellStyle name="čárky 2 34 2" xfId="368"/>
    <cellStyle name="čárky 2 34 2 2" xfId="1246"/>
    <cellStyle name="čárky 2 34 2 2 2" xfId="1745"/>
    <cellStyle name="čárky 2 34 2 3" xfId="1569"/>
    <cellStyle name="čárky 2 34 3" xfId="369"/>
    <cellStyle name="čárky 2 34 3 2" xfId="1247"/>
    <cellStyle name="čárky 2 34 3 2 2" xfId="1746"/>
    <cellStyle name="čárky 2 34 3 3" xfId="1570"/>
    <cellStyle name="čárky 2 34 4" xfId="370"/>
    <cellStyle name="čárky 2 34 4 2" xfId="1248"/>
    <cellStyle name="čárky 2 34 4 2 2" xfId="1747"/>
    <cellStyle name="čárky 2 34 4 3" xfId="1571"/>
    <cellStyle name="čárky 2 34 5" xfId="1568"/>
    <cellStyle name="čárky 2 35" xfId="371"/>
    <cellStyle name="čárky 2 35 2" xfId="372"/>
    <cellStyle name="čárky 2 35 2 2" xfId="1250"/>
    <cellStyle name="čárky 2 35 2 2 2" xfId="1748"/>
    <cellStyle name="čárky 2 35 2 3" xfId="1573"/>
    <cellStyle name="čárky 2 35 3" xfId="373"/>
    <cellStyle name="čárky 2 35 3 2" xfId="1251"/>
    <cellStyle name="čárky 2 35 3 2 2" xfId="1749"/>
    <cellStyle name="čárky 2 35 3 3" xfId="1574"/>
    <cellStyle name="čárky 2 35 4" xfId="374"/>
    <cellStyle name="čárky 2 35 4 2" xfId="1252"/>
    <cellStyle name="čárky 2 35 4 2 2" xfId="1750"/>
    <cellStyle name="čárky 2 35 4 3" xfId="1575"/>
    <cellStyle name="čárky 2 35 5" xfId="1572"/>
    <cellStyle name="čárky 2 36" xfId="375"/>
    <cellStyle name="čárky 2 36 2" xfId="376"/>
    <cellStyle name="čárky 2 36 2 2" xfId="1254"/>
    <cellStyle name="čárky 2 36 2 2 2" xfId="1751"/>
    <cellStyle name="čárky 2 36 2 3" xfId="1577"/>
    <cellStyle name="čárky 2 36 3" xfId="377"/>
    <cellStyle name="čárky 2 36 3 2" xfId="1255"/>
    <cellStyle name="čárky 2 36 3 2 2" xfId="1752"/>
    <cellStyle name="čárky 2 36 3 3" xfId="1578"/>
    <cellStyle name="čárky 2 36 4" xfId="378"/>
    <cellStyle name="čárky 2 36 4 2" xfId="1256"/>
    <cellStyle name="čárky 2 36 4 2 2" xfId="1753"/>
    <cellStyle name="čárky 2 36 4 3" xfId="1579"/>
    <cellStyle name="čárky 2 36 5" xfId="1576"/>
    <cellStyle name="čárky 2 37" xfId="379"/>
    <cellStyle name="čárky 2 37 2" xfId="380"/>
    <cellStyle name="čárky 2 37 2 2" xfId="1258"/>
    <cellStyle name="čárky 2 37 2 2 2" xfId="1754"/>
    <cellStyle name="čárky 2 37 2 3" xfId="1581"/>
    <cellStyle name="čárky 2 37 3" xfId="381"/>
    <cellStyle name="čárky 2 37 3 2" xfId="1259"/>
    <cellStyle name="čárky 2 37 3 2 2" xfId="1755"/>
    <cellStyle name="čárky 2 37 3 3" xfId="1582"/>
    <cellStyle name="čárky 2 37 4" xfId="382"/>
    <cellStyle name="čárky 2 37 4 2" xfId="1260"/>
    <cellStyle name="čárky 2 37 4 2 2" xfId="1756"/>
    <cellStyle name="čárky 2 37 4 3" xfId="1583"/>
    <cellStyle name="čárky 2 37 5" xfId="1580"/>
    <cellStyle name="čárky 2 38" xfId="383"/>
    <cellStyle name="čárky 2 38 2" xfId="384"/>
    <cellStyle name="čárky 2 38 2 2" xfId="1262"/>
    <cellStyle name="čárky 2 38 2 2 2" xfId="1757"/>
    <cellStyle name="čárky 2 38 2 3" xfId="1585"/>
    <cellStyle name="čárky 2 38 3" xfId="385"/>
    <cellStyle name="čárky 2 38 3 2" xfId="1263"/>
    <cellStyle name="čárky 2 38 3 2 2" xfId="1758"/>
    <cellStyle name="čárky 2 38 3 3" xfId="1586"/>
    <cellStyle name="čárky 2 38 4" xfId="386"/>
    <cellStyle name="čárky 2 38 4 2" xfId="1264"/>
    <cellStyle name="čárky 2 38 4 2 2" xfId="1759"/>
    <cellStyle name="čárky 2 38 4 3" xfId="1587"/>
    <cellStyle name="čárky 2 38 5" xfId="1584"/>
    <cellStyle name="čárky 2 39" xfId="387"/>
    <cellStyle name="čárky 2 39 2" xfId="388"/>
    <cellStyle name="čárky 2 39 2 2" xfId="1266"/>
    <cellStyle name="čárky 2 39 2 2 2" xfId="1760"/>
    <cellStyle name="čárky 2 39 2 3" xfId="1589"/>
    <cellStyle name="čárky 2 39 3" xfId="389"/>
    <cellStyle name="čárky 2 39 3 2" xfId="1267"/>
    <cellStyle name="čárky 2 39 3 2 2" xfId="1761"/>
    <cellStyle name="čárky 2 39 3 3" xfId="1590"/>
    <cellStyle name="čárky 2 39 4" xfId="390"/>
    <cellStyle name="čárky 2 39 4 2" xfId="1268"/>
    <cellStyle name="čárky 2 39 4 2 2" xfId="1762"/>
    <cellStyle name="čárky 2 39 4 3" xfId="1591"/>
    <cellStyle name="čárky 2 39 5" xfId="1588"/>
    <cellStyle name="čárky 2 4" xfId="391"/>
    <cellStyle name="čárky 2 4 2" xfId="392"/>
    <cellStyle name="čárky 2 4 2 2" xfId="1269"/>
    <cellStyle name="čárky 2 4 2 2 2" xfId="1763"/>
    <cellStyle name="čárky 2 4 2 3" xfId="1593"/>
    <cellStyle name="čárky 2 4 3" xfId="393"/>
    <cellStyle name="čárky 2 4 3 2" xfId="1270"/>
    <cellStyle name="čárky 2 4 3 2 2" xfId="1764"/>
    <cellStyle name="čárky 2 4 3 3" xfId="1594"/>
    <cellStyle name="čárky 2 4 4" xfId="394"/>
    <cellStyle name="čárky 2 4 4 2" xfId="1271"/>
    <cellStyle name="čárky 2 4 4 2 2" xfId="1765"/>
    <cellStyle name="čárky 2 4 4 3" xfId="1595"/>
    <cellStyle name="čárky 2 4 5" xfId="1592"/>
    <cellStyle name="čárky 2 40" xfId="395"/>
    <cellStyle name="čárky 2 40 2" xfId="396"/>
    <cellStyle name="čárky 2 40 2 2" xfId="1272"/>
    <cellStyle name="čárky 2 40 2 2 2" xfId="1766"/>
    <cellStyle name="čárky 2 40 2 3" xfId="1597"/>
    <cellStyle name="čárky 2 40 3" xfId="397"/>
    <cellStyle name="čárky 2 40 3 2" xfId="1273"/>
    <cellStyle name="čárky 2 40 3 2 2" xfId="1767"/>
    <cellStyle name="čárky 2 40 3 3" xfId="1598"/>
    <cellStyle name="čárky 2 40 4" xfId="398"/>
    <cellStyle name="čárky 2 40 4 2" xfId="1274"/>
    <cellStyle name="čárky 2 40 4 2 2" xfId="1768"/>
    <cellStyle name="čárky 2 40 4 3" xfId="1599"/>
    <cellStyle name="čárky 2 40 5" xfId="1596"/>
    <cellStyle name="čárky 2 41" xfId="399"/>
    <cellStyle name="čárky 2 41 2" xfId="400"/>
    <cellStyle name="čárky 2 41 2 2" xfId="1275"/>
    <cellStyle name="čárky 2 41 2 2 2" xfId="1769"/>
    <cellStyle name="čárky 2 41 2 3" xfId="1601"/>
    <cellStyle name="čárky 2 41 3" xfId="401"/>
    <cellStyle name="čárky 2 41 3 2" xfId="1276"/>
    <cellStyle name="čárky 2 41 3 2 2" xfId="1770"/>
    <cellStyle name="čárky 2 41 3 3" xfId="1602"/>
    <cellStyle name="čárky 2 41 4" xfId="402"/>
    <cellStyle name="čárky 2 41 4 2" xfId="1277"/>
    <cellStyle name="čárky 2 41 4 2 2" xfId="1771"/>
    <cellStyle name="čárky 2 41 4 3" xfId="1603"/>
    <cellStyle name="čárky 2 41 5" xfId="1600"/>
    <cellStyle name="čárky 2 42" xfId="403"/>
    <cellStyle name="čárky 2 42 2" xfId="404"/>
    <cellStyle name="čárky 2 42 2 2" xfId="1278"/>
    <cellStyle name="čárky 2 42 2 2 2" xfId="1772"/>
    <cellStyle name="čárky 2 42 2 3" xfId="1605"/>
    <cellStyle name="čárky 2 42 3" xfId="405"/>
    <cellStyle name="čárky 2 42 3 2" xfId="1279"/>
    <cellStyle name="čárky 2 42 3 2 2" xfId="1773"/>
    <cellStyle name="čárky 2 42 3 3" xfId="1606"/>
    <cellStyle name="čárky 2 42 4" xfId="406"/>
    <cellStyle name="čárky 2 42 4 2" xfId="1280"/>
    <cellStyle name="čárky 2 42 4 2 2" xfId="1774"/>
    <cellStyle name="čárky 2 42 4 3" xfId="1607"/>
    <cellStyle name="čárky 2 42 5" xfId="1604"/>
    <cellStyle name="čárky 2 43" xfId="407"/>
    <cellStyle name="čárky 2 43 2" xfId="1281"/>
    <cellStyle name="čárky 2 43 2 2" xfId="1775"/>
    <cellStyle name="čárky 2 43 3" xfId="1608"/>
    <cellStyle name="čárky 2 44" xfId="408"/>
    <cellStyle name="čárky 2 44 2" xfId="1282"/>
    <cellStyle name="čárky 2 44 2 2" xfId="1776"/>
    <cellStyle name="čárky 2 44 3" xfId="1609"/>
    <cellStyle name="čárky 2 45" xfId="409"/>
    <cellStyle name="čárky 2 45 2" xfId="1283"/>
    <cellStyle name="čárky 2 45 2 2" xfId="1777"/>
    <cellStyle name="čárky 2 45 3" xfId="1610"/>
    <cellStyle name="čárky 2 46" xfId="1463"/>
    <cellStyle name="čárky 2 5" xfId="410"/>
    <cellStyle name="čárky 2 5 2" xfId="411"/>
    <cellStyle name="čárky 2 5 2 2" xfId="1284"/>
    <cellStyle name="čárky 2 5 2 2 2" xfId="1778"/>
    <cellStyle name="čárky 2 5 2 3" xfId="1612"/>
    <cellStyle name="čárky 2 5 3" xfId="412"/>
    <cellStyle name="čárky 2 5 3 2" xfId="1285"/>
    <cellStyle name="čárky 2 5 3 2 2" xfId="1779"/>
    <cellStyle name="čárky 2 5 3 3" xfId="1613"/>
    <cellStyle name="čárky 2 5 4" xfId="413"/>
    <cellStyle name="čárky 2 5 4 2" xfId="1286"/>
    <cellStyle name="čárky 2 5 4 2 2" xfId="1780"/>
    <cellStyle name="čárky 2 5 4 3" xfId="1614"/>
    <cellStyle name="čárky 2 5 5" xfId="1611"/>
    <cellStyle name="čárky 2 6" xfId="414"/>
    <cellStyle name="čárky 2 6 2" xfId="415"/>
    <cellStyle name="čárky 2 6 2 2" xfId="1287"/>
    <cellStyle name="čárky 2 6 2 2 2" xfId="1781"/>
    <cellStyle name="čárky 2 6 2 3" xfId="1616"/>
    <cellStyle name="čárky 2 6 3" xfId="416"/>
    <cellStyle name="čárky 2 6 3 2" xfId="1288"/>
    <cellStyle name="čárky 2 6 3 2 2" xfId="1782"/>
    <cellStyle name="čárky 2 6 3 3" xfId="1617"/>
    <cellStyle name="čárky 2 6 4" xfId="417"/>
    <cellStyle name="čárky 2 6 4 2" xfId="1289"/>
    <cellStyle name="čárky 2 6 4 2 2" xfId="1783"/>
    <cellStyle name="čárky 2 6 4 3" xfId="1618"/>
    <cellStyle name="čárky 2 6 5" xfId="1615"/>
    <cellStyle name="čárky 2 7" xfId="418"/>
    <cellStyle name="čárky 2 7 2" xfId="419"/>
    <cellStyle name="čárky 2 7 2 2" xfId="1290"/>
    <cellStyle name="čárky 2 7 2 2 2" xfId="1784"/>
    <cellStyle name="čárky 2 7 2 3" xfId="1620"/>
    <cellStyle name="čárky 2 7 3" xfId="420"/>
    <cellStyle name="čárky 2 7 3 2" xfId="1291"/>
    <cellStyle name="čárky 2 7 3 2 2" xfId="1785"/>
    <cellStyle name="čárky 2 7 3 3" xfId="1621"/>
    <cellStyle name="čárky 2 7 4" xfId="421"/>
    <cellStyle name="čárky 2 7 4 2" xfId="1292"/>
    <cellStyle name="čárky 2 7 4 2 2" xfId="1786"/>
    <cellStyle name="čárky 2 7 4 3" xfId="1622"/>
    <cellStyle name="čárky 2 7 5" xfId="1619"/>
    <cellStyle name="čárky 2 8" xfId="422"/>
    <cellStyle name="čárky 2 8 2" xfId="423"/>
    <cellStyle name="čárky 2 8 2 2" xfId="1293"/>
    <cellStyle name="čárky 2 8 2 2 2" xfId="1787"/>
    <cellStyle name="čárky 2 8 2 3" xfId="1624"/>
    <cellStyle name="čárky 2 8 3" xfId="424"/>
    <cellStyle name="čárky 2 8 3 2" xfId="1294"/>
    <cellStyle name="čárky 2 8 3 2 2" xfId="1788"/>
    <cellStyle name="čárky 2 8 3 3" xfId="1625"/>
    <cellStyle name="čárky 2 8 4" xfId="425"/>
    <cellStyle name="čárky 2 8 4 2" xfId="1295"/>
    <cellStyle name="čárky 2 8 4 2 2" xfId="1789"/>
    <cellStyle name="čárky 2 8 4 3" xfId="1626"/>
    <cellStyle name="čárky 2 8 5" xfId="1623"/>
    <cellStyle name="čárky 2 9" xfId="426"/>
    <cellStyle name="čárky 2 9 2" xfId="427"/>
    <cellStyle name="čárky 2 9 2 2" xfId="1296"/>
    <cellStyle name="čárky 2 9 2 2 2" xfId="1790"/>
    <cellStyle name="čárky 2 9 2 3" xfId="1628"/>
    <cellStyle name="čárky 2 9 3" xfId="428"/>
    <cellStyle name="čárky 2 9 3 2" xfId="1297"/>
    <cellStyle name="čárky 2 9 3 2 2" xfId="1791"/>
    <cellStyle name="čárky 2 9 3 3" xfId="1629"/>
    <cellStyle name="čárky 2 9 4" xfId="429"/>
    <cellStyle name="čárky 2 9 4 2" xfId="1298"/>
    <cellStyle name="čárky 2 9 4 2 2" xfId="1792"/>
    <cellStyle name="čárky 2 9 4 3" xfId="1630"/>
    <cellStyle name="čárky 2 9 5" xfId="1627"/>
    <cellStyle name="Čísla v krycím listu" xfId="430"/>
    <cellStyle name="číslo.00_" xfId="431"/>
    <cellStyle name="Date" xfId="807"/>
    <cellStyle name="Date 2" xfId="1384"/>
    <cellStyle name="Date Short" xfId="808"/>
    <cellStyle name="daten" xfId="809"/>
    <cellStyle name="Date-Time" xfId="810"/>
    <cellStyle name="Date-Time 2" xfId="1385"/>
    <cellStyle name="Decimal 1" xfId="811"/>
    <cellStyle name="Decimal 2" xfId="812"/>
    <cellStyle name="Decimal 3" xfId="813"/>
    <cellStyle name="Dezimal [0]_Tabelle1" xfId="432"/>
    <cellStyle name="Dezimal_Tabelle1" xfId="433"/>
    <cellStyle name="Dziesiętny [0]_laroux" xfId="434"/>
    <cellStyle name="Dziesiętny_laroux" xfId="435"/>
    <cellStyle name="Enter Currency (0)" xfId="814"/>
    <cellStyle name="Enter Currency (2)" xfId="815"/>
    <cellStyle name="Enter Units (0)" xfId="816"/>
    <cellStyle name="Enter Units (1)" xfId="817"/>
    <cellStyle name="Enter Units (2)" xfId="818"/>
    <cellStyle name="entry box" xfId="819"/>
    <cellStyle name="Euro" xfId="1012"/>
    <cellStyle name="Euro 2" xfId="1444"/>
    <cellStyle name="Firma" xfId="436"/>
    <cellStyle name="Firma 2" xfId="1299"/>
    <cellStyle name="Firma 3" xfId="1804"/>
    <cellStyle name="fnRegressQ" xfId="820"/>
    <cellStyle name="Grey" xfId="821"/>
    <cellStyle name="GroupHead" xfId="822"/>
    <cellStyle name="Halere" xfId="823"/>
    <cellStyle name="Halere 2" xfId="824"/>
    <cellStyle name="Halere 2 2" xfId="1388"/>
    <cellStyle name="Halere 3" xfId="825"/>
    <cellStyle name="Halere 3 2" xfId="1389"/>
    <cellStyle name="Halere 4" xfId="826"/>
    <cellStyle name="Halere 4 2" xfId="1390"/>
    <cellStyle name="Halere 5" xfId="1387"/>
    <cellStyle name="Head 1" xfId="827"/>
    <cellStyle name="HEADER" xfId="828"/>
    <cellStyle name="Header1" xfId="829"/>
    <cellStyle name="Header2" xfId="830"/>
    <cellStyle name="Hlavička" xfId="831"/>
    <cellStyle name="Hlavní nadpis" xfId="437"/>
    <cellStyle name="Hlavní nadpis 2" xfId="832"/>
    <cellStyle name="Hlavní nadpis 2 2" xfId="1391"/>
    <cellStyle name="Hypertextový odkaz 2" xfId="438"/>
    <cellStyle name="Hypertextový odkaz 2 2" xfId="439"/>
    <cellStyle name="Hypertextový odkaz 2 2 2" xfId="1300"/>
    <cellStyle name="Hypertextový odkaz 2 3" xfId="440"/>
    <cellStyle name="Hypertextový odkaz 2 3 2" xfId="1301"/>
    <cellStyle name="Hypertextový odkaz 2 4" xfId="441"/>
    <cellStyle name="Hypertextový odkaz 2 4 2" xfId="1302"/>
    <cellStyle name="Hypertextový odkaz 2 5" xfId="1805"/>
    <cellStyle name="Hypertextový odkaz 3" xfId="833"/>
    <cellStyle name="Hypertextový odkaz 4" xfId="834"/>
    <cellStyle name="Hypertextový odkaz 4 2" xfId="1392"/>
    <cellStyle name="Hypertextový odkaz 5" xfId="835"/>
    <cellStyle name="Chybně 2" xfId="442"/>
    <cellStyle name="Chybně 2 2" xfId="836"/>
    <cellStyle name="Chybně 3" xfId="443"/>
    <cellStyle name="Chybně 4" xfId="444"/>
    <cellStyle name="Îáû÷íûé_PERSONAL" xfId="837"/>
    <cellStyle name="Input" xfId="838"/>
    <cellStyle name="Input %" xfId="839"/>
    <cellStyle name="Input [yellow]" xfId="840"/>
    <cellStyle name="Input 1" xfId="841"/>
    <cellStyle name="Input 3" xfId="842"/>
    <cellStyle name="KAPITOLA" xfId="843"/>
    <cellStyle name="Kategorie" xfId="844"/>
    <cellStyle name="Kontrolní buňka 2" xfId="445"/>
    <cellStyle name="Kontrolní buňka 2 2" xfId="845"/>
    <cellStyle name="Kontrolní buňka 3" xfId="446"/>
    <cellStyle name="Kontrolní buňka 4" xfId="447"/>
    <cellStyle name="lehký dolní okraj" xfId="448"/>
    <cellStyle name="Link Currency (0)" xfId="846"/>
    <cellStyle name="Link Currency (2)" xfId="847"/>
    <cellStyle name="Link Units (0)" xfId="848"/>
    <cellStyle name="Link Units (1)" xfId="849"/>
    <cellStyle name="Link Units (2)" xfId="850"/>
    <cellStyle name="Měna" xfId="1815" builtinId="4"/>
    <cellStyle name="Měna 2" xfId="1806"/>
    <cellStyle name="měny 2" xfId="449"/>
    <cellStyle name="měny 2 2" xfId="450"/>
    <cellStyle name="měny 2 2 2" xfId="1303"/>
    <cellStyle name="měny 2 2 2 2" xfId="1793"/>
    <cellStyle name="měny 2 2 3" xfId="1632"/>
    <cellStyle name="měny 2 3" xfId="451"/>
    <cellStyle name="měny 2 3 2" xfId="1304"/>
    <cellStyle name="měny 2 3 2 2" xfId="1794"/>
    <cellStyle name="měny 2 3 3" xfId="1633"/>
    <cellStyle name="měny 2 4" xfId="452"/>
    <cellStyle name="měny 2 4 2" xfId="1305"/>
    <cellStyle name="měny 2 4 2 2" xfId="1795"/>
    <cellStyle name="měny 2 4 3" xfId="1634"/>
    <cellStyle name="měny 2 5" xfId="1631"/>
    <cellStyle name="Millares_Proyecto MINFAR 20020516" xfId="851"/>
    <cellStyle name="Model" xfId="852"/>
    <cellStyle name="Month" xfId="853"/>
    <cellStyle name="nadpis" xfId="453"/>
    <cellStyle name="Nadpis 1 2" xfId="454"/>
    <cellStyle name="Nadpis 1 3" xfId="455"/>
    <cellStyle name="Nadpis 1 4" xfId="456"/>
    <cellStyle name="nadpis 10" xfId="854"/>
    <cellStyle name="nadpis 11" xfId="855"/>
    <cellStyle name="nadpis 12" xfId="856"/>
    <cellStyle name="nadpis 13" xfId="857"/>
    <cellStyle name="nadpis 14" xfId="858"/>
    <cellStyle name="nadpis 15" xfId="859"/>
    <cellStyle name="nadpis 16" xfId="860"/>
    <cellStyle name="nadpis 17" xfId="861"/>
    <cellStyle name="nadpis 18" xfId="862"/>
    <cellStyle name="nadpis 19" xfId="863"/>
    <cellStyle name="Nadpis 2 2" xfId="457"/>
    <cellStyle name="Nadpis 2 3" xfId="458"/>
    <cellStyle name="Nadpis 2 4" xfId="459"/>
    <cellStyle name="nadpis 20" xfId="864"/>
    <cellStyle name="nadpis 21" xfId="865"/>
    <cellStyle name="nadpis 22" xfId="866"/>
    <cellStyle name="nadpis 23" xfId="867"/>
    <cellStyle name="nadpis 24" xfId="868"/>
    <cellStyle name="nadpis 25" xfId="869"/>
    <cellStyle name="nadpis 26" xfId="870"/>
    <cellStyle name="nadpis 27" xfId="871"/>
    <cellStyle name="nadpis 28" xfId="872"/>
    <cellStyle name="nadpis 29" xfId="873"/>
    <cellStyle name="Nadpis 3 2" xfId="460"/>
    <cellStyle name="Nadpis 3 3" xfId="461"/>
    <cellStyle name="Nadpis 3 4" xfId="462"/>
    <cellStyle name="nadpis 30" xfId="874"/>
    <cellStyle name="nadpis 31" xfId="875"/>
    <cellStyle name="nadpis 32" xfId="876"/>
    <cellStyle name="nadpis 33" xfId="877"/>
    <cellStyle name="Nadpis 4 2" xfId="463"/>
    <cellStyle name="Nadpis 4 3" xfId="464"/>
    <cellStyle name="Nadpis 4 4" xfId="465"/>
    <cellStyle name="nadpis 5" xfId="878"/>
    <cellStyle name="nadpis 6" xfId="879"/>
    <cellStyle name="nadpis 7" xfId="880"/>
    <cellStyle name="nadpis 8" xfId="881"/>
    <cellStyle name="nadpis 9" xfId="882"/>
    <cellStyle name="nadpis1" xfId="883"/>
    <cellStyle name="nadpis-12" xfId="466"/>
    <cellStyle name="nadpis-podtr." xfId="467"/>
    <cellStyle name="nadpis-podtr. 2" xfId="468"/>
    <cellStyle name="nadpis-podtr. 2 2" xfId="1306"/>
    <cellStyle name="nadpis-podtr. 3" xfId="469"/>
    <cellStyle name="nadpis-podtr. 3 2" xfId="1307"/>
    <cellStyle name="nadpis-podtr. 4" xfId="470"/>
    <cellStyle name="nadpis-podtr. 4 2" xfId="1308"/>
    <cellStyle name="nadpis-podtr-12" xfId="471"/>
    <cellStyle name="nadpis-podtr-šik" xfId="472"/>
    <cellStyle name="Název 2" xfId="473"/>
    <cellStyle name="Název 3" xfId="474"/>
    <cellStyle name="Název 4" xfId="475"/>
    <cellStyle name="nazev_skup" xfId="884"/>
    <cellStyle name="Neutrální 2" xfId="476"/>
    <cellStyle name="Neutrální 2 2" xfId="885"/>
    <cellStyle name="Neutrální 3" xfId="477"/>
    <cellStyle name="Neutrální 4" xfId="478"/>
    <cellStyle name="no dec" xfId="886"/>
    <cellStyle name="nor.cena" xfId="887"/>
    <cellStyle name="nor.cena 2" xfId="1395"/>
    <cellStyle name="normal" xfId="479"/>
    <cellStyle name="Normal - Style1" xfId="888"/>
    <cellStyle name="normal 10" xfId="889"/>
    <cellStyle name="normal 10 2" xfId="1397"/>
    <cellStyle name="Normal 11" xfId="890"/>
    <cellStyle name="normal 12" xfId="891"/>
    <cellStyle name="normal 12 2" xfId="1399"/>
    <cellStyle name="normal 13" xfId="892"/>
    <cellStyle name="normal 13 2" xfId="1400"/>
    <cellStyle name="normal 14" xfId="893"/>
    <cellStyle name="normal 14 2" xfId="1401"/>
    <cellStyle name="normal 15" xfId="894"/>
    <cellStyle name="normal 15 2" xfId="1402"/>
    <cellStyle name="normal 16" xfId="895"/>
    <cellStyle name="normal 16 2" xfId="1403"/>
    <cellStyle name="normal 17" xfId="896"/>
    <cellStyle name="normal 17 2" xfId="1404"/>
    <cellStyle name="normal 18" xfId="897"/>
    <cellStyle name="normal 18 2" xfId="1405"/>
    <cellStyle name="normal 19" xfId="898"/>
    <cellStyle name="normal 19 2" xfId="1406"/>
    <cellStyle name="normal 2" xfId="899"/>
    <cellStyle name="normal 2 2" xfId="1407"/>
    <cellStyle name="normal 20" xfId="900"/>
    <cellStyle name="normal 20 2" xfId="1408"/>
    <cellStyle name="normal 21" xfId="901"/>
    <cellStyle name="normal 21 2" xfId="1409"/>
    <cellStyle name="normal 22" xfId="902"/>
    <cellStyle name="normal 22 2" xfId="1410"/>
    <cellStyle name="normal 23" xfId="903"/>
    <cellStyle name="normal 23 2" xfId="1411"/>
    <cellStyle name="normal 24" xfId="904"/>
    <cellStyle name="normal 24 2" xfId="1412"/>
    <cellStyle name="normal 25" xfId="905"/>
    <cellStyle name="normal 25 2" xfId="1413"/>
    <cellStyle name="normal 26" xfId="906"/>
    <cellStyle name="normal 26 2" xfId="1414"/>
    <cellStyle name="normal 27" xfId="907"/>
    <cellStyle name="normal 27 2" xfId="1415"/>
    <cellStyle name="normal 28" xfId="908"/>
    <cellStyle name="normal 28 2" xfId="1416"/>
    <cellStyle name="normal 29" xfId="909"/>
    <cellStyle name="normal 29 2" xfId="1417"/>
    <cellStyle name="normal 3" xfId="910"/>
    <cellStyle name="normal 3 2" xfId="1418"/>
    <cellStyle name="normal 30" xfId="911"/>
    <cellStyle name="normal 30 2" xfId="1419"/>
    <cellStyle name="normal 31" xfId="912"/>
    <cellStyle name="normal 31 2" xfId="1420"/>
    <cellStyle name="normal 32" xfId="913"/>
    <cellStyle name="normal 32 2" xfId="1421"/>
    <cellStyle name="normal 33" xfId="914"/>
    <cellStyle name="normal 33 2" xfId="1422"/>
    <cellStyle name="normal 34" xfId="915"/>
    <cellStyle name="normal 34 2" xfId="1423"/>
    <cellStyle name="normal 35" xfId="1312"/>
    <cellStyle name="normal 36" xfId="1377"/>
    <cellStyle name="normal 37" xfId="1379"/>
    <cellStyle name="normal 38" xfId="1454"/>
    <cellStyle name="normal 39" xfId="1437"/>
    <cellStyle name="normal 4" xfId="916"/>
    <cellStyle name="normal 4 2" xfId="1424"/>
    <cellStyle name="normal 40" xfId="1635"/>
    <cellStyle name="normal 41" xfId="1663"/>
    <cellStyle name="normal 5" xfId="917"/>
    <cellStyle name="normal 5 2" xfId="1425"/>
    <cellStyle name="normal 6" xfId="918"/>
    <cellStyle name="normal 6 2" xfId="1426"/>
    <cellStyle name="normal 7" xfId="919"/>
    <cellStyle name="normal 7 2" xfId="1427"/>
    <cellStyle name="normal 8" xfId="920"/>
    <cellStyle name="normal 8 2" xfId="1428"/>
    <cellStyle name="normal 9" xfId="921"/>
    <cellStyle name="normal 9 2" xfId="1429"/>
    <cellStyle name="Normal__VZOR" xfId="922"/>
    <cellStyle name="Normální" xfId="0" builtinId="0"/>
    <cellStyle name="normální 10" xfId="480"/>
    <cellStyle name="normální 10 2" xfId="481"/>
    <cellStyle name="normální 10 3" xfId="482"/>
    <cellStyle name="normální 11" xfId="483"/>
    <cellStyle name="normální 11 2" xfId="484"/>
    <cellStyle name="normální 11 2 2" xfId="1314"/>
    <cellStyle name="normální 11 3" xfId="1313"/>
    <cellStyle name="normální 11 4" xfId="1457"/>
    <cellStyle name="normální 12" xfId="485"/>
    <cellStyle name="normální 12 2" xfId="486"/>
    <cellStyle name="normální 12 2 2" xfId="1316"/>
    <cellStyle name="normální 12 3" xfId="1315"/>
    <cellStyle name="Normální 13" xfId="628"/>
    <cellStyle name="Normální 14" xfId="629"/>
    <cellStyle name="Normální 14 2" xfId="1343"/>
    <cellStyle name="Normální 15" xfId="1010"/>
    <cellStyle name="Normální 16" xfId="1453"/>
    <cellStyle name="normální 17" xfId="487"/>
    <cellStyle name="normální 18" xfId="488"/>
    <cellStyle name="Normální 19" xfId="1455"/>
    <cellStyle name="Normální 19 2" xfId="1797"/>
    <cellStyle name="normální 2" xfId="489"/>
    <cellStyle name="normální 2 10" xfId="490"/>
    <cellStyle name="normální 2 11" xfId="491"/>
    <cellStyle name="normální 2 12" xfId="492"/>
    <cellStyle name="normální 2 13" xfId="493"/>
    <cellStyle name="normální 2 14" xfId="494"/>
    <cellStyle name="Normální 2 15" xfId="1011"/>
    <cellStyle name="Normální 2 16" xfId="1807"/>
    <cellStyle name="normální 2 2" xfId="495"/>
    <cellStyle name="normální 2 2 10" xfId="496"/>
    <cellStyle name="normální 2 2 11" xfId="497"/>
    <cellStyle name="normální 2 2 12" xfId="498"/>
    <cellStyle name="normální 2 2 13" xfId="499"/>
    <cellStyle name="normální 2 2 2" xfId="500"/>
    <cellStyle name="normální 2 2 2 10" xfId="501"/>
    <cellStyle name="normální 2 2 2 10 2" xfId="1317"/>
    <cellStyle name="normální 2 2 2 11" xfId="502"/>
    <cellStyle name="normální 2 2 2 11 2" xfId="1318"/>
    <cellStyle name="normální 2 2 2 2" xfId="503"/>
    <cellStyle name="normální 2 2 2 3" xfId="504"/>
    <cellStyle name="normální 2 2 2 4" xfId="505"/>
    <cellStyle name="normální 2 2 2 5" xfId="506"/>
    <cellStyle name="normální 2 2 2 6" xfId="507"/>
    <cellStyle name="normální 2 2 2 7" xfId="508"/>
    <cellStyle name="normální 2 2 2 8" xfId="509"/>
    <cellStyle name="normální 2 2 2 9" xfId="510"/>
    <cellStyle name="normální 2 2 2 9 2" xfId="1319"/>
    <cellStyle name="normální 2 2 3" xfId="511"/>
    <cellStyle name="normální 2 2 3 2" xfId="512"/>
    <cellStyle name="normální 2 2 3 2 2" xfId="1320"/>
    <cellStyle name="normální 2 2 3 3" xfId="513"/>
    <cellStyle name="normální 2 2 3 3 2" xfId="1321"/>
    <cellStyle name="normální 2 2 3 4" xfId="514"/>
    <cellStyle name="normální 2 2 3 4 2" xfId="1322"/>
    <cellStyle name="normální 2 2 4" xfId="515"/>
    <cellStyle name="normální 2 2 4 2" xfId="516"/>
    <cellStyle name="normální 2 2 4 2 2" xfId="1323"/>
    <cellStyle name="normální 2 2 4 3" xfId="517"/>
    <cellStyle name="normální 2 2 4 3 2" xfId="1324"/>
    <cellStyle name="normální 2 2 4 4" xfId="518"/>
    <cellStyle name="normální 2 2 4 4 2" xfId="1325"/>
    <cellStyle name="normální 2 2 5" xfId="519"/>
    <cellStyle name="normální 2 2 6" xfId="520"/>
    <cellStyle name="normální 2 2 7" xfId="521"/>
    <cellStyle name="normální 2 2 8" xfId="522"/>
    <cellStyle name="normální 2 2 9" xfId="523"/>
    <cellStyle name="normální 2 3" xfId="524"/>
    <cellStyle name="normální 2 3 2" xfId="1814"/>
    <cellStyle name="normální 2 4" xfId="525"/>
    <cellStyle name="normální 2 5" xfId="526"/>
    <cellStyle name="normální 2 6" xfId="527"/>
    <cellStyle name="normální 2 7" xfId="528"/>
    <cellStyle name="normální 2 8" xfId="529"/>
    <cellStyle name="normální 2 9" xfId="530"/>
    <cellStyle name="normální 2_101208_ASTRA_VV_DPS_4_patro" xfId="531"/>
    <cellStyle name="Normální 20" xfId="1801"/>
    <cellStyle name="Normální 21" xfId="1803"/>
    <cellStyle name="normální 3" xfId="532"/>
    <cellStyle name="normální 3 2" xfId="533"/>
    <cellStyle name="normální 3 3" xfId="1456"/>
    <cellStyle name="normální 4" xfId="534"/>
    <cellStyle name="Normální 4 2" xfId="923"/>
    <cellStyle name="normální 5" xfId="535"/>
    <cellStyle name="Normální 5 2" xfId="924"/>
    <cellStyle name="normální 6" xfId="536"/>
    <cellStyle name="Normální 6 2" xfId="925"/>
    <cellStyle name="normální 7" xfId="537"/>
    <cellStyle name="Normální 7 2" xfId="926"/>
    <cellStyle name="normální 7 3" xfId="1326"/>
    <cellStyle name="normální 7 4" xfId="1360"/>
    <cellStyle name="normální 7 5" xfId="1386"/>
    <cellStyle name="normální 7 6" xfId="1047"/>
    <cellStyle name="normální 7 7" xfId="1378"/>
    <cellStyle name="normální 7 8" xfId="1636"/>
    <cellStyle name="normální 7 9" xfId="1660"/>
    <cellStyle name="normální 8" xfId="538"/>
    <cellStyle name="normální 8 2" xfId="539"/>
    <cellStyle name="normální 8 3" xfId="540"/>
    <cellStyle name="normální 9" xfId="541"/>
    <cellStyle name="normální 9 2" xfId="542"/>
    <cellStyle name="normální 9 3" xfId="543"/>
    <cellStyle name="normální_0X_AKCE_XX01_XXX_CAST_070123" xfId="1802"/>
    <cellStyle name="normální_C.1.3 Rozpočet ZTI" xfId="4"/>
    <cellStyle name="normální_POL.XLS" xfId="1813"/>
    <cellStyle name="normální_Rekapitulace pokus" xfId="1"/>
    <cellStyle name="normální_RekonstrukcehangaruB-rozpocetstavby" xfId="3"/>
    <cellStyle name="normální_Rozpočet investičních nákladů platí 16,+ specifikace" xfId="1799"/>
    <cellStyle name="normální_SA_PC15_51_VV_00" xfId="1800"/>
    <cellStyle name="normální_Vzor_vykaz_specifikace" xfId="5"/>
    <cellStyle name="normální_Zadávací podklad pro profese" xfId="1798"/>
    <cellStyle name="Normalny_Arkusz1" xfId="927"/>
    <cellStyle name="NormalText" xfId="928"/>
    <cellStyle name="novinka" xfId="929"/>
    <cellStyle name="Œ…‹æØ‚è [0.00]_laroux" xfId="930"/>
    <cellStyle name="Œ…‹æØ‚è_laroux" xfId="931"/>
    <cellStyle name="Ôèíàíñîâûé [0]_PERSONAL" xfId="932"/>
    <cellStyle name="Ôèíàíñîâûé_PERSONAL" xfId="933"/>
    <cellStyle name="Percent ()" xfId="934"/>
    <cellStyle name="Percent (0)" xfId="935"/>
    <cellStyle name="Percent (0) 2" xfId="1430"/>
    <cellStyle name="Percent (1)" xfId="936"/>
    <cellStyle name="Percent (1) 2" xfId="1431"/>
    <cellStyle name="Percent [0]" xfId="937"/>
    <cellStyle name="Percent [0] 2" xfId="938"/>
    <cellStyle name="Percent [0] 3" xfId="939"/>
    <cellStyle name="Percent [0] 4" xfId="940"/>
    <cellStyle name="Percent [00]" xfId="941"/>
    <cellStyle name="Percent [00] 2" xfId="942"/>
    <cellStyle name="Percent [00] 3" xfId="943"/>
    <cellStyle name="Percent [00] 4" xfId="944"/>
    <cellStyle name="Percent [2]" xfId="945"/>
    <cellStyle name="Percent [2] 2" xfId="946"/>
    <cellStyle name="Percent [2] 3" xfId="947"/>
    <cellStyle name="Percent [2] 4" xfId="948"/>
    <cellStyle name="Percent 1" xfId="949"/>
    <cellStyle name="Percent 2" xfId="950"/>
    <cellStyle name="Percent_Account Detail" xfId="951"/>
    <cellStyle name="Pevné texty v krycím listu" xfId="544"/>
    <cellStyle name="písmo DEM ceník" xfId="545"/>
    <cellStyle name="písmo DEM ceník 2" xfId="1327"/>
    <cellStyle name="podkapitola" xfId="952"/>
    <cellStyle name="Podnadpis" xfId="546"/>
    <cellStyle name="Podnadpis 2" xfId="953"/>
    <cellStyle name="Podnadpis 2 2" xfId="1432"/>
    <cellStyle name="polozka" xfId="954"/>
    <cellStyle name="polozka 2" xfId="1433"/>
    <cellStyle name="Popis" xfId="955"/>
    <cellStyle name="popis polozky" xfId="956"/>
    <cellStyle name="Poznámka 2" xfId="547"/>
    <cellStyle name="Poznámka 2 2" xfId="548"/>
    <cellStyle name="Poznámka 2 2 2" xfId="1328"/>
    <cellStyle name="Poznámka 2 3" xfId="549"/>
    <cellStyle name="Poznámka 2 3 2" xfId="1329"/>
    <cellStyle name="Poznámka 2 4" xfId="550"/>
    <cellStyle name="Poznámka 2 4 2" xfId="1330"/>
    <cellStyle name="Poznámka 3" xfId="551"/>
    <cellStyle name="Poznámka 3 2" xfId="552"/>
    <cellStyle name="Poznámka 3 2 2" xfId="1331"/>
    <cellStyle name="Poznámka 3 3" xfId="553"/>
    <cellStyle name="Poznámka 3 3 2" xfId="1332"/>
    <cellStyle name="Poznámka 3 4" xfId="554"/>
    <cellStyle name="Poznámka 3 4 2" xfId="1333"/>
    <cellStyle name="Poznámka 4" xfId="555"/>
    <cellStyle name="Poznámka 4 2" xfId="556"/>
    <cellStyle name="Poznámka 4 2 2" xfId="1334"/>
    <cellStyle name="Poznámka 4 3" xfId="557"/>
    <cellStyle name="Poznámka 4 3 2" xfId="1335"/>
    <cellStyle name="Poznámka 4 4" xfId="558"/>
    <cellStyle name="Poznámka 4 4 2" xfId="1336"/>
    <cellStyle name="Prefilled" xfId="957"/>
    <cellStyle name="PrePop Currency (0)" xfId="958"/>
    <cellStyle name="PrePop Currency (2)" xfId="959"/>
    <cellStyle name="PrePop Units (0)" xfId="960"/>
    <cellStyle name="PrePop Units (1)" xfId="961"/>
    <cellStyle name="PrePop Units (2)" xfId="962"/>
    <cellStyle name="Propojená buňka 2" xfId="559"/>
    <cellStyle name="Propojená buňka 3" xfId="560"/>
    <cellStyle name="Propojená buňka 4" xfId="561"/>
    <cellStyle name="R_price" xfId="963"/>
    <cellStyle name="R_type" xfId="964"/>
    <cellStyle name="RekapCisloOdd" xfId="562"/>
    <cellStyle name="RekapNazOdd" xfId="563"/>
    <cellStyle name="RekapOddiluSoucet" xfId="564"/>
    <cellStyle name="RekapTonaz" xfId="565"/>
    <cellStyle name="Shaded" xfId="965"/>
    <cellStyle name="Shaded 2" xfId="1434"/>
    <cellStyle name="SKP" xfId="966"/>
    <cellStyle name="Skupina" xfId="967"/>
    <cellStyle name="Skupina 2" xfId="1435"/>
    <cellStyle name="snizeni" xfId="968"/>
    <cellStyle name="snizeni 2" xfId="1436"/>
    <cellStyle name="Specifikace" xfId="566"/>
    <cellStyle name="Specifikace 2" xfId="567"/>
    <cellStyle name="Specifikace 2 2" xfId="1337"/>
    <cellStyle name="Specifikace 3" xfId="568"/>
    <cellStyle name="Specifikace 3 2" xfId="1338"/>
    <cellStyle name="Specifikace 4" xfId="569"/>
    <cellStyle name="Specifikace 4 2" xfId="1339"/>
    <cellStyle name="Správně 2" xfId="570"/>
    <cellStyle name="Správně 2 2" xfId="969"/>
    <cellStyle name="Správně 3" xfId="571"/>
    <cellStyle name="Správně 4" xfId="572"/>
    <cellStyle name="Standaard_Blad1_3" xfId="970"/>
    <cellStyle name="Standard_aktuell" xfId="573"/>
    <cellStyle name="standardní-Courier12" xfId="574"/>
    <cellStyle name="standardní-podtržený" xfId="575"/>
    <cellStyle name="standardní-podtržený-šikmý" xfId="576"/>
    <cellStyle name="standardní-tučně" xfId="577"/>
    <cellStyle name="standard-podtr" xfId="578"/>
    <cellStyle name="standard-podtr/tučně" xfId="579"/>
    <cellStyle name="Stín+tučně" xfId="580"/>
    <cellStyle name="Stín+tučně 2" xfId="1340"/>
    <cellStyle name="Stín+tučně 3" xfId="1808"/>
    <cellStyle name="Stín+tučně+velké písmo" xfId="581"/>
    <cellStyle name="Stín+tučně+velké písmo 2" xfId="1809"/>
    <cellStyle name="Styl 1" xfId="2"/>
    <cellStyle name="Styl 1 2" xfId="582"/>
    <cellStyle name="Styl 1 3" xfId="583"/>
    <cellStyle name="Styl 1 4" xfId="584"/>
    <cellStyle name="Styl 1 5" xfId="1810"/>
    <cellStyle name="Styl 1_J5_E_D.4a.04_ROZP" xfId="585"/>
    <cellStyle name="subhead" xfId="971"/>
    <cellStyle name="Sum" xfId="972"/>
    <cellStyle name="Sum %of HV" xfId="973"/>
    <cellStyle name="tabulka cenník" xfId="974"/>
    <cellStyle name="text" xfId="586"/>
    <cellStyle name="Text Indent A" xfId="975"/>
    <cellStyle name="Text Indent B" xfId="976"/>
    <cellStyle name="Text Indent B 2" xfId="977"/>
    <cellStyle name="Text Indent B 3" xfId="978"/>
    <cellStyle name="Text Indent B 4" xfId="979"/>
    <cellStyle name="Text Indent C" xfId="980"/>
    <cellStyle name="Text Indent C 2" xfId="981"/>
    <cellStyle name="Text Indent C 3" xfId="982"/>
    <cellStyle name="Text Indent C 4" xfId="983"/>
    <cellStyle name="Text upozornění 2" xfId="587"/>
    <cellStyle name="Text upozornění 3" xfId="588"/>
    <cellStyle name="Text upozornění 4" xfId="589"/>
    <cellStyle name="Text v krycím listu" xfId="590"/>
    <cellStyle name="Thousands (0)" xfId="984"/>
    <cellStyle name="Thousands (0) 2" xfId="1438"/>
    <cellStyle name="Thousands (1)" xfId="985"/>
    <cellStyle name="Thousands (1) 2" xfId="1439"/>
    <cellStyle name="time" xfId="986"/>
    <cellStyle name="Total" xfId="987"/>
    <cellStyle name="Total 2" xfId="1440"/>
    <cellStyle name="Tučně" xfId="591"/>
    <cellStyle name="Tučně 2" xfId="1341"/>
    <cellStyle name="Tučně 3" xfId="1811"/>
    <cellStyle name="TYP ŘÁDKU_2" xfId="592"/>
    <cellStyle name="Underline 2" xfId="988"/>
    <cellStyle name="Vstup 2" xfId="593"/>
    <cellStyle name="Vstup 2 2" xfId="989"/>
    <cellStyle name="Vstup 3" xfId="594"/>
    <cellStyle name="Vstup 4" xfId="595"/>
    <cellStyle name="Výpočet 2" xfId="596"/>
    <cellStyle name="Výpočet 2 2" xfId="990"/>
    <cellStyle name="Výpočet 3" xfId="597"/>
    <cellStyle name="Výpočet 4" xfId="598"/>
    <cellStyle name="výprodej" xfId="991"/>
    <cellStyle name="Výstup 2" xfId="599"/>
    <cellStyle name="Výstup 2 2" xfId="992"/>
    <cellStyle name="Výstup 3" xfId="600"/>
    <cellStyle name="Výstup 4" xfId="601"/>
    <cellStyle name="Vysvětlující text 2" xfId="602"/>
    <cellStyle name="Vysvětlující text 3" xfId="603"/>
    <cellStyle name="Vysvětlující text 4" xfId="604"/>
    <cellStyle name="Währung [0]_Tabelle1" xfId="605"/>
    <cellStyle name="Währung_Tabelle1" xfId="606"/>
    <cellStyle name="Walutowy [0]_laroux" xfId="607"/>
    <cellStyle name="Walutowy_laroux" xfId="608"/>
    <cellStyle name="Year" xfId="993"/>
    <cellStyle name="základní" xfId="609"/>
    <cellStyle name="základní 2" xfId="994"/>
    <cellStyle name="základní 2 2" xfId="1441"/>
    <cellStyle name="základní 3" xfId="995"/>
    <cellStyle name="základní 3 2" xfId="1442"/>
    <cellStyle name="základní 4" xfId="996"/>
    <cellStyle name="základní 4 2" xfId="1443"/>
    <cellStyle name="základní 5" xfId="1342"/>
    <cellStyle name="základní 6" xfId="1812"/>
    <cellStyle name="Zboží" xfId="997"/>
    <cellStyle name="Zvýraznění 1 2" xfId="610"/>
    <cellStyle name="Zvýraznění 1 2 2" xfId="998"/>
    <cellStyle name="Zvýraznění 1 3" xfId="611"/>
    <cellStyle name="Zvýraznění 1 4" xfId="612"/>
    <cellStyle name="Zvýraznění 2 2" xfId="613"/>
    <cellStyle name="Zvýraznění 2 2 2" xfId="999"/>
    <cellStyle name="Zvýraznění 2 3" xfId="614"/>
    <cellStyle name="Zvýraznění 2 4" xfId="615"/>
    <cellStyle name="Zvýraznění 3 2" xfId="616"/>
    <cellStyle name="Zvýraznění 3 2 2" xfId="1000"/>
    <cellStyle name="Zvýraznění 3 3" xfId="617"/>
    <cellStyle name="Zvýraznění 3 4" xfId="618"/>
    <cellStyle name="Zvýraznění 4 2" xfId="619"/>
    <cellStyle name="Zvýraznění 4 2 2" xfId="1001"/>
    <cellStyle name="Zvýraznění 4 3" xfId="620"/>
    <cellStyle name="Zvýraznění 4 4" xfId="621"/>
    <cellStyle name="Zvýraznění 5 2" xfId="622"/>
    <cellStyle name="Zvýraznění 5 2 2" xfId="1002"/>
    <cellStyle name="Zvýraznění 5 3" xfId="623"/>
    <cellStyle name="Zvýraznění 5 4" xfId="624"/>
    <cellStyle name="Zvýraznění 6 2" xfId="625"/>
    <cellStyle name="Zvýraznění 6 2 2" xfId="1003"/>
    <cellStyle name="Zvýraznění 6 3" xfId="626"/>
    <cellStyle name="Zvýraznění 6 4" xfId="627"/>
    <cellStyle name="千位[0]_laroux" xfId="1004"/>
    <cellStyle name="千位_laroux" xfId="1005"/>
    <cellStyle name="千分位[0]_laroux" xfId="1006"/>
    <cellStyle name="千分位_laroux" xfId="1007"/>
    <cellStyle name="常规_~0053317" xfId="1008"/>
    <cellStyle name="普通_laroux" xfId="10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E95F06F-E794-4284-B310-8155A3F92F58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FFD99742-68D8-4BD3-96AF-422810CF1B81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EABDE7A8-60C1-4BB6-B817-6DC9A39111E5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F5A28F58-5DF5-431E-A69A-8B2E0C32B38B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2D1A4CE-69A8-4809-A463-5F92E2567DEE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AC52DBD7-FB3C-4A1C-922C-C89ABD93C3A8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62702C05-4F72-436C-B7A1-A219BEA902A8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00D3282A-EC8D-42A6-9AD4-5371151E4FF6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97B06C5A-29ED-4F8B-A3CC-EE56EA338B15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1" name="Text Box 140">
          <a:extLst>
            <a:ext uri="{FF2B5EF4-FFF2-40B4-BE49-F238E27FC236}">
              <a16:creationId xmlns:a16="http://schemas.microsoft.com/office/drawing/2014/main" id="{0C14CD0E-C586-45A4-9ACF-912BDF02F4C9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2" name="Text Box 141">
          <a:extLst>
            <a:ext uri="{FF2B5EF4-FFF2-40B4-BE49-F238E27FC236}">
              <a16:creationId xmlns:a16="http://schemas.microsoft.com/office/drawing/2014/main" id="{D9561FB6-07D1-4370-AD42-93E7FC0B0387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3" name="Text Box 142">
          <a:extLst>
            <a:ext uri="{FF2B5EF4-FFF2-40B4-BE49-F238E27FC236}">
              <a16:creationId xmlns:a16="http://schemas.microsoft.com/office/drawing/2014/main" id="{33143793-2648-4BBE-9C1C-78CB350A8818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4" name="Text Box 143">
          <a:extLst>
            <a:ext uri="{FF2B5EF4-FFF2-40B4-BE49-F238E27FC236}">
              <a16:creationId xmlns:a16="http://schemas.microsoft.com/office/drawing/2014/main" id="{99C90AB0-F409-48D4-9AD9-FC06A67A3619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5" name="Text Box 658">
          <a:extLst>
            <a:ext uri="{FF2B5EF4-FFF2-40B4-BE49-F238E27FC236}">
              <a16:creationId xmlns:a16="http://schemas.microsoft.com/office/drawing/2014/main" id="{084579CD-6F35-42AD-9939-616403DDDDC2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6" name="Text Box 659">
          <a:extLst>
            <a:ext uri="{FF2B5EF4-FFF2-40B4-BE49-F238E27FC236}">
              <a16:creationId xmlns:a16="http://schemas.microsoft.com/office/drawing/2014/main" id="{7E8EA5A5-EA86-4804-B1B7-61603A3754EC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7" name="Text Box 660">
          <a:extLst>
            <a:ext uri="{FF2B5EF4-FFF2-40B4-BE49-F238E27FC236}">
              <a16:creationId xmlns:a16="http://schemas.microsoft.com/office/drawing/2014/main" id="{A8FD8153-72A2-4EFD-88C6-D350754470C0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8" name="Text Box 661">
          <a:extLst>
            <a:ext uri="{FF2B5EF4-FFF2-40B4-BE49-F238E27FC236}">
              <a16:creationId xmlns:a16="http://schemas.microsoft.com/office/drawing/2014/main" id="{CFDBAAE0-7EC0-4A1A-9B86-6B17E8379CBA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9" name="Text Box 662">
          <a:extLst>
            <a:ext uri="{FF2B5EF4-FFF2-40B4-BE49-F238E27FC236}">
              <a16:creationId xmlns:a16="http://schemas.microsoft.com/office/drawing/2014/main" id="{756E785F-73D2-494F-9074-739F9871195A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0" name="Text Box 663">
          <a:extLst>
            <a:ext uri="{FF2B5EF4-FFF2-40B4-BE49-F238E27FC236}">
              <a16:creationId xmlns:a16="http://schemas.microsoft.com/office/drawing/2014/main" id="{CD007830-13BC-4501-BE17-748FA50CDED0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1" name="Text Box 664">
          <a:extLst>
            <a:ext uri="{FF2B5EF4-FFF2-40B4-BE49-F238E27FC236}">
              <a16:creationId xmlns:a16="http://schemas.microsoft.com/office/drawing/2014/main" id="{34A4385C-3A15-499E-8F41-BB42D994FE46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2" name="Text Box 665">
          <a:extLst>
            <a:ext uri="{FF2B5EF4-FFF2-40B4-BE49-F238E27FC236}">
              <a16:creationId xmlns:a16="http://schemas.microsoft.com/office/drawing/2014/main" id="{A8795476-F053-491C-A5C6-144441B72580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3" name="Text Box 666">
          <a:extLst>
            <a:ext uri="{FF2B5EF4-FFF2-40B4-BE49-F238E27FC236}">
              <a16:creationId xmlns:a16="http://schemas.microsoft.com/office/drawing/2014/main" id="{63FDF3AE-0CF7-4EB7-9B23-EED01B4F75F2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4" name="Text Box 667">
          <a:extLst>
            <a:ext uri="{FF2B5EF4-FFF2-40B4-BE49-F238E27FC236}">
              <a16:creationId xmlns:a16="http://schemas.microsoft.com/office/drawing/2014/main" id="{8660CFBB-8BA4-4F3F-9687-7B621C940B30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5" name="Text Box 668">
          <a:extLst>
            <a:ext uri="{FF2B5EF4-FFF2-40B4-BE49-F238E27FC236}">
              <a16:creationId xmlns:a16="http://schemas.microsoft.com/office/drawing/2014/main" id="{F15A3048-6FC3-4C83-B994-258B14BD9132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6" name="Text Box 669">
          <a:extLst>
            <a:ext uri="{FF2B5EF4-FFF2-40B4-BE49-F238E27FC236}">
              <a16:creationId xmlns:a16="http://schemas.microsoft.com/office/drawing/2014/main" id="{A5600FFC-9DDC-4D9F-9B9F-89A8C8DF2735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7" name="Text Box 670">
          <a:extLst>
            <a:ext uri="{FF2B5EF4-FFF2-40B4-BE49-F238E27FC236}">
              <a16:creationId xmlns:a16="http://schemas.microsoft.com/office/drawing/2014/main" id="{586ABEA5-B07E-4EE1-877F-E368F3B38893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8" name="Text Box 671">
          <a:extLst>
            <a:ext uri="{FF2B5EF4-FFF2-40B4-BE49-F238E27FC236}">
              <a16:creationId xmlns:a16="http://schemas.microsoft.com/office/drawing/2014/main" id="{1C32D80A-2246-4BB2-A3CC-203F57B371E7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29" name="Text Box 672">
          <a:extLst>
            <a:ext uri="{FF2B5EF4-FFF2-40B4-BE49-F238E27FC236}">
              <a16:creationId xmlns:a16="http://schemas.microsoft.com/office/drawing/2014/main" id="{C9ACA41E-E1B1-470A-BFBE-FFD367CE0EE1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0" name="Text Box 673">
          <a:extLst>
            <a:ext uri="{FF2B5EF4-FFF2-40B4-BE49-F238E27FC236}">
              <a16:creationId xmlns:a16="http://schemas.microsoft.com/office/drawing/2014/main" id="{E9E10D88-A821-4E68-A30E-66C3A25BBE46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1" name="Text Box 674">
          <a:extLst>
            <a:ext uri="{FF2B5EF4-FFF2-40B4-BE49-F238E27FC236}">
              <a16:creationId xmlns:a16="http://schemas.microsoft.com/office/drawing/2014/main" id="{D9DA0B51-E920-45C1-92A0-24279E3A6F8A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2" name="Text Box 675">
          <a:extLst>
            <a:ext uri="{FF2B5EF4-FFF2-40B4-BE49-F238E27FC236}">
              <a16:creationId xmlns:a16="http://schemas.microsoft.com/office/drawing/2014/main" id="{6C1D68FC-2072-40B9-9E09-F7CECDDBA3B7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3" name="Text Box 676">
          <a:extLst>
            <a:ext uri="{FF2B5EF4-FFF2-40B4-BE49-F238E27FC236}">
              <a16:creationId xmlns:a16="http://schemas.microsoft.com/office/drawing/2014/main" id="{0AFE9345-8E5A-42F8-8B7D-F8B558865696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4" name="Text Box 677">
          <a:extLst>
            <a:ext uri="{FF2B5EF4-FFF2-40B4-BE49-F238E27FC236}">
              <a16:creationId xmlns:a16="http://schemas.microsoft.com/office/drawing/2014/main" id="{7E80825F-764F-4B48-8042-10B4A82F648F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5" name="Text Box 678">
          <a:extLst>
            <a:ext uri="{FF2B5EF4-FFF2-40B4-BE49-F238E27FC236}">
              <a16:creationId xmlns:a16="http://schemas.microsoft.com/office/drawing/2014/main" id="{EA68A083-A43E-40ED-B9A5-A75C79F614D1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6" name="Text Box 679">
          <a:extLst>
            <a:ext uri="{FF2B5EF4-FFF2-40B4-BE49-F238E27FC236}">
              <a16:creationId xmlns:a16="http://schemas.microsoft.com/office/drawing/2014/main" id="{C7B1268B-92A1-440F-896C-6E392916B0A3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7" name="Text Box 680">
          <a:extLst>
            <a:ext uri="{FF2B5EF4-FFF2-40B4-BE49-F238E27FC236}">
              <a16:creationId xmlns:a16="http://schemas.microsoft.com/office/drawing/2014/main" id="{87573B5E-ABEF-4881-A01B-41BE70C6B645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8" name="Text Box 681">
          <a:extLst>
            <a:ext uri="{FF2B5EF4-FFF2-40B4-BE49-F238E27FC236}">
              <a16:creationId xmlns:a16="http://schemas.microsoft.com/office/drawing/2014/main" id="{8EE0E99A-61E5-4739-BC51-701D9BF56C68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39" name="Text Box 682">
          <a:extLst>
            <a:ext uri="{FF2B5EF4-FFF2-40B4-BE49-F238E27FC236}">
              <a16:creationId xmlns:a16="http://schemas.microsoft.com/office/drawing/2014/main" id="{918E041E-A604-4B1A-B3FE-D619709B1C8A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40" name="Text Box 683">
          <a:extLst>
            <a:ext uri="{FF2B5EF4-FFF2-40B4-BE49-F238E27FC236}">
              <a16:creationId xmlns:a16="http://schemas.microsoft.com/office/drawing/2014/main" id="{B66B7CDC-8BAF-4D7C-902E-D4EEA8AB0469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41" name="Text Box 684">
          <a:extLst>
            <a:ext uri="{FF2B5EF4-FFF2-40B4-BE49-F238E27FC236}">
              <a16:creationId xmlns:a16="http://schemas.microsoft.com/office/drawing/2014/main" id="{9529C116-9C0E-4843-A47D-8A2260ADD722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42" name="Text Box 685">
          <a:extLst>
            <a:ext uri="{FF2B5EF4-FFF2-40B4-BE49-F238E27FC236}">
              <a16:creationId xmlns:a16="http://schemas.microsoft.com/office/drawing/2014/main" id="{3DE48768-864C-43D4-A7D8-3ED3AB2B09BD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43" name="Text Box 686">
          <a:extLst>
            <a:ext uri="{FF2B5EF4-FFF2-40B4-BE49-F238E27FC236}">
              <a16:creationId xmlns:a16="http://schemas.microsoft.com/office/drawing/2014/main" id="{A6131BA2-C3E7-4126-BA00-FC17EA2FEC4A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44" name="Text Box 687">
          <a:extLst>
            <a:ext uri="{FF2B5EF4-FFF2-40B4-BE49-F238E27FC236}">
              <a16:creationId xmlns:a16="http://schemas.microsoft.com/office/drawing/2014/main" id="{6B301817-B69D-41E5-A5D5-AE8ACAF088B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45" name="Text Box 688">
          <a:extLst>
            <a:ext uri="{FF2B5EF4-FFF2-40B4-BE49-F238E27FC236}">
              <a16:creationId xmlns:a16="http://schemas.microsoft.com/office/drawing/2014/main" id="{0FDE7E5F-89E4-47CA-8E0C-F07A77E7A09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46" name="Text Box 689">
          <a:extLst>
            <a:ext uri="{FF2B5EF4-FFF2-40B4-BE49-F238E27FC236}">
              <a16:creationId xmlns:a16="http://schemas.microsoft.com/office/drawing/2014/main" id="{29723D60-71F8-44F1-BB94-521C1D6F7FE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47" name="Text Box 690">
          <a:extLst>
            <a:ext uri="{FF2B5EF4-FFF2-40B4-BE49-F238E27FC236}">
              <a16:creationId xmlns:a16="http://schemas.microsoft.com/office/drawing/2014/main" id="{B46428FF-F1CD-480B-81A3-BA005C0E033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48" name="Text Box 691">
          <a:extLst>
            <a:ext uri="{FF2B5EF4-FFF2-40B4-BE49-F238E27FC236}">
              <a16:creationId xmlns:a16="http://schemas.microsoft.com/office/drawing/2014/main" id="{6CF6C4EE-EAA5-4CC7-BCBA-4ED0BEA5FBA2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49" name="Text Box 692">
          <a:extLst>
            <a:ext uri="{FF2B5EF4-FFF2-40B4-BE49-F238E27FC236}">
              <a16:creationId xmlns:a16="http://schemas.microsoft.com/office/drawing/2014/main" id="{3BC67E90-FBEA-43A5-B493-34C4816CB2E4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50" name="Text Box 693">
          <a:extLst>
            <a:ext uri="{FF2B5EF4-FFF2-40B4-BE49-F238E27FC236}">
              <a16:creationId xmlns:a16="http://schemas.microsoft.com/office/drawing/2014/main" id="{7EA9A465-CF19-48DE-B2A0-4682A589DBA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51" name="Text Box 694">
          <a:extLst>
            <a:ext uri="{FF2B5EF4-FFF2-40B4-BE49-F238E27FC236}">
              <a16:creationId xmlns:a16="http://schemas.microsoft.com/office/drawing/2014/main" id="{598E6CBF-2736-4046-9C92-DB88EDCE94F8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52" name="Text Box 695">
          <a:extLst>
            <a:ext uri="{FF2B5EF4-FFF2-40B4-BE49-F238E27FC236}">
              <a16:creationId xmlns:a16="http://schemas.microsoft.com/office/drawing/2014/main" id="{182D2FB4-92C7-4124-9AC8-599E9E30A14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53" name="Text Box 696">
          <a:extLst>
            <a:ext uri="{FF2B5EF4-FFF2-40B4-BE49-F238E27FC236}">
              <a16:creationId xmlns:a16="http://schemas.microsoft.com/office/drawing/2014/main" id="{284353D8-0BAC-4731-ABD7-EAC2A79164D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54" name="Text Box 697">
          <a:extLst>
            <a:ext uri="{FF2B5EF4-FFF2-40B4-BE49-F238E27FC236}">
              <a16:creationId xmlns:a16="http://schemas.microsoft.com/office/drawing/2014/main" id="{08F87B80-91DE-4E7E-9652-9D412A2B6E22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55" name="Text Box 698">
          <a:extLst>
            <a:ext uri="{FF2B5EF4-FFF2-40B4-BE49-F238E27FC236}">
              <a16:creationId xmlns:a16="http://schemas.microsoft.com/office/drawing/2014/main" id="{F7640847-BA35-4EA3-B676-86832395B22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56" name="Text Box 699">
          <a:extLst>
            <a:ext uri="{FF2B5EF4-FFF2-40B4-BE49-F238E27FC236}">
              <a16:creationId xmlns:a16="http://schemas.microsoft.com/office/drawing/2014/main" id="{7548F57A-0B3D-4D71-B55B-0D160DB4A163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57" name="Text Box 700">
          <a:extLst>
            <a:ext uri="{FF2B5EF4-FFF2-40B4-BE49-F238E27FC236}">
              <a16:creationId xmlns:a16="http://schemas.microsoft.com/office/drawing/2014/main" id="{3A411A1E-8A6B-4F87-B210-9A208219A28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58" name="Text Box 701">
          <a:extLst>
            <a:ext uri="{FF2B5EF4-FFF2-40B4-BE49-F238E27FC236}">
              <a16:creationId xmlns:a16="http://schemas.microsoft.com/office/drawing/2014/main" id="{19C6A3FE-7CB6-46D0-99F9-43E4073E566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59" name="Text Box 702">
          <a:extLst>
            <a:ext uri="{FF2B5EF4-FFF2-40B4-BE49-F238E27FC236}">
              <a16:creationId xmlns:a16="http://schemas.microsoft.com/office/drawing/2014/main" id="{5AC41725-0F0E-43E6-B8D6-AF51C95B43BC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60" name="Text Box 703">
          <a:extLst>
            <a:ext uri="{FF2B5EF4-FFF2-40B4-BE49-F238E27FC236}">
              <a16:creationId xmlns:a16="http://schemas.microsoft.com/office/drawing/2014/main" id="{7EA7C0A0-9148-44D7-B656-EA62C9A9FA3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61" name="Text Box 704">
          <a:extLst>
            <a:ext uri="{FF2B5EF4-FFF2-40B4-BE49-F238E27FC236}">
              <a16:creationId xmlns:a16="http://schemas.microsoft.com/office/drawing/2014/main" id="{157EA6E4-AF17-4C3D-9C77-7487487D1BBC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62" name="Text Box 705">
          <a:extLst>
            <a:ext uri="{FF2B5EF4-FFF2-40B4-BE49-F238E27FC236}">
              <a16:creationId xmlns:a16="http://schemas.microsoft.com/office/drawing/2014/main" id="{0572FD57-0C2A-40F6-AA64-71A5D45EB02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63" name="Text Box 706">
          <a:extLst>
            <a:ext uri="{FF2B5EF4-FFF2-40B4-BE49-F238E27FC236}">
              <a16:creationId xmlns:a16="http://schemas.microsoft.com/office/drawing/2014/main" id="{49A4AAB0-5E3F-49F6-BEA7-6A25FC6B31F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64" name="Text Box 707">
          <a:extLst>
            <a:ext uri="{FF2B5EF4-FFF2-40B4-BE49-F238E27FC236}">
              <a16:creationId xmlns:a16="http://schemas.microsoft.com/office/drawing/2014/main" id="{61F713E1-B568-47B2-9F84-703C6AE737D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65" name="Text Box 708">
          <a:extLst>
            <a:ext uri="{FF2B5EF4-FFF2-40B4-BE49-F238E27FC236}">
              <a16:creationId xmlns:a16="http://schemas.microsoft.com/office/drawing/2014/main" id="{99662B2D-FC53-4595-95DF-9FBE70C8C7CE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66" name="Text Box 709">
          <a:extLst>
            <a:ext uri="{FF2B5EF4-FFF2-40B4-BE49-F238E27FC236}">
              <a16:creationId xmlns:a16="http://schemas.microsoft.com/office/drawing/2014/main" id="{F18B2583-EC57-4ED2-824D-C880F395834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67" name="Text Box 710">
          <a:extLst>
            <a:ext uri="{FF2B5EF4-FFF2-40B4-BE49-F238E27FC236}">
              <a16:creationId xmlns:a16="http://schemas.microsoft.com/office/drawing/2014/main" id="{BAEA4EC5-7DA7-46E2-84AD-B4D750CAAD50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68" name="Text Box 711">
          <a:extLst>
            <a:ext uri="{FF2B5EF4-FFF2-40B4-BE49-F238E27FC236}">
              <a16:creationId xmlns:a16="http://schemas.microsoft.com/office/drawing/2014/main" id="{42C9D504-409B-490A-B6CC-C5802E82B134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69" name="Text Box 712">
          <a:extLst>
            <a:ext uri="{FF2B5EF4-FFF2-40B4-BE49-F238E27FC236}">
              <a16:creationId xmlns:a16="http://schemas.microsoft.com/office/drawing/2014/main" id="{2ACC7F7C-06D1-4464-80D3-5A00ABBD62C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70" name="Text Box 713">
          <a:extLst>
            <a:ext uri="{FF2B5EF4-FFF2-40B4-BE49-F238E27FC236}">
              <a16:creationId xmlns:a16="http://schemas.microsoft.com/office/drawing/2014/main" id="{76309BB2-4297-44B4-8F0C-5E4974FC099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71" name="Text Box 714">
          <a:extLst>
            <a:ext uri="{FF2B5EF4-FFF2-40B4-BE49-F238E27FC236}">
              <a16:creationId xmlns:a16="http://schemas.microsoft.com/office/drawing/2014/main" id="{717DD9D0-E866-4139-BAAD-D09172E272A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72" name="Text Box 715">
          <a:extLst>
            <a:ext uri="{FF2B5EF4-FFF2-40B4-BE49-F238E27FC236}">
              <a16:creationId xmlns:a16="http://schemas.microsoft.com/office/drawing/2014/main" id="{9B27CA69-E5E9-4172-B03D-985D8AD7092C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73" name="Text Box 716">
          <a:extLst>
            <a:ext uri="{FF2B5EF4-FFF2-40B4-BE49-F238E27FC236}">
              <a16:creationId xmlns:a16="http://schemas.microsoft.com/office/drawing/2014/main" id="{F11E5308-79B1-4708-917E-EA8E2CA450A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74" name="Text Box 717">
          <a:extLst>
            <a:ext uri="{FF2B5EF4-FFF2-40B4-BE49-F238E27FC236}">
              <a16:creationId xmlns:a16="http://schemas.microsoft.com/office/drawing/2014/main" id="{3FCF239B-2A70-4644-AA48-B19854F0A82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75" name="Text Box 718">
          <a:extLst>
            <a:ext uri="{FF2B5EF4-FFF2-40B4-BE49-F238E27FC236}">
              <a16:creationId xmlns:a16="http://schemas.microsoft.com/office/drawing/2014/main" id="{48835D66-EF30-4159-88EF-D961D137C4D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76" name="Text Box 719">
          <a:extLst>
            <a:ext uri="{FF2B5EF4-FFF2-40B4-BE49-F238E27FC236}">
              <a16:creationId xmlns:a16="http://schemas.microsoft.com/office/drawing/2014/main" id="{DECBE5D9-81E6-474B-A1F1-FBD015250E65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77" name="Text Box 720">
          <a:extLst>
            <a:ext uri="{FF2B5EF4-FFF2-40B4-BE49-F238E27FC236}">
              <a16:creationId xmlns:a16="http://schemas.microsoft.com/office/drawing/2014/main" id="{29DD2471-EE82-4B7A-AE1E-11B9DDC30728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78" name="Text Box 721">
          <a:extLst>
            <a:ext uri="{FF2B5EF4-FFF2-40B4-BE49-F238E27FC236}">
              <a16:creationId xmlns:a16="http://schemas.microsoft.com/office/drawing/2014/main" id="{B268C502-2656-40A2-8719-071099920720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79" name="Text Box 722">
          <a:extLst>
            <a:ext uri="{FF2B5EF4-FFF2-40B4-BE49-F238E27FC236}">
              <a16:creationId xmlns:a16="http://schemas.microsoft.com/office/drawing/2014/main" id="{E72DC70F-491D-4EE4-96ED-0677E8B1072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80" name="Text Box 723">
          <a:extLst>
            <a:ext uri="{FF2B5EF4-FFF2-40B4-BE49-F238E27FC236}">
              <a16:creationId xmlns:a16="http://schemas.microsoft.com/office/drawing/2014/main" id="{38C92F01-7509-4213-AA4C-3A521AA8899A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81" name="Text Box 724">
          <a:extLst>
            <a:ext uri="{FF2B5EF4-FFF2-40B4-BE49-F238E27FC236}">
              <a16:creationId xmlns:a16="http://schemas.microsoft.com/office/drawing/2014/main" id="{3218F64D-020C-42D3-90AA-AD6DFA7A42D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82" name="Text Box 725">
          <a:extLst>
            <a:ext uri="{FF2B5EF4-FFF2-40B4-BE49-F238E27FC236}">
              <a16:creationId xmlns:a16="http://schemas.microsoft.com/office/drawing/2014/main" id="{D4328184-ED1C-44C1-9930-CBEC8F9F247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83" name="Text Box 726">
          <a:extLst>
            <a:ext uri="{FF2B5EF4-FFF2-40B4-BE49-F238E27FC236}">
              <a16:creationId xmlns:a16="http://schemas.microsoft.com/office/drawing/2014/main" id="{41295741-36C9-48AE-A96D-B4DD55A9B33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84" name="Text Box 727">
          <a:extLst>
            <a:ext uri="{FF2B5EF4-FFF2-40B4-BE49-F238E27FC236}">
              <a16:creationId xmlns:a16="http://schemas.microsoft.com/office/drawing/2014/main" id="{4556ECB9-E305-4346-B724-9012B35E6E8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85" name="Text Box 728">
          <a:extLst>
            <a:ext uri="{FF2B5EF4-FFF2-40B4-BE49-F238E27FC236}">
              <a16:creationId xmlns:a16="http://schemas.microsoft.com/office/drawing/2014/main" id="{BB840310-3805-43F0-B641-D1F0F3F90707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86" name="Text Box 729">
          <a:extLst>
            <a:ext uri="{FF2B5EF4-FFF2-40B4-BE49-F238E27FC236}">
              <a16:creationId xmlns:a16="http://schemas.microsoft.com/office/drawing/2014/main" id="{46DE2EEA-E386-49C2-A391-2B48C3DE8314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87" name="Text Box 730">
          <a:extLst>
            <a:ext uri="{FF2B5EF4-FFF2-40B4-BE49-F238E27FC236}">
              <a16:creationId xmlns:a16="http://schemas.microsoft.com/office/drawing/2014/main" id="{2A5D951F-64A6-443B-9780-D47084D26508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88" name="Text Box 731">
          <a:extLst>
            <a:ext uri="{FF2B5EF4-FFF2-40B4-BE49-F238E27FC236}">
              <a16:creationId xmlns:a16="http://schemas.microsoft.com/office/drawing/2014/main" id="{22A00EE2-D268-4268-9B27-B11C0CDA8390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89" name="Text Box 732">
          <a:extLst>
            <a:ext uri="{FF2B5EF4-FFF2-40B4-BE49-F238E27FC236}">
              <a16:creationId xmlns:a16="http://schemas.microsoft.com/office/drawing/2014/main" id="{86806AE1-FCE5-4CAC-A614-2C3B9C6F510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90" name="Text Box 733">
          <a:extLst>
            <a:ext uri="{FF2B5EF4-FFF2-40B4-BE49-F238E27FC236}">
              <a16:creationId xmlns:a16="http://schemas.microsoft.com/office/drawing/2014/main" id="{F82CAC35-546C-4AE2-B267-F9A635527FB7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91" name="Text Box 734">
          <a:extLst>
            <a:ext uri="{FF2B5EF4-FFF2-40B4-BE49-F238E27FC236}">
              <a16:creationId xmlns:a16="http://schemas.microsoft.com/office/drawing/2014/main" id="{B4ADB1CE-5F26-471E-A4C2-971B11B54F1C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92" name="Text Box 735">
          <a:extLst>
            <a:ext uri="{FF2B5EF4-FFF2-40B4-BE49-F238E27FC236}">
              <a16:creationId xmlns:a16="http://schemas.microsoft.com/office/drawing/2014/main" id="{4587FEA9-98D2-4157-A322-D10AF1AF5E75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93" name="Text Box 736">
          <a:extLst>
            <a:ext uri="{FF2B5EF4-FFF2-40B4-BE49-F238E27FC236}">
              <a16:creationId xmlns:a16="http://schemas.microsoft.com/office/drawing/2014/main" id="{57470329-0F24-471B-856F-90BC1ACF4E93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94" name="Text Box 737">
          <a:extLst>
            <a:ext uri="{FF2B5EF4-FFF2-40B4-BE49-F238E27FC236}">
              <a16:creationId xmlns:a16="http://schemas.microsoft.com/office/drawing/2014/main" id="{A3EBDB80-C402-4402-A380-2232C4F4CA8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95" name="Text Box 738">
          <a:extLst>
            <a:ext uri="{FF2B5EF4-FFF2-40B4-BE49-F238E27FC236}">
              <a16:creationId xmlns:a16="http://schemas.microsoft.com/office/drawing/2014/main" id="{CF0BE0CA-F92D-4D7D-9F72-E45A160CC0A3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96" name="Text Box 739">
          <a:extLst>
            <a:ext uri="{FF2B5EF4-FFF2-40B4-BE49-F238E27FC236}">
              <a16:creationId xmlns:a16="http://schemas.microsoft.com/office/drawing/2014/main" id="{A40CC367-B310-4EB1-9DD6-2C76A08C0167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97" name="Text Box 740">
          <a:extLst>
            <a:ext uri="{FF2B5EF4-FFF2-40B4-BE49-F238E27FC236}">
              <a16:creationId xmlns:a16="http://schemas.microsoft.com/office/drawing/2014/main" id="{76049E5C-786F-48C3-AC4B-763F16C647C3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98" name="Text Box 741">
          <a:extLst>
            <a:ext uri="{FF2B5EF4-FFF2-40B4-BE49-F238E27FC236}">
              <a16:creationId xmlns:a16="http://schemas.microsoft.com/office/drawing/2014/main" id="{1252FCCB-EA20-4237-9AFF-E5BBE6F48481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99" name="Text Box 742">
          <a:extLst>
            <a:ext uri="{FF2B5EF4-FFF2-40B4-BE49-F238E27FC236}">
              <a16:creationId xmlns:a16="http://schemas.microsoft.com/office/drawing/2014/main" id="{8ADAAA0C-DB32-488E-88A2-D919B0F00538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00" name="Text Box 743">
          <a:extLst>
            <a:ext uri="{FF2B5EF4-FFF2-40B4-BE49-F238E27FC236}">
              <a16:creationId xmlns:a16="http://schemas.microsoft.com/office/drawing/2014/main" id="{0F0BF5E1-68EE-440B-B977-148AE0C39D58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76200</xdr:colOff>
      <xdr:row>121</xdr:row>
      <xdr:rowOff>198120</xdr:rowOff>
    </xdr:to>
    <xdr:sp macro="" textlink="">
      <xdr:nvSpPr>
        <xdr:cNvPr id="101" name="Text Box 744">
          <a:extLst>
            <a:ext uri="{FF2B5EF4-FFF2-40B4-BE49-F238E27FC236}">
              <a16:creationId xmlns:a16="http://schemas.microsoft.com/office/drawing/2014/main" id="{6F892DAB-E9FD-4A29-B0F9-859D302E7FCE}"/>
            </a:ext>
          </a:extLst>
        </xdr:cNvPr>
        <xdr:cNvSpPr txBox="1">
          <a:spLocks noChangeArrowheads="1"/>
        </xdr:cNvSpPr>
      </xdr:nvSpPr>
      <xdr:spPr bwMode="auto">
        <a:xfrm>
          <a:off x="5448300" y="3677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02" name="Text Box 874">
          <a:extLst>
            <a:ext uri="{FF2B5EF4-FFF2-40B4-BE49-F238E27FC236}">
              <a16:creationId xmlns:a16="http://schemas.microsoft.com/office/drawing/2014/main" id="{71131E45-D348-4E50-9681-C0C96570178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03" name="Text Box 875">
          <a:extLst>
            <a:ext uri="{FF2B5EF4-FFF2-40B4-BE49-F238E27FC236}">
              <a16:creationId xmlns:a16="http://schemas.microsoft.com/office/drawing/2014/main" id="{7477EDC1-503C-4991-BC55-5FE433CCE092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04" name="Text Box 876">
          <a:extLst>
            <a:ext uri="{FF2B5EF4-FFF2-40B4-BE49-F238E27FC236}">
              <a16:creationId xmlns:a16="http://schemas.microsoft.com/office/drawing/2014/main" id="{1DCEB31D-2D18-47AE-9CE7-46BAEF893C8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05" name="Text Box 877">
          <a:extLst>
            <a:ext uri="{FF2B5EF4-FFF2-40B4-BE49-F238E27FC236}">
              <a16:creationId xmlns:a16="http://schemas.microsoft.com/office/drawing/2014/main" id="{3C7ECEF5-9EE0-4B8B-980A-B75982FB739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06" name="Text Box 878">
          <a:extLst>
            <a:ext uri="{FF2B5EF4-FFF2-40B4-BE49-F238E27FC236}">
              <a16:creationId xmlns:a16="http://schemas.microsoft.com/office/drawing/2014/main" id="{7A7BDE91-B62F-4C43-B2E6-3E9E5409C2F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07" name="Text Box 879">
          <a:extLst>
            <a:ext uri="{FF2B5EF4-FFF2-40B4-BE49-F238E27FC236}">
              <a16:creationId xmlns:a16="http://schemas.microsoft.com/office/drawing/2014/main" id="{6C170837-43B0-49E6-B596-CC21B040CA2E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08" name="Text Box 880">
          <a:extLst>
            <a:ext uri="{FF2B5EF4-FFF2-40B4-BE49-F238E27FC236}">
              <a16:creationId xmlns:a16="http://schemas.microsoft.com/office/drawing/2014/main" id="{667A95F6-ECEB-4949-9EF1-69B81358260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09" name="Text Box 881">
          <a:extLst>
            <a:ext uri="{FF2B5EF4-FFF2-40B4-BE49-F238E27FC236}">
              <a16:creationId xmlns:a16="http://schemas.microsoft.com/office/drawing/2014/main" id="{AB11AF04-93FB-4C96-AB49-59E2F3B44637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10" name="Text Box 882">
          <a:extLst>
            <a:ext uri="{FF2B5EF4-FFF2-40B4-BE49-F238E27FC236}">
              <a16:creationId xmlns:a16="http://schemas.microsoft.com/office/drawing/2014/main" id="{62A086F3-1D4D-4839-B521-01C01BC03284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11" name="Text Box 883">
          <a:extLst>
            <a:ext uri="{FF2B5EF4-FFF2-40B4-BE49-F238E27FC236}">
              <a16:creationId xmlns:a16="http://schemas.microsoft.com/office/drawing/2014/main" id="{A4081A68-E935-490B-B8F3-03EA66515D2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12" name="Text Box 884">
          <a:extLst>
            <a:ext uri="{FF2B5EF4-FFF2-40B4-BE49-F238E27FC236}">
              <a16:creationId xmlns:a16="http://schemas.microsoft.com/office/drawing/2014/main" id="{A79A73D5-A36E-43F9-A98F-B64F30C0358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13" name="Text Box 885">
          <a:extLst>
            <a:ext uri="{FF2B5EF4-FFF2-40B4-BE49-F238E27FC236}">
              <a16:creationId xmlns:a16="http://schemas.microsoft.com/office/drawing/2014/main" id="{31B30441-15C1-40D7-B0A1-D0E407A49A0C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14" name="Text Box 886">
          <a:extLst>
            <a:ext uri="{FF2B5EF4-FFF2-40B4-BE49-F238E27FC236}">
              <a16:creationId xmlns:a16="http://schemas.microsoft.com/office/drawing/2014/main" id="{4AF17C93-E160-4DC3-BB11-2DE33B943A0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15" name="Text Box 887">
          <a:extLst>
            <a:ext uri="{FF2B5EF4-FFF2-40B4-BE49-F238E27FC236}">
              <a16:creationId xmlns:a16="http://schemas.microsoft.com/office/drawing/2014/main" id="{42854F37-7D73-4FD3-89DC-C6287F2D18A7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16" name="Text Box 888">
          <a:extLst>
            <a:ext uri="{FF2B5EF4-FFF2-40B4-BE49-F238E27FC236}">
              <a16:creationId xmlns:a16="http://schemas.microsoft.com/office/drawing/2014/main" id="{47F3668B-3D40-41C0-A2AD-10C67116C817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17" name="Text Box 889">
          <a:extLst>
            <a:ext uri="{FF2B5EF4-FFF2-40B4-BE49-F238E27FC236}">
              <a16:creationId xmlns:a16="http://schemas.microsoft.com/office/drawing/2014/main" id="{D150763C-286C-48A0-AEF6-D3C7ABFBA3C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18" name="Text Box 890">
          <a:extLst>
            <a:ext uri="{FF2B5EF4-FFF2-40B4-BE49-F238E27FC236}">
              <a16:creationId xmlns:a16="http://schemas.microsoft.com/office/drawing/2014/main" id="{95430F8C-1947-44A7-9D91-EC00EB17CD04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19" name="Text Box 891">
          <a:extLst>
            <a:ext uri="{FF2B5EF4-FFF2-40B4-BE49-F238E27FC236}">
              <a16:creationId xmlns:a16="http://schemas.microsoft.com/office/drawing/2014/main" id="{8F901684-646D-44D6-B0F9-C7DC6E7807B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20" name="Text Box 892">
          <a:extLst>
            <a:ext uri="{FF2B5EF4-FFF2-40B4-BE49-F238E27FC236}">
              <a16:creationId xmlns:a16="http://schemas.microsoft.com/office/drawing/2014/main" id="{71643621-90F5-4AE7-B23C-3726ED9BFFD7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21" name="Text Box 893">
          <a:extLst>
            <a:ext uri="{FF2B5EF4-FFF2-40B4-BE49-F238E27FC236}">
              <a16:creationId xmlns:a16="http://schemas.microsoft.com/office/drawing/2014/main" id="{BFBBA401-B11A-44CC-B157-681BE13219E8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22" name="Text Box 894">
          <a:extLst>
            <a:ext uri="{FF2B5EF4-FFF2-40B4-BE49-F238E27FC236}">
              <a16:creationId xmlns:a16="http://schemas.microsoft.com/office/drawing/2014/main" id="{FE2F8A3E-EB34-49A2-B157-0BBD0ECF8D3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23" name="Text Box 895">
          <a:extLst>
            <a:ext uri="{FF2B5EF4-FFF2-40B4-BE49-F238E27FC236}">
              <a16:creationId xmlns:a16="http://schemas.microsoft.com/office/drawing/2014/main" id="{E2DFB3EA-03E3-43C2-AE65-110E861D66EE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24" name="Text Box 896">
          <a:extLst>
            <a:ext uri="{FF2B5EF4-FFF2-40B4-BE49-F238E27FC236}">
              <a16:creationId xmlns:a16="http://schemas.microsoft.com/office/drawing/2014/main" id="{76DA374D-6C54-471C-92ED-A95FA658CA3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25" name="Text Box 897">
          <a:extLst>
            <a:ext uri="{FF2B5EF4-FFF2-40B4-BE49-F238E27FC236}">
              <a16:creationId xmlns:a16="http://schemas.microsoft.com/office/drawing/2014/main" id="{A0756282-B155-4871-9D71-4711CCBAE8D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26" name="Text Box 898">
          <a:extLst>
            <a:ext uri="{FF2B5EF4-FFF2-40B4-BE49-F238E27FC236}">
              <a16:creationId xmlns:a16="http://schemas.microsoft.com/office/drawing/2014/main" id="{6588502E-01B5-47C7-82E8-ADF38729385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27" name="Text Box 899">
          <a:extLst>
            <a:ext uri="{FF2B5EF4-FFF2-40B4-BE49-F238E27FC236}">
              <a16:creationId xmlns:a16="http://schemas.microsoft.com/office/drawing/2014/main" id="{68DCB88C-06FB-4BBA-9251-CF985E4A736A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28" name="Text Box 900">
          <a:extLst>
            <a:ext uri="{FF2B5EF4-FFF2-40B4-BE49-F238E27FC236}">
              <a16:creationId xmlns:a16="http://schemas.microsoft.com/office/drawing/2014/main" id="{7F407CEE-057E-4C3C-B6DB-4F9DCBA4044C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29" name="Text Box 901">
          <a:extLst>
            <a:ext uri="{FF2B5EF4-FFF2-40B4-BE49-F238E27FC236}">
              <a16:creationId xmlns:a16="http://schemas.microsoft.com/office/drawing/2014/main" id="{32BB667A-CF25-4B20-A632-E0592B0D075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30" name="Text Box 902">
          <a:extLst>
            <a:ext uri="{FF2B5EF4-FFF2-40B4-BE49-F238E27FC236}">
              <a16:creationId xmlns:a16="http://schemas.microsoft.com/office/drawing/2014/main" id="{8F886FEB-AFD7-41E2-9F3D-474F52D1BD8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31" name="Text Box 903">
          <a:extLst>
            <a:ext uri="{FF2B5EF4-FFF2-40B4-BE49-F238E27FC236}">
              <a16:creationId xmlns:a16="http://schemas.microsoft.com/office/drawing/2014/main" id="{2962B74E-F13C-4205-9FF7-15AFC96E8090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32" name="Text Box 904">
          <a:extLst>
            <a:ext uri="{FF2B5EF4-FFF2-40B4-BE49-F238E27FC236}">
              <a16:creationId xmlns:a16="http://schemas.microsoft.com/office/drawing/2014/main" id="{34E0AC8D-6267-47CF-8C5A-C548CCDFB4C3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33" name="Text Box 905">
          <a:extLst>
            <a:ext uri="{FF2B5EF4-FFF2-40B4-BE49-F238E27FC236}">
              <a16:creationId xmlns:a16="http://schemas.microsoft.com/office/drawing/2014/main" id="{A05F6F30-5A6E-4664-814B-1CF45E10DDB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34" name="Text Box 906">
          <a:extLst>
            <a:ext uri="{FF2B5EF4-FFF2-40B4-BE49-F238E27FC236}">
              <a16:creationId xmlns:a16="http://schemas.microsoft.com/office/drawing/2014/main" id="{5A24845F-0A9E-4222-8451-70C5EE73DFB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35" name="Text Box 907">
          <a:extLst>
            <a:ext uri="{FF2B5EF4-FFF2-40B4-BE49-F238E27FC236}">
              <a16:creationId xmlns:a16="http://schemas.microsoft.com/office/drawing/2014/main" id="{51F69CE3-BE55-474C-B482-F4A6D6D34B94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36" name="Text Box 908">
          <a:extLst>
            <a:ext uri="{FF2B5EF4-FFF2-40B4-BE49-F238E27FC236}">
              <a16:creationId xmlns:a16="http://schemas.microsoft.com/office/drawing/2014/main" id="{F6C874D3-7953-41B5-89B5-E3739600DB80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37" name="Text Box 909">
          <a:extLst>
            <a:ext uri="{FF2B5EF4-FFF2-40B4-BE49-F238E27FC236}">
              <a16:creationId xmlns:a16="http://schemas.microsoft.com/office/drawing/2014/main" id="{0281504C-84CD-4972-89BD-B7716296B1B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38" name="Text Box 910">
          <a:extLst>
            <a:ext uri="{FF2B5EF4-FFF2-40B4-BE49-F238E27FC236}">
              <a16:creationId xmlns:a16="http://schemas.microsoft.com/office/drawing/2014/main" id="{F6801C56-4107-4623-A530-A0296E46EF7A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39" name="Text Box 911">
          <a:extLst>
            <a:ext uri="{FF2B5EF4-FFF2-40B4-BE49-F238E27FC236}">
              <a16:creationId xmlns:a16="http://schemas.microsoft.com/office/drawing/2014/main" id="{5E367CF5-1A37-471B-A176-68364672CEE3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40" name="Text Box 912">
          <a:extLst>
            <a:ext uri="{FF2B5EF4-FFF2-40B4-BE49-F238E27FC236}">
              <a16:creationId xmlns:a16="http://schemas.microsoft.com/office/drawing/2014/main" id="{6B34D7BC-9009-4D6D-9285-C187D14CA11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41" name="Text Box 913">
          <a:extLst>
            <a:ext uri="{FF2B5EF4-FFF2-40B4-BE49-F238E27FC236}">
              <a16:creationId xmlns:a16="http://schemas.microsoft.com/office/drawing/2014/main" id="{A875DA4B-0E74-4F4B-8025-E3BFF77CD35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126</xdr:row>
      <xdr:rowOff>0</xdr:rowOff>
    </xdr:to>
    <xdr:sp macro="" textlink="">
      <xdr:nvSpPr>
        <xdr:cNvPr id="142" name="Text Box 914">
          <a:extLst>
            <a:ext uri="{FF2B5EF4-FFF2-40B4-BE49-F238E27FC236}">
              <a16:creationId xmlns:a16="http://schemas.microsoft.com/office/drawing/2014/main" id="{D0521708-6730-4B7F-8FB2-D9FD4D920C7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24D96826-C687-450B-9DFE-9843D560A7B3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44" name="Text Box 4">
          <a:extLst>
            <a:ext uri="{FF2B5EF4-FFF2-40B4-BE49-F238E27FC236}">
              <a16:creationId xmlns:a16="http://schemas.microsoft.com/office/drawing/2014/main" id="{96A4B7B2-F2FD-41DC-A964-842A93E0236D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45" name="Text Box 5">
          <a:extLst>
            <a:ext uri="{FF2B5EF4-FFF2-40B4-BE49-F238E27FC236}">
              <a16:creationId xmlns:a16="http://schemas.microsoft.com/office/drawing/2014/main" id="{3DE7DF3A-28A2-4A23-BB2D-E5857B6D8725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46" name="Text Box 6">
          <a:extLst>
            <a:ext uri="{FF2B5EF4-FFF2-40B4-BE49-F238E27FC236}">
              <a16:creationId xmlns:a16="http://schemas.microsoft.com/office/drawing/2014/main" id="{E24E93FC-A2B7-4CAD-864A-975647206F7A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47" name="Text Box 7">
          <a:extLst>
            <a:ext uri="{FF2B5EF4-FFF2-40B4-BE49-F238E27FC236}">
              <a16:creationId xmlns:a16="http://schemas.microsoft.com/office/drawing/2014/main" id="{CD6EFCF6-F698-4906-9C4E-639870CE1462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48" name="Text Box 8">
          <a:extLst>
            <a:ext uri="{FF2B5EF4-FFF2-40B4-BE49-F238E27FC236}">
              <a16:creationId xmlns:a16="http://schemas.microsoft.com/office/drawing/2014/main" id="{6A5E3AA3-EDB9-417D-8933-0981EF730537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49" name="Text Box 9">
          <a:extLst>
            <a:ext uri="{FF2B5EF4-FFF2-40B4-BE49-F238E27FC236}">
              <a16:creationId xmlns:a16="http://schemas.microsoft.com/office/drawing/2014/main" id="{D39541DF-020A-48D7-8003-D0FA0CF4A600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50" name="Text Box 10">
          <a:extLst>
            <a:ext uri="{FF2B5EF4-FFF2-40B4-BE49-F238E27FC236}">
              <a16:creationId xmlns:a16="http://schemas.microsoft.com/office/drawing/2014/main" id="{B47BDB1D-4B43-4E7B-AC37-C520AC572DAE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51" name="Text Box 11">
          <a:extLst>
            <a:ext uri="{FF2B5EF4-FFF2-40B4-BE49-F238E27FC236}">
              <a16:creationId xmlns:a16="http://schemas.microsoft.com/office/drawing/2014/main" id="{851F6A53-1C9A-42ED-9A29-98545D191C10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52" name="Text Box 140">
          <a:extLst>
            <a:ext uri="{FF2B5EF4-FFF2-40B4-BE49-F238E27FC236}">
              <a16:creationId xmlns:a16="http://schemas.microsoft.com/office/drawing/2014/main" id="{C68CC291-70AB-4E9A-9B2F-A3797E96E508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53" name="Text Box 141">
          <a:extLst>
            <a:ext uri="{FF2B5EF4-FFF2-40B4-BE49-F238E27FC236}">
              <a16:creationId xmlns:a16="http://schemas.microsoft.com/office/drawing/2014/main" id="{755C6191-0ED4-4F69-A025-9E3ADF56D746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54" name="Text Box 142">
          <a:extLst>
            <a:ext uri="{FF2B5EF4-FFF2-40B4-BE49-F238E27FC236}">
              <a16:creationId xmlns:a16="http://schemas.microsoft.com/office/drawing/2014/main" id="{C1ED8BD6-DE93-4BD2-A4C1-A3B18C3CB1ED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55" name="Text Box 143">
          <a:extLst>
            <a:ext uri="{FF2B5EF4-FFF2-40B4-BE49-F238E27FC236}">
              <a16:creationId xmlns:a16="http://schemas.microsoft.com/office/drawing/2014/main" id="{B2FE6F9A-8ED7-4C1F-AD59-522BBB62C898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56" name="Text Box 658">
          <a:extLst>
            <a:ext uri="{FF2B5EF4-FFF2-40B4-BE49-F238E27FC236}">
              <a16:creationId xmlns:a16="http://schemas.microsoft.com/office/drawing/2014/main" id="{5E9940D2-930E-4684-8871-F5508D57E6DE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57" name="Text Box 659">
          <a:extLst>
            <a:ext uri="{FF2B5EF4-FFF2-40B4-BE49-F238E27FC236}">
              <a16:creationId xmlns:a16="http://schemas.microsoft.com/office/drawing/2014/main" id="{19B6609B-D665-4391-9504-1265DFD2FBD2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58" name="Text Box 660">
          <a:extLst>
            <a:ext uri="{FF2B5EF4-FFF2-40B4-BE49-F238E27FC236}">
              <a16:creationId xmlns:a16="http://schemas.microsoft.com/office/drawing/2014/main" id="{BEEB5C50-654C-477F-9D3C-1273F75BFBD6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59" name="Text Box 661">
          <a:extLst>
            <a:ext uri="{FF2B5EF4-FFF2-40B4-BE49-F238E27FC236}">
              <a16:creationId xmlns:a16="http://schemas.microsoft.com/office/drawing/2014/main" id="{54471006-336E-423A-86F1-88DE91238039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60" name="Text Box 662">
          <a:extLst>
            <a:ext uri="{FF2B5EF4-FFF2-40B4-BE49-F238E27FC236}">
              <a16:creationId xmlns:a16="http://schemas.microsoft.com/office/drawing/2014/main" id="{E98B8CFC-41A6-42C7-BC70-3937835AFD24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61" name="Text Box 663">
          <a:extLst>
            <a:ext uri="{FF2B5EF4-FFF2-40B4-BE49-F238E27FC236}">
              <a16:creationId xmlns:a16="http://schemas.microsoft.com/office/drawing/2014/main" id="{DE98FBA1-CC50-4D52-95EE-B916A3FB63AA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62" name="Text Box 664">
          <a:extLst>
            <a:ext uri="{FF2B5EF4-FFF2-40B4-BE49-F238E27FC236}">
              <a16:creationId xmlns:a16="http://schemas.microsoft.com/office/drawing/2014/main" id="{8AFCE22E-8F3A-4558-B123-F7F0D9C782E4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63" name="Text Box 665">
          <a:extLst>
            <a:ext uri="{FF2B5EF4-FFF2-40B4-BE49-F238E27FC236}">
              <a16:creationId xmlns:a16="http://schemas.microsoft.com/office/drawing/2014/main" id="{42C56E09-76CC-42A0-9760-1968834E341B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64" name="Text Box 666">
          <a:extLst>
            <a:ext uri="{FF2B5EF4-FFF2-40B4-BE49-F238E27FC236}">
              <a16:creationId xmlns:a16="http://schemas.microsoft.com/office/drawing/2014/main" id="{0C757908-9E8A-4FEC-A592-2FA0B3DE3EB9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65" name="Text Box 667">
          <a:extLst>
            <a:ext uri="{FF2B5EF4-FFF2-40B4-BE49-F238E27FC236}">
              <a16:creationId xmlns:a16="http://schemas.microsoft.com/office/drawing/2014/main" id="{099871B9-5CA3-46B1-889C-09A9969DC4B5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66" name="Text Box 668">
          <a:extLst>
            <a:ext uri="{FF2B5EF4-FFF2-40B4-BE49-F238E27FC236}">
              <a16:creationId xmlns:a16="http://schemas.microsoft.com/office/drawing/2014/main" id="{BCF22B85-15CA-482E-BA04-03FE311693B9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67" name="Text Box 669">
          <a:extLst>
            <a:ext uri="{FF2B5EF4-FFF2-40B4-BE49-F238E27FC236}">
              <a16:creationId xmlns:a16="http://schemas.microsoft.com/office/drawing/2014/main" id="{C6EC0871-747C-4103-9C82-834816CAE5DB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68" name="Text Box 670">
          <a:extLst>
            <a:ext uri="{FF2B5EF4-FFF2-40B4-BE49-F238E27FC236}">
              <a16:creationId xmlns:a16="http://schemas.microsoft.com/office/drawing/2014/main" id="{0007085B-B944-4BA0-8380-3459F218AF66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69" name="Text Box 671">
          <a:extLst>
            <a:ext uri="{FF2B5EF4-FFF2-40B4-BE49-F238E27FC236}">
              <a16:creationId xmlns:a16="http://schemas.microsoft.com/office/drawing/2014/main" id="{9BE3AF73-62EA-492C-93F8-8EDABBCC35B4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70" name="Text Box 672">
          <a:extLst>
            <a:ext uri="{FF2B5EF4-FFF2-40B4-BE49-F238E27FC236}">
              <a16:creationId xmlns:a16="http://schemas.microsoft.com/office/drawing/2014/main" id="{2B9ED4C0-32FF-472E-AF31-EA6701AE808C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71" name="Text Box 673">
          <a:extLst>
            <a:ext uri="{FF2B5EF4-FFF2-40B4-BE49-F238E27FC236}">
              <a16:creationId xmlns:a16="http://schemas.microsoft.com/office/drawing/2014/main" id="{1BA60030-CAD9-4F7F-966A-0A88DC4EE708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72" name="Text Box 674">
          <a:extLst>
            <a:ext uri="{FF2B5EF4-FFF2-40B4-BE49-F238E27FC236}">
              <a16:creationId xmlns:a16="http://schemas.microsoft.com/office/drawing/2014/main" id="{79FF9DD9-0A91-4B8E-874C-774A1EA00007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73" name="Text Box 675">
          <a:extLst>
            <a:ext uri="{FF2B5EF4-FFF2-40B4-BE49-F238E27FC236}">
              <a16:creationId xmlns:a16="http://schemas.microsoft.com/office/drawing/2014/main" id="{EB0D128D-FDFA-4CA4-A765-6B1EA2782B0C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74" name="Text Box 676">
          <a:extLst>
            <a:ext uri="{FF2B5EF4-FFF2-40B4-BE49-F238E27FC236}">
              <a16:creationId xmlns:a16="http://schemas.microsoft.com/office/drawing/2014/main" id="{3FA225AE-822D-4EF8-B993-9EDD66FDB67D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75" name="Text Box 677">
          <a:extLst>
            <a:ext uri="{FF2B5EF4-FFF2-40B4-BE49-F238E27FC236}">
              <a16:creationId xmlns:a16="http://schemas.microsoft.com/office/drawing/2014/main" id="{9F00FD71-6F9F-4C69-8E86-C5C8AA8864DA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76" name="Text Box 678">
          <a:extLst>
            <a:ext uri="{FF2B5EF4-FFF2-40B4-BE49-F238E27FC236}">
              <a16:creationId xmlns:a16="http://schemas.microsoft.com/office/drawing/2014/main" id="{5FBE04DA-21FA-4CE2-A24E-19A9FC84B087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77" name="Text Box 679">
          <a:extLst>
            <a:ext uri="{FF2B5EF4-FFF2-40B4-BE49-F238E27FC236}">
              <a16:creationId xmlns:a16="http://schemas.microsoft.com/office/drawing/2014/main" id="{3496FF29-C8AA-4A8C-A48C-149CC8508964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78" name="Text Box 680">
          <a:extLst>
            <a:ext uri="{FF2B5EF4-FFF2-40B4-BE49-F238E27FC236}">
              <a16:creationId xmlns:a16="http://schemas.microsoft.com/office/drawing/2014/main" id="{98DA12A5-BDC9-4CC7-AF74-C3A9FA128030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79" name="Text Box 681">
          <a:extLst>
            <a:ext uri="{FF2B5EF4-FFF2-40B4-BE49-F238E27FC236}">
              <a16:creationId xmlns:a16="http://schemas.microsoft.com/office/drawing/2014/main" id="{0CB5D71B-2104-4FC5-AAF2-861DD9A0500A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80" name="Text Box 682">
          <a:extLst>
            <a:ext uri="{FF2B5EF4-FFF2-40B4-BE49-F238E27FC236}">
              <a16:creationId xmlns:a16="http://schemas.microsoft.com/office/drawing/2014/main" id="{8FA4AA74-62E2-414A-BBC7-63E6EC3FCA76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81" name="Text Box 683">
          <a:extLst>
            <a:ext uri="{FF2B5EF4-FFF2-40B4-BE49-F238E27FC236}">
              <a16:creationId xmlns:a16="http://schemas.microsoft.com/office/drawing/2014/main" id="{CFD65E4A-8B98-4C55-84D8-725EF22DBFC8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82" name="Text Box 684">
          <a:extLst>
            <a:ext uri="{FF2B5EF4-FFF2-40B4-BE49-F238E27FC236}">
              <a16:creationId xmlns:a16="http://schemas.microsoft.com/office/drawing/2014/main" id="{EDA9C401-0C7C-47AD-8F12-8CF58B66D4A8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83" name="Text Box 685">
          <a:extLst>
            <a:ext uri="{FF2B5EF4-FFF2-40B4-BE49-F238E27FC236}">
              <a16:creationId xmlns:a16="http://schemas.microsoft.com/office/drawing/2014/main" id="{7C18BB6E-A4DE-4278-8817-5718660F500A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84" name="Text Box 739">
          <a:extLst>
            <a:ext uri="{FF2B5EF4-FFF2-40B4-BE49-F238E27FC236}">
              <a16:creationId xmlns:a16="http://schemas.microsoft.com/office/drawing/2014/main" id="{E5FC0737-A42E-4520-9956-A45E0415458E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85" name="Text Box 740">
          <a:extLst>
            <a:ext uri="{FF2B5EF4-FFF2-40B4-BE49-F238E27FC236}">
              <a16:creationId xmlns:a16="http://schemas.microsoft.com/office/drawing/2014/main" id="{590F3944-730D-4BA0-9905-4DF15EB7670D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86" name="Text Box 741">
          <a:extLst>
            <a:ext uri="{FF2B5EF4-FFF2-40B4-BE49-F238E27FC236}">
              <a16:creationId xmlns:a16="http://schemas.microsoft.com/office/drawing/2014/main" id="{7A5F6E63-BE70-4E10-9F35-D7ADD1BF8073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87" name="Text Box 742">
          <a:extLst>
            <a:ext uri="{FF2B5EF4-FFF2-40B4-BE49-F238E27FC236}">
              <a16:creationId xmlns:a16="http://schemas.microsoft.com/office/drawing/2014/main" id="{9358F35A-DF51-4C8C-8DF4-C60C506287F7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88" name="Text Box 743">
          <a:extLst>
            <a:ext uri="{FF2B5EF4-FFF2-40B4-BE49-F238E27FC236}">
              <a16:creationId xmlns:a16="http://schemas.microsoft.com/office/drawing/2014/main" id="{A12F21C6-66E4-4C5C-B0B7-C5B0F8AB5926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76200</xdr:colOff>
      <xdr:row>122</xdr:row>
      <xdr:rowOff>167640</xdr:rowOff>
    </xdr:to>
    <xdr:sp macro="" textlink="">
      <xdr:nvSpPr>
        <xdr:cNvPr id="189" name="Text Box 744">
          <a:extLst>
            <a:ext uri="{FF2B5EF4-FFF2-40B4-BE49-F238E27FC236}">
              <a16:creationId xmlns:a16="http://schemas.microsoft.com/office/drawing/2014/main" id="{21F05D78-C0F0-4513-8A7C-AC3B849FEC1A}"/>
            </a:ext>
          </a:extLst>
        </xdr:cNvPr>
        <xdr:cNvSpPr txBox="1">
          <a:spLocks noChangeArrowheads="1"/>
        </xdr:cNvSpPr>
      </xdr:nvSpPr>
      <xdr:spPr bwMode="auto">
        <a:xfrm>
          <a:off x="5448300" y="370103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C7BF6559-91BD-412A-ADD9-1B455609AF2E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191" name="Text Box 4">
          <a:extLst>
            <a:ext uri="{FF2B5EF4-FFF2-40B4-BE49-F238E27FC236}">
              <a16:creationId xmlns:a16="http://schemas.microsoft.com/office/drawing/2014/main" id="{16369D1D-010E-4BB6-8D0E-3130C1B30CF2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192" name="Text Box 5">
          <a:extLst>
            <a:ext uri="{FF2B5EF4-FFF2-40B4-BE49-F238E27FC236}">
              <a16:creationId xmlns:a16="http://schemas.microsoft.com/office/drawing/2014/main" id="{F54C07C1-1C9E-44A4-95E7-8111F1FB924C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193" name="Text Box 6">
          <a:extLst>
            <a:ext uri="{FF2B5EF4-FFF2-40B4-BE49-F238E27FC236}">
              <a16:creationId xmlns:a16="http://schemas.microsoft.com/office/drawing/2014/main" id="{1997B9E8-0FB3-4C19-A306-E5AFA63B8793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194" name="Text Box 7">
          <a:extLst>
            <a:ext uri="{FF2B5EF4-FFF2-40B4-BE49-F238E27FC236}">
              <a16:creationId xmlns:a16="http://schemas.microsoft.com/office/drawing/2014/main" id="{18EE2C8E-487C-4094-9A60-842230F3BE37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195" name="Text Box 8">
          <a:extLst>
            <a:ext uri="{FF2B5EF4-FFF2-40B4-BE49-F238E27FC236}">
              <a16:creationId xmlns:a16="http://schemas.microsoft.com/office/drawing/2014/main" id="{A40E719A-C1C2-4397-9C7F-7BF3B4AA6D30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196" name="Text Box 9">
          <a:extLst>
            <a:ext uri="{FF2B5EF4-FFF2-40B4-BE49-F238E27FC236}">
              <a16:creationId xmlns:a16="http://schemas.microsoft.com/office/drawing/2014/main" id="{D946B692-7956-40E8-B6E7-FB3D6F0D656B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197" name="Text Box 10">
          <a:extLst>
            <a:ext uri="{FF2B5EF4-FFF2-40B4-BE49-F238E27FC236}">
              <a16:creationId xmlns:a16="http://schemas.microsoft.com/office/drawing/2014/main" id="{8D4983E1-89E4-4E4A-9B4C-C68C244AEBDC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198" name="Text Box 11">
          <a:extLst>
            <a:ext uri="{FF2B5EF4-FFF2-40B4-BE49-F238E27FC236}">
              <a16:creationId xmlns:a16="http://schemas.microsoft.com/office/drawing/2014/main" id="{F03DC2EA-E314-4DEA-B329-FC804EE26EC6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199" name="Text Box 140">
          <a:extLst>
            <a:ext uri="{FF2B5EF4-FFF2-40B4-BE49-F238E27FC236}">
              <a16:creationId xmlns:a16="http://schemas.microsoft.com/office/drawing/2014/main" id="{7BC5546F-FF13-4597-9726-272B93D41885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00" name="Text Box 141">
          <a:extLst>
            <a:ext uri="{FF2B5EF4-FFF2-40B4-BE49-F238E27FC236}">
              <a16:creationId xmlns:a16="http://schemas.microsoft.com/office/drawing/2014/main" id="{5ED2A047-0862-4E8E-9A30-4231E76A9B41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01" name="Text Box 142">
          <a:extLst>
            <a:ext uri="{FF2B5EF4-FFF2-40B4-BE49-F238E27FC236}">
              <a16:creationId xmlns:a16="http://schemas.microsoft.com/office/drawing/2014/main" id="{1B606F7B-88FD-4F72-BBC1-7CEAD4A319F3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02" name="Text Box 143">
          <a:extLst>
            <a:ext uri="{FF2B5EF4-FFF2-40B4-BE49-F238E27FC236}">
              <a16:creationId xmlns:a16="http://schemas.microsoft.com/office/drawing/2014/main" id="{A35C141C-442F-4C02-97F7-734E9BB93E0A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03" name="Text Box 658">
          <a:extLst>
            <a:ext uri="{FF2B5EF4-FFF2-40B4-BE49-F238E27FC236}">
              <a16:creationId xmlns:a16="http://schemas.microsoft.com/office/drawing/2014/main" id="{FF337267-3EAF-4D0B-A968-5E0339C8CE19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04" name="Text Box 659">
          <a:extLst>
            <a:ext uri="{FF2B5EF4-FFF2-40B4-BE49-F238E27FC236}">
              <a16:creationId xmlns:a16="http://schemas.microsoft.com/office/drawing/2014/main" id="{3F8D68FF-0429-4931-B4DC-DC3C58E6E5C3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05" name="Text Box 660">
          <a:extLst>
            <a:ext uri="{FF2B5EF4-FFF2-40B4-BE49-F238E27FC236}">
              <a16:creationId xmlns:a16="http://schemas.microsoft.com/office/drawing/2014/main" id="{9BF59A3C-0DA7-421D-BECB-897DF384C260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06" name="Text Box 661">
          <a:extLst>
            <a:ext uri="{FF2B5EF4-FFF2-40B4-BE49-F238E27FC236}">
              <a16:creationId xmlns:a16="http://schemas.microsoft.com/office/drawing/2014/main" id="{DC356052-7813-4A32-9747-65787E37703E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07" name="Text Box 662">
          <a:extLst>
            <a:ext uri="{FF2B5EF4-FFF2-40B4-BE49-F238E27FC236}">
              <a16:creationId xmlns:a16="http://schemas.microsoft.com/office/drawing/2014/main" id="{6FEBF9A6-3312-4D68-81D6-059685C32215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08" name="Text Box 663">
          <a:extLst>
            <a:ext uri="{FF2B5EF4-FFF2-40B4-BE49-F238E27FC236}">
              <a16:creationId xmlns:a16="http://schemas.microsoft.com/office/drawing/2014/main" id="{18DF2984-CA85-46E3-A6BB-2F47BCBCA771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09" name="Text Box 664">
          <a:extLst>
            <a:ext uri="{FF2B5EF4-FFF2-40B4-BE49-F238E27FC236}">
              <a16:creationId xmlns:a16="http://schemas.microsoft.com/office/drawing/2014/main" id="{22F5BF63-7C32-4370-825B-F200D2E6D2E0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10" name="Text Box 665">
          <a:extLst>
            <a:ext uri="{FF2B5EF4-FFF2-40B4-BE49-F238E27FC236}">
              <a16:creationId xmlns:a16="http://schemas.microsoft.com/office/drawing/2014/main" id="{8D657050-CCD0-4094-BADF-BD905C69D242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11" name="Text Box 666">
          <a:extLst>
            <a:ext uri="{FF2B5EF4-FFF2-40B4-BE49-F238E27FC236}">
              <a16:creationId xmlns:a16="http://schemas.microsoft.com/office/drawing/2014/main" id="{5B32E5B1-FC43-43A9-A279-DC6FA36F209E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12" name="Text Box 667">
          <a:extLst>
            <a:ext uri="{FF2B5EF4-FFF2-40B4-BE49-F238E27FC236}">
              <a16:creationId xmlns:a16="http://schemas.microsoft.com/office/drawing/2014/main" id="{4E6A6D3A-2026-47B8-9640-791959E1E4D8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13" name="Text Box 668">
          <a:extLst>
            <a:ext uri="{FF2B5EF4-FFF2-40B4-BE49-F238E27FC236}">
              <a16:creationId xmlns:a16="http://schemas.microsoft.com/office/drawing/2014/main" id="{04563C1B-A65A-4F6A-9692-E4426539143B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14" name="Text Box 669">
          <a:extLst>
            <a:ext uri="{FF2B5EF4-FFF2-40B4-BE49-F238E27FC236}">
              <a16:creationId xmlns:a16="http://schemas.microsoft.com/office/drawing/2014/main" id="{CCC96778-2207-4896-AE65-62400D3C94EE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15" name="Text Box 670">
          <a:extLst>
            <a:ext uri="{FF2B5EF4-FFF2-40B4-BE49-F238E27FC236}">
              <a16:creationId xmlns:a16="http://schemas.microsoft.com/office/drawing/2014/main" id="{64D482D6-9513-4F4D-8D02-81619CA8A8A2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16" name="Text Box 671">
          <a:extLst>
            <a:ext uri="{FF2B5EF4-FFF2-40B4-BE49-F238E27FC236}">
              <a16:creationId xmlns:a16="http://schemas.microsoft.com/office/drawing/2014/main" id="{7C67B100-2400-4374-847D-DB91CB828567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17" name="Text Box 672">
          <a:extLst>
            <a:ext uri="{FF2B5EF4-FFF2-40B4-BE49-F238E27FC236}">
              <a16:creationId xmlns:a16="http://schemas.microsoft.com/office/drawing/2014/main" id="{5D9996F0-02CA-441C-8684-0777E7793C76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18" name="Text Box 673">
          <a:extLst>
            <a:ext uri="{FF2B5EF4-FFF2-40B4-BE49-F238E27FC236}">
              <a16:creationId xmlns:a16="http://schemas.microsoft.com/office/drawing/2014/main" id="{68B470CD-0BFE-440A-A856-4E15E63B5CDB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19" name="Text Box 674">
          <a:extLst>
            <a:ext uri="{FF2B5EF4-FFF2-40B4-BE49-F238E27FC236}">
              <a16:creationId xmlns:a16="http://schemas.microsoft.com/office/drawing/2014/main" id="{F3E6DDC4-09A0-4AC6-B7A9-6DB095C633AB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20" name="Text Box 675">
          <a:extLst>
            <a:ext uri="{FF2B5EF4-FFF2-40B4-BE49-F238E27FC236}">
              <a16:creationId xmlns:a16="http://schemas.microsoft.com/office/drawing/2014/main" id="{6CCAFBBB-E838-4424-8C57-594E1377188E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21" name="Text Box 676">
          <a:extLst>
            <a:ext uri="{FF2B5EF4-FFF2-40B4-BE49-F238E27FC236}">
              <a16:creationId xmlns:a16="http://schemas.microsoft.com/office/drawing/2014/main" id="{0F8C085B-6336-4B7B-B5B8-0AB00278ACF5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22" name="Text Box 677">
          <a:extLst>
            <a:ext uri="{FF2B5EF4-FFF2-40B4-BE49-F238E27FC236}">
              <a16:creationId xmlns:a16="http://schemas.microsoft.com/office/drawing/2014/main" id="{10B8A5BB-C6CA-4451-8F97-39E4318FF4D3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23" name="Text Box 678">
          <a:extLst>
            <a:ext uri="{FF2B5EF4-FFF2-40B4-BE49-F238E27FC236}">
              <a16:creationId xmlns:a16="http://schemas.microsoft.com/office/drawing/2014/main" id="{61A158F5-FC99-4DA3-BD90-A39A0FB0BD27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24" name="Text Box 679">
          <a:extLst>
            <a:ext uri="{FF2B5EF4-FFF2-40B4-BE49-F238E27FC236}">
              <a16:creationId xmlns:a16="http://schemas.microsoft.com/office/drawing/2014/main" id="{3C7F8FD1-872A-4B77-93A4-AB367BA767F7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25" name="Text Box 680">
          <a:extLst>
            <a:ext uri="{FF2B5EF4-FFF2-40B4-BE49-F238E27FC236}">
              <a16:creationId xmlns:a16="http://schemas.microsoft.com/office/drawing/2014/main" id="{F9206952-CF71-4CD6-8A70-BF829BED6AA9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26" name="Text Box 681">
          <a:extLst>
            <a:ext uri="{FF2B5EF4-FFF2-40B4-BE49-F238E27FC236}">
              <a16:creationId xmlns:a16="http://schemas.microsoft.com/office/drawing/2014/main" id="{A7FA6798-CF0B-4405-B7D8-6D77AA845A44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27" name="Text Box 682">
          <a:extLst>
            <a:ext uri="{FF2B5EF4-FFF2-40B4-BE49-F238E27FC236}">
              <a16:creationId xmlns:a16="http://schemas.microsoft.com/office/drawing/2014/main" id="{EDD38A81-1FBD-49B8-B676-3EBD423A477F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28" name="Text Box 683">
          <a:extLst>
            <a:ext uri="{FF2B5EF4-FFF2-40B4-BE49-F238E27FC236}">
              <a16:creationId xmlns:a16="http://schemas.microsoft.com/office/drawing/2014/main" id="{F5CA32C8-DA31-4D49-AEC5-3EAF0CCB6CDC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29" name="Text Box 684">
          <a:extLst>
            <a:ext uri="{FF2B5EF4-FFF2-40B4-BE49-F238E27FC236}">
              <a16:creationId xmlns:a16="http://schemas.microsoft.com/office/drawing/2014/main" id="{BD44EB67-2302-47A9-A096-3F46BEEDB45E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30" name="Text Box 685">
          <a:extLst>
            <a:ext uri="{FF2B5EF4-FFF2-40B4-BE49-F238E27FC236}">
              <a16:creationId xmlns:a16="http://schemas.microsoft.com/office/drawing/2014/main" id="{5C3B1FBE-C9F5-4415-9A56-1AC645F1A6E8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31" name="Text Box 739">
          <a:extLst>
            <a:ext uri="{FF2B5EF4-FFF2-40B4-BE49-F238E27FC236}">
              <a16:creationId xmlns:a16="http://schemas.microsoft.com/office/drawing/2014/main" id="{C8AE1155-441F-4972-A3D4-ED062A673DD5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32" name="Text Box 740">
          <a:extLst>
            <a:ext uri="{FF2B5EF4-FFF2-40B4-BE49-F238E27FC236}">
              <a16:creationId xmlns:a16="http://schemas.microsoft.com/office/drawing/2014/main" id="{9002C93D-29B1-4425-B461-6A57D6FDF210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33" name="Text Box 741">
          <a:extLst>
            <a:ext uri="{FF2B5EF4-FFF2-40B4-BE49-F238E27FC236}">
              <a16:creationId xmlns:a16="http://schemas.microsoft.com/office/drawing/2014/main" id="{ED7812AD-C10E-4B4A-A2E0-303F16072B4D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34" name="Text Box 742">
          <a:extLst>
            <a:ext uri="{FF2B5EF4-FFF2-40B4-BE49-F238E27FC236}">
              <a16:creationId xmlns:a16="http://schemas.microsoft.com/office/drawing/2014/main" id="{F61B8D25-09B5-49E9-BAC0-4CC38D0E47E2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35" name="Text Box 743">
          <a:extLst>
            <a:ext uri="{FF2B5EF4-FFF2-40B4-BE49-F238E27FC236}">
              <a16:creationId xmlns:a16="http://schemas.microsoft.com/office/drawing/2014/main" id="{05734491-8D7B-47F2-99CD-826141D36CD8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76200</xdr:colOff>
      <xdr:row>123</xdr:row>
      <xdr:rowOff>167640</xdr:rowOff>
    </xdr:to>
    <xdr:sp macro="" textlink="">
      <xdr:nvSpPr>
        <xdr:cNvPr id="236" name="Text Box 744">
          <a:extLst>
            <a:ext uri="{FF2B5EF4-FFF2-40B4-BE49-F238E27FC236}">
              <a16:creationId xmlns:a16="http://schemas.microsoft.com/office/drawing/2014/main" id="{6DD8113B-7BA0-4320-BBC5-ACEC3AE65EB5}"/>
            </a:ext>
          </a:extLst>
        </xdr:cNvPr>
        <xdr:cNvSpPr txBox="1">
          <a:spLocks noChangeArrowheads="1"/>
        </xdr:cNvSpPr>
      </xdr:nvSpPr>
      <xdr:spPr bwMode="auto">
        <a:xfrm>
          <a:off x="5448300" y="372160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CB6FB7B5-D529-467B-849B-3150B1C6C582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FC903C9A-B104-4B28-B499-4E84375885B0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BE46BF7D-D844-4BC6-9879-39E7682AC083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40" name="Text Box 6">
          <a:extLst>
            <a:ext uri="{FF2B5EF4-FFF2-40B4-BE49-F238E27FC236}">
              <a16:creationId xmlns:a16="http://schemas.microsoft.com/office/drawing/2014/main" id="{7182F009-3FF2-4C3B-9DDD-1F9C50356A92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41" name="Text Box 7">
          <a:extLst>
            <a:ext uri="{FF2B5EF4-FFF2-40B4-BE49-F238E27FC236}">
              <a16:creationId xmlns:a16="http://schemas.microsoft.com/office/drawing/2014/main" id="{D516E792-46A1-47CE-8328-4374E937B505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42" name="Text Box 8">
          <a:extLst>
            <a:ext uri="{FF2B5EF4-FFF2-40B4-BE49-F238E27FC236}">
              <a16:creationId xmlns:a16="http://schemas.microsoft.com/office/drawing/2014/main" id="{C7F864E3-7158-4C31-97BF-50BE85F8F49B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43" name="Text Box 9">
          <a:extLst>
            <a:ext uri="{FF2B5EF4-FFF2-40B4-BE49-F238E27FC236}">
              <a16:creationId xmlns:a16="http://schemas.microsoft.com/office/drawing/2014/main" id="{04E9B949-16AA-4575-BFDA-8A347307CB3A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44" name="Text Box 10">
          <a:extLst>
            <a:ext uri="{FF2B5EF4-FFF2-40B4-BE49-F238E27FC236}">
              <a16:creationId xmlns:a16="http://schemas.microsoft.com/office/drawing/2014/main" id="{33E0D3CE-B2B7-4725-82E9-9F442E11CA57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45" name="Text Box 11">
          <a:extLst>
            <a:ext uri="{FF2B5EF4-FFF2-40B4-BE49-F238E27FC236}">
              <a16:creationId xmlns:a16="http://schemas.microsoft.com/office/drawing/2014/main" id="{CF05FF8D-14EF-4750-A8C0-E6A3DB59C8C9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46" name="Text Box 140">
          <a:extLst>
            <a:ext uri="{FF2B5EF4-FFF2-40B4-BE49-F238E27FC236}">
              <a16:creationId xmlns:a16="http://schemas.microsoft.com/office/drawing/2014/main" id="{B1610356-BC97-4C7A-AADE-8CACFD59C6DE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47" name="Text Box 141">
          <a:extLst>
            <a:ext uri="{FF2B5EF4-FFF2-40B4-BE49-F238E27FC236}">
              <a16:creationId xmlns:a16="http://schemas.microsoft.com/office/drawing/2014/main" id="{4473716E-88D2-459B-8AA1-DD80332A216C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48" name="Text Box 142">
          <a:extLst>
            <a:ext uri="{FF2B5EF4-FFF2-40B4-BE49-F238E27FC236}">
              <a16:creationId xmlns:a16="http://schemas.microsoft.com/office/drawing/2014/main" id="{5DE8263F-1FF9-442E-B9C7-6A980715C979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49" name="Text Box 143">
          <a:extLst>
            <a:ext uri="{FF2B5EF4-FFF2-40B4-BE49-F238E27FC236}">
              <a16:creationId xmlns:a16="http://schemas.microsoft.com/office/drawing/2014/main" id="{927B53A0-03DB-497E-B126-8C22A7CBC3A7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50" name="Text Box 658">
          <a:extLst>
            <a:ext uri="{FF2B5EF4-FFF2-40B4-BE49-F238E27FC236}">
              <a16:creationId xmlns:a16="http://schemas.microsoft.com/office/drawing/2014/main" id="{F27E26A4-E76F-4151-99E5-FB9182E23521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51" name="Text Box 659">
          <a:extLst>
            <a:ext uri="{FF2B5EF4-FFF2-40B4-BE49-F238E27FC236}">
              <a16:creationId xmlns:a16="http://schemas.microsoft.com/office/drawing/2014/main" id="{1E56B118-469E-43F1-9871-D0F3A0A47F21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52" name="Text Box 660">
          <a:extLst>
            <a:ext uri="{FF2B5EF4-FFF2-40B4-BE49-F238E27FC236}">
              <a16:creationId xmlns:a16="http://schemas.microsoft.com/office/drawing/2014/main" id="{AEA99809-485E-4448-8172-AA445F9E3164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53" name="Text Box 661">
          <a:extLst>
            <a:ext uri="{FF2B5EF4-FFF2-40B4-BE49-F238E27FC236}">
              <a16:creationId xmlns:a16="http://schemas.microsoft.com/office/drawing/2014/main" id="{B78CEB94-CBBF-48C6-B965-A724D01252CA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54" name="Text Box 662">
          <a:extLst>
            <a:ext uri="{FF2B5EF4-FFF2-40B4-BE49-F238E27FC236}">
              <a16:creationId xmlns:a16="http://schemas.microsoft.com/office/drawing/2014/main" id="{38B99747-AF7B-4989-8E94-FA40E75DF999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55" name="Text Box 663">
          <a:extLst>
            <a:ext uri="{FF2B5EF4-FFF2-40B4-BE49-F238E27FC236}">
              <a16:creationId xmlns:a16="http://schemas.microsoft.com/office/drawing/2014/main" id="{E06C7DA2-824F-4557-8EFF-2989E3549D11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56" name="Text Box 664">
          <a:extLst>
            <a:ext uri="{FF2B5EF4-FFF2-40B4-BE49-F238E27FC236}">
              <a16:creationId xmlns:a16="http://schemas.microsoft.com/office/drawing/2014/main" id="{43FE7ACE-96EB-403C-A97E-92FB894A0B3D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57" name="Text Box 665">
          <a:extLst>
            <a:ext uri="{FF2B5EF4-FFF2-40B4-BE49-F238E27FC236}">
              <a16:creationId xmlns:a16="http://schemas.microsoft.com/office/drawing/2014/main" id="{F2463783-0758-4064-8B40-DE9F53DD5968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58" name="Text Box 666">
          <a:extLst>
            <a:ext uri="{FF2B5EF4-FFF2-40B4-BE49-F238E27FC236}">
              <a16:creationId xmlns:a16="http://schemas.microsoft.com/office/drawing/2014/main" id="{8698BBB4-B7D4-44AC-B107-0EC07DA96368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59" name="Text Box 667">
          <a:extLst>
            <a:ext uri="{FF2B5EF4-FFF2-40B4-BE49-F238E27FC236}">
              <a16:creationId xmlns:a16="http://schemas.microsoft.com/office/drawing/2014/main" id="{B25A94C0-66B8-4CA2-83FB-D2BF6A01CA02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60" name="Text Box 668">
          <a:extLst>
            <a:ext uri="{FF2B5EF4-FFF2-40B4-BE49-F238E27FC236}">
              <a16:creationId xmlns:a16="http://schemas.microsoft.com/office/drawing/2014/main" id="{1BF73DBA-B933-4B86-94F6-BB4B8AB20206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61" name="Text Box 669">
          <a:extLst>
            <a:ext uri="{FF2B5EF4-FFF2-40B4-BE49-F238E27FC236}">
              <a16:creationId xmlns:a16="http://schemas.microsoft.com/office/drawing/2014/main" id="{2DCB699E-5F9F-47C4-9E06-A8AF2521B4E1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62" name="Text Box 670">
          <a:extLst>
            <a:ext uri="{FF2B5EF4-FFF2-40B4-BE49-F238E27FC236}">
              <a16:creationId xmlns:a16="http://schemas.microsoft.com/office/drawing/2014/main" id="{3E016136-B4AF-4AC8-9DCF-14A6476887CF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63" name="Text Box 671">
          <a:extLst>
            <a:ext uri="{FF2B5EF4-FFF2-40B4-BE49-F238E27FC236}">
              <a16:creationId xmlns:a16="http://schemas.microsoft.com/office/drawing/2014/main" id="{E017A9DA-689B-4B4E-9883-32AFCA9D716B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64" name="Text Box 672">
          <a:extLst>
            <a:ext uri="{FF2B5EF4-FFF2-40B4-BE49-F238E27FC236}">
              <a16:creationId xmlns:a16="http://schemas.microsoft.com/office/drawing/2014/main" id="{7B6A96B7-42D4-49C1-A3AF-0CD2FD4B5A9E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65" name="Text Box 673">
          <a:extLst>
            <a:ext uri="{FF2B5EF4-FFF2-40B4-BE49-F238E27FC236}">
              <a16:creationId xmlns:a16="http://schemas.microsoft.com/office/drawing/2014/main" id="{DC63C749-4056-4634-9D5A-50DA2ADEA547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66" name="Text Box 674">
          <a:extLst>
            <a:ext uri="{FF2B5EF4-FFF2-40B4-BE49-F238E27FC236}">
              <a16:creationId xmlns:a16="http://schemas.microsoft.com/office/drawing/2014/main" id="{D17EB65F-EAAF-4CBB-A881-478C1B4626BE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67" name="Text Box 675">
          <a:extLst>
            <a:ext uri="{FF2B5EF4-FFF2-40B4-BE49-F238E27FC236}">
              <a16:creationId xmlns:a16="http://schemas.microsoft.com/office/drawing/2014/main" id="{79C5465C-1717-41E5-B52B-2054C5379975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68" name="Text Box 676">
          <a:extLst>
            <a:ext uri="{FF2B5EF4-FFF2-40B4-BE49-F238E27FC236}">
              <a16:creationId xmlns:a16="http://schemas.microsoft.com/office/drawing/2014/main" id="{AD9DBF7D-2437-46B2-82E0-367B7BE22116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69" name="Text Box 677">
          <a:extLst>
            <a:ext uri="{FF2B5EF4-FFF2-40B4-BE49-F238E27FC236}">
              <a16:creationId xmlns:a16="http://schemas.microsoft.com/office/drawing/2014/main" id="{5160CBC6-D49F-4AE5-94A0-CFDAE8AFDA3F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70" name="Text Box 678">
          <a:extLst>
            <a:ext uri="{FF2B5EF4-FFF2-40B4-BE49-F238E27FC236}">
              <a16:creationId xmlns:a16="http://schemas.microsoft.com/office/drawing/2014/main" id="{CBE5EB96-A96E-47E9-A7BA-07D7FE9C9BD8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71" name="Text Box 679">
          <a:extLst>
            <a:ext uri="{FF2B5EF4-FFF2-40B4-BE49-F238E27FC236}">
              <a16:creationId xmlns:a16="http://schemas.microsoft.com/office/drawing/2014/main" id="{B3CB26DE-D601-4C8C-B808-54234FDF8EAB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72" name="Text Box 680">
          <a:extLst>
            <a:ext uri="{FF2B5EF4-FFF2-40B4-BE49-F238E27FC236}">
              <a16:creationId xmlns:a16="http://schemas.microsoft.com/office/drawing/2014/main" id="{E4B554F1-1939-4BFF-825E-176C4DE3CAE5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73" name="Text Box 681">
          <a:extLst>
            <a:ext uri="{FF2B5EF4-FFF2-40B4-BE49-F238E27FC236}">
              <a16:creationId xmlns:a16="http://schemas.microsoft.com/office/drawing/2014/main" id="{32FC423B-66E1-4FC1-B2E8-2A095C094381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74" name="Text Box 682">
          <a:extLst>
            <a:ext uri="{FF2B5EF4-FFF2-40B4-BE49-F238E27FC236}">
              <a16:creationId xmlns:a16="http://schemas.microsoft.com/office/drawing/2014/main" id="{8AF04A7C-E952-4AE4-AC0B-7DB75E257E59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75" name="Text Box 683">
          <a:extLst>
            <a:ext uri="{FF2B5EF4-FFF2-40B4-BE49-F238E27FC236}">
              <a16:creationId xmlns:a16="http://schemas.microsoft.com/office/drawing/2014/main" id="{7B165B8D-E148-45A0-9FDE-21D357C46C7A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76" name="Text Box 684">
          <a:extLst>
            <a:ext uri="{FF2B5EF4-FFF2-40B4-BE49-F238E27FC236}">
              <a16:creationId xmlns:a16="http://schemas.microsoft.com/office/drawing/2014/main" id="{1E85DCA2-E1BB-4FDC-BEB9-F6B1FAFD2838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77" name="Text Box 685">
          <a:extLst>
            <a:ext uri="{FF2B5EF4-FFF2-40B4-BE49-F238E27FC236}">
              <a16:creationId xmlns:a16="http://schemas.microsoft.com/office/drawing/2014/main" id="{81029C97-E9B0-4798-8BB3-682B9683466C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78" name="Text Box 739">
          <a:extLst>
            <a:ext uri="{FF2B5EF4-FFF2-40B4-BE49-F238E27FC236}">
              <a16:creationId xmlns:a16="http://schemas.microsoft.com/office/drawing/2014/main" id="{77284C9F-4AA6-4EFB-84F5-80F5FD91F8B3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79" name="Text Box 740">
          <a:extLst>
            <a:ext uri="{FF2B5EF4-FFF2-40B4-BE49-F238E27FC236}">
              <a16:creationId xmlns:a16="http://schemas.microsoft.com/office/drawing/2014/main" id="{ED8F3529-DAF6-4B1B-BC75-2608D534B409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80" name="Text Box 741">
          <a:extLst>
            <a:ext uri="{FF2B5EF4-FFF2-40B4-BE49-F238E27FC236}">
              <a16:creationId xmlns:a16="http://schemas.microsoft.com/office/drawing/2014/main" id="{FC70270F-8F44-403F-88DC-6A101A95A5A1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81" name="Text Box 742">
          <a:extLst>
            <a:ext uri="{FF2B5EF4-FFF2-40B4-BE49-F238E27FC236}">
              <a16:creationId xmlns:a16="http://schemas.microsoft.com/office/drawing/2014/main" id="{FA69A77E-0A40-40D9-A5EA-1310A725917A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82" name="Text Box 743">
          <a:extLst>
            <a:ext uri="{FF2B5EF4-FFF2-40B4-BE49-F238E27FC236}">
              <a16:creationId xmlns:a16="http://schemas.microsoft.com/office/drawing/2014/main" id="{B97186FF-B85F-45B3-8D7D-0DCD1AE56A72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76200</xdr:colOff>
      <xdr:row>125</xdr:row>
      <xdr:rowOff>0</xdr:rowOff>
    </xdr:to>
    <xdr:sp macro="" textlink="">
      <xdr:nvSpPr>
        <xdr:cNvPr id="283" name="Text Box 744">
          <a:extLst>
            <a:ext uri="{FF2B5EF4-FFF2-40B4-BE49-F238E27FC236}">
              <a16:creationId xmlns:a16="http://schemas.microsoft.com/office/drawing/2014/main" id="{27E0932E-9F67-4ED2-9397-C4416EA85FF6}"/>
            </a:ext>
          </a:extLst>
        </xdr:cNvPr>
        <xdr:cNvSpPr txBox="1">
          <a:spLocks noChangeArrowheads="1"/>
        </xdr:cNvSpPr>
      </xdr:nvSpPr>
      <xdr:spPr bwMode="auto">
        <a:xfrm>
          <a:off x="5448300" y="374142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47FDEF57-23BB-4F71-B061-5032E9E571D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85" name="Text Box 4">
          <a:extLst>
            <a:ext uri="{FF2B5EF4-FFF2-40B4-BE49-F238E27FC236}">
              <a16:creationId xmlns:a16="http://schemas.microsoft.com/office/drawing/2014/main" id="{D0ED6B43-20D5-49F3-B392-6CF3A93D79C7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86" name="Text Box 5">
          <a:extLst>
            <a:ext uri="{FF2B5EF4-FFF2-40B4-BE49-F238E27FC236}">
              <a16:creationId xmlns:a16="http://schemas.microsoft.com/office/drawing/2014/main" id="{DDBDC0DC-D73A-4F0C-A759-8560C7E612F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87" name="Text Box 6">
          <a:extLst>
            <a:ext uri="{FF2B5EF4-FFF2-40B4-BE49-F238E27FC236}">
              <a16:creationId xmlns:a16="http://schemas.microsoft.com/office/drawing/2014/main" id="{76AD65D1-B50F-4FCF-8AA7-89A381217F17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5033F5B5-97D2-47D9-AF00-BC21618C4EF4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79EA2993-F8F7-47D2-8C86-1AFC55A09DB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90" name="Text Box 9">
          <a:extLst>
            <a:ext uri="{FF2B5EF4-FFF2-40B4-BE49-F238E27FC236}">
              <a16:creationId xmlns:a16="http://schemas.microsoft.com/office/drawing/2014/main" id="{9CB0FFF7-5DF9-49E9-A4B1-E13B34120C84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91" name="Text Box 10">
          <a:extLst>
            <a:ext uri="{FF2B5EF4-FFF2-40B4-BE49-F238E27FC236}">
              <a16:creationId xmlns:a16="http://schemas.microsoft.com/office/drawing/2014/main" id="{906531D5-DAF4-4BA6-BD40-4AF3911C2B8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92" name="Text Box 11">
          <a:extLst>
            <a:ext uri="{FF2B5EF4-FFF2-40B4-BE49-F238E27FC236}">
              <a16:creationId xmlns:a16="http://schemas.microsoft.com/office/drawing/2014/main" id="{57EA47A8-9E41-4B97-9DB0-D2AD864C1272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93" name="Text Box 140">
          <a:extLst>
            <a:ext uri="{FF2B5EF4-FFF2-40B4-BE49-F238E27FC236}">
              <a16:creationId xmlns:a16="http://schemas.microsoft.com/office/drawing/2014/main" id="{E8123E88-A825-48D7-9178-F1F45346196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94" name="Text Box 141">
          <a:extLst>
            <a:ext uri="{FF2B5EF4-FFF2-40B4-BE49-F238E27FC236}">
              <a16:creationId xmlns:a16="http://schemas.microsoft.com/office/drawing/2014/main" id="{74D18981-D8AC-4BDF-BE75-FC77CE665A9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95" name="Text Box 142">
          <a:extLst>
            <a:ext uri="{FF2B5EF4-FFF2-40B4-BE49-F238E27FC236}">
              <a16:creationId xmlns:a16="http://schemas.microsoft.com/office/drawing/2014/main" id="{6B1F807A-2CA8-4AC9-BA5E-98CB082BF40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96" name="Text Box 143">
          <a:extLst>
            <a:ext uri="{FF2B5EF4-FFF2-40B4-BE49-F238E27FC236}">
              <a16:creationId xmlns:a16="http://schemas.microsoft.com/office/drawing/2014/main" id="{39B37F5F-B1BF-4608-9B32-DB0E288A24E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97" name="Text Box 658">
          <a:extLst>
            <a:ext uri="{FF2B5EF4-FFF2-40B4-BE49-F238E27FC236}">
              <a16:creationId xmlns:a16="http://schemas.microsoft.com/office/drawing/2014/main" id="{DFAC8426-24D9-491F-96DF-1F87EB7CA52A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98" name="Text Box 659">
          <a:extLst>
            <a:ext uri="{FF2B5EF4-FFF2-40B4-BE49-F238E27FC236}">
              <a16:creationId xmlns:a16="http://schemas.microsoft.com/office/drawing/2014/main" id="{DAC1179C-37BE-4602-8B00-8AAA68CA5B2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299" name="Text Box 660">
          <a:extLst>
            <a:ext uri="{FF2B5EF4-FFF2-40B4-BE49-F238E27FC236}">
              <a16:creationId xmlns:a16="http://schemas.microsoft.com/office/drawing/2014/main" id="{FCA54785-FB77-425E-8FD1-4A8011A7C86E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00" name="Text Box 661">
          <a:extLst>
            <a:ext uri="{FF2B5EF4-FFF2-40B4-BE49-F238E27FC236}">
              <a16:creationId xmlns:a16="http://schemas.microsoft.com/office/drawing/2014/main" id="{35C31EFB-5A9B-45BB-8BCC-D6ACC7241D6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01" name="Text Box 662">
          <a:extLst>
            <a:ext uri="{FF2B5EF4-FFF2-40B4-BE49-F238E27FC236}">
              <a16:creationId xmlns:a16="http://schemas.microsoft.com/office/drawing/2014/main" id="{A5DC1B17-5A9A-4FCE-957E-0D9A98168A7D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02" name="Text Box 663">
          <a:extLst>
            <a:ext uri="{FF2B5EF4-FFF2-40B4-BE49-F238E27FC236}">
              <a16:creationId xmlns:a16="http://schemas.microsoft.com/office/drawing/2014/main" id="{D1E1D5C2-C3A9-4595-995E-A368F9ACD9C8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03" name="Text Box 664">
          <a:extLst>
            <a:ext uri="{FF2B5EF4-FFF2-40B4-BE49-F238E27FC236}">
              <a16:creationId xmlns:a16="http://schemas.microsoft.com/office/drawing/2014/main" id="{8781F2CA-BF96-416D-B819-231E20A21E90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04" name="Text Box 665">
          <a:extLst>
            <a:ext uri="{FF2B5EF4-FFF2-40B4-BE49-F238E27FC236}">
              <a16:creationId xmlns:a16="http://schemas.microsoft.com/office/drawing/2014/main" id="{399103F7-4AF4-4E00-8F7B-8F47A88499C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05" name="Text Box 666">
          <a:extLst>
            <a:ext uri="{FF2B5EF4-FFF2-40B4-BE49-F238E27FC236}">
              <a16:creationId xmlns:a16="http://schemas.microsoft.com/office/drawing/2014/main" id="{C1D68298-B6D8-4BFA-9432-81549DBCF10F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06" name="Text Box 667">
          <a:extLst>
            <a:ext uri="{FF2B5EF4-FFF2-40B4-BE49-F238E27FC236}">
              <a16:creationId xmlns:a16="http://schemas.microsoft.com/office/drawing/2014/main" id="{01F456D6-1812-41D0-A55A-3CA22AE34853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07" name="Text Box 668">
          <a:extLst>
            <a:ext uri="{FF2B5EF4-FFF2-40B4-BE49-F238E27FC236}">
              <a16:creationId xmlns:a16="http://schemas.microsoft.com/office/drawing/2014/main" id="{CD823AF8-D1D4-42EA-96ED-CFA8A5AD3423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08" name="Text Box 669">
          <a:extLst>
            <a:ext uri="{FF2B5EF4-FFF2-40B4-BE49-F238E27FC236}">
              <a16:creationId xmlns:a16="http://schemas.microsoft.com/office/drawing/2014/main" id="{673FDE70-6AA6-4D98-B334-E786AEFD9C1E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09" name="Text Box 670">
          <a:extLst>
            <a:ext uri="{FF2B5EF4-FFF2-40B4-BE49-F238E27FC236}">
              <a16:creationId xmlns:a16="http://schemas.microsoft.com/office/drawing/2014/main" id="{32A5CEC7-658C-4C20-9231-36216B87880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10" name="Text Box 671">
          <a:extLst>
            <a:ext uri="{FF2B5EF4-FFF2-40B4-BE49-F238E27FC236}">
              <a16:creationId xmlns:a16="http://schemas.microsoft.com/office/drawing/2014/main" id="{A1B06D38-A224-4FF5-BB95-865BCCCFED53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11" name="Text Box 672">
          <a:extLst>
            <a:ext uri="{FF2B5EF4-FFF2-40B4-BE49-F238E27FC236}">
              <a16:creationId xmlns:a16="http://schemas.microsoft.com/office/drawing/2014/main" id="{199ECEC0-D9E1-43FD-9707-7EE76F7A5E13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12" name="Text Box 673">
          <a:extLst>
            <a:ext uri="{FF2B5EF4-FFF2-40B4-BE49-F238E27FC236}">
              <a16:creationId xmlns:a16="http://schemas.microsoft.com/office/drawing/2014/main" id="{77E49458-0054-49DA-BCA4-E3D9B0F01D7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13" name="Text Box 674">
          <a:extLst>
            <a:ext uri="{FF2B5EF4-FFF2-40B4-BE49-F238E27FC236}">
              <a16:creationId xmlns:a16="http://schemas.microsoft.com/office/drawing/2014/main" id="{BD53B063-6CC5-49C8-A435-59282EF574CB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14" name="Text Box 675">
          <a:extLst>
            <a:ext uri="{FF2B5EF4-FFF2-40B4-BE49-F238E27FC236}">
              <a16:creationId xmlns:a16="http://schemas.microsoft.com/office/drawing/2014/main" id="{E79BB72E-CBC4-426F-AC5E-30C37626A742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15" name="Text Box 676">
          <a:extLst>
            <a:ext uri="{FF2B5EF4-FFF2-40B4-BE49-F238E27FC236}">
              <a16:creationId xmlns:a16="http://schemas.microsoft.com/office/drawing/2014/main" id="{D71D6B44-03B5-4D30-92DA-34DB21A6F537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16" name="Text Box 677">
          <a:extLst>
            <a:ext uri="{FF2B5EF4-FFF2-40B4-BE49-F238E27FC236}">
              <a16:creationId xmlns:a16="http://schemas.microsoft.com/office/drawing/2014/main" id="{F266C6B4-819B-43E8-9CB5-366F15CE0979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17" name="Text Box 678">
          <a:extLst>
            <a:ext uri="{FF2B5EF4-FFF2-40B4-BE49-F238E27FC236}">
              <a16:creationId xmlns:a16="http://schemas.microsoft.com/office/drawing/2014/main" id="{FABF57FC-2B93-47E8-8D1F-D13C4E27834A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18" name="Text Box 679">
          <a:extLst>
            <a:ext uri="{FF2B5EF4-FFF2-40B4-BE49-F238E27FC236}">
              <a16:creationId xmlns:a16="http://schemas.microsoft.com/office/drawing/2014/main" id="{6E4A8945-9BA9-415A-812B-F6E3950B99F7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19" name="Text Box 680">
          <a:extLst>
            <a:ext uri="{FF2B5EF4-FFF2-40B4-BE49-F238E27FC236}">
              <a16:creationId xmlns:a16="http://schemas.microsoft.com/office/drawing/2014/main" id="{87DB56B0-183B-4B0E-BB75-81846251321C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20" name="Text Box 681">
          <a:extLst>
            <a:ext uri="{FF2B5EF4-FFF2-40B4-BE49-F238E27FC236}">
              <a16:creationId xmlns:a16="http://schemas.microsoft.com/office/drawing/2014/main" id="{4EDD1C05-809C-43B1-8045-0B940A7A2D8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21" name="Text Box 682">
          <a:extLst>
            <a:ext uri="{FF2B5EF4-FFF2-40B4-BE49-F238E27FC236}">
              <a16:creationId xmlns:a16="http://schemas.microsoft.com/office/drawing/2014/main" id="{D4FA46EB-B6DB-4C3D-971E-3948EA9233A3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22" name="Text Box 683">
          <a:extLst>
            <a:ext uri="{FF2B5EF4-FFF2-40B4-BE49-F238E27FC236}">
              <a16:creationId xmlns:a16="http://schemas.microsoft.com/office/drawing/2014/main" id="{B949C562-0821-413D-82F8-B532330FD8A2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23" name="Text Box 684">
          <a:extLst>
            <a:ext uri="{FF2B5EF4-FFF2-40B4-BE49-F238E27FC236}">
              <a16:creationId xmlns:a16="http://schemas.microsoft.com/office/drawing/2014/main" id="{D5821AE2-9AE9-48A9-8A4E-620A3B6EF855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24" name="Text Box 685">
          <a:extLst>
            <a:ext uri="{FF2B5EF4-FFF2-40B4-BE49-F238E27FC236}">
              <a16:creationId xmlns:a16="http://schemas.microsoft.com/office/drawing/2014/main" id="{997A80A3-CEE1-4A11-9200-A322AC331C64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25" name="Text Box 739">
          <a:extLst>
            <a:ext uri="{FF2B5EF4-FFF2-40B4-BE49-F238E27FC236}">
              <a16:creationId xmlns:a16="http://schemas.microsoft.com/office/drawing/2014/main" id="{4E66A310-7A39-4271-BEE5-9AF3DFD3EDF5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26" name="Text Box 740">
          <a:extLst>
            <a:ext uri="{FF2B5EF4-FFF2-40B4-BE49-F238E27FC236}">
              <a16:creationId xmlns:a16="http://schemas.microsoft.com/office/drawing/2014/main" id="{59C3B515-6D07-4CF8-95E1-1E71B282890A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27" name="Text Box 741">
          <a:extLst>
            <a:ext uri="{FF2B5EF4-FFF2-40B4-BE49-F238E27FC236}">
              <a16:creationId xmlns:a16="http://schemas.microsoft.com/office/drawing/2014/main" id="{01081726-FB66-4FAE-AF57-712FED8EE0A6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28" name="Text Box 742">
          <a:extLst>
            <a:ext uri="{FF2B5EF4-FFF2-40B4-BE49-F238E27FC236}">
              <a16:creationId xmlns:a16="http://schemas.microsoft.com/office/drawing/2014/main" id="{6F262782-1DBE-4DBB-B22D-1315163442DE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29" name="Text Box 743">
          <a:extLst>
            <a:ext uri="{FF2B5EF4-FFF2-40B4-BE49-F238E27FC236}">
              <a16:creationId xmlns:a16="http://schemas.microsoft.com/office/drawing/2014/main" id="{FD3A407C-4443-4B7D-9212-ACFFE6AEFC14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76200</xdr:colOff>
      <xdr:row>125</xdr:row>
      <xdr:rowOff>167640</xdr:rowOff>
    </xdr:to>
    <xdr:sp macro="" textlink="">
      <xdr:nvSpPr>
        <xdr:cNvPr id="330" name="Text Box 744">
          <a:extLst>
            <a:ext uri="{FF2B5EF4-FFF2-40B4-BE49-F238E27FC236}">
              <a16:creationId xmlns:a16="http://schemas.microsoft.com/office/drawing/2014/main" id="{23F904C7-FBAD-4666-8274-1A109DF0F131}"/>
            </a:ext>
          </a:extLst>
        </xdr:cNvPr>
        <xdr:cNvSpPr txBox="1">
          <a:spLocks noChangeArrowheads="1"/>
        </xdr:cNvSpPr>
      </xdr:nvSpPr>
      <xdr:spPr bwMode="auto">
        <a:xfrm>
          <a:off x="5448300" y="376123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31" name="Text Box 686">
          <a:extLst>
            <a:ext uri="{FF2B5EF4-FFF2-40B4-BE49-F238E27FC236}">
              <a16:creationId xmlns:a16="http://schemas.microsoft.com/office/drawing/2014/main" id="{52FC6C43-22B2-4776-A4C1-2C195F24296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32" name="Text Box 687">
          <a:extLst>
            <a:ext uri="{FF2B5EF4-FFF2-40B4-BE49-F238E27FC236}">
              <a16:creationId xmlns:a16="http://schemas.microsoft.com/office/drawing/2014/main" id="{C6AED4D4-86D3-486C-BF48-FE2DBA81B341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33" name="Text Box 688">
          <a:extLst>
            <a:ext uri="{FF2B5EF4-FFF2-40B4-BE49-F238E27FC236}">
              <a16:creationId xmlns:a16="http://schemas.microsoft.com/office/drawing/2014/main" id="{5A7BB1DE-A019-4211-8791-5C67BA16C60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34" name="Text Box 689">
          <a:extLst>
            <a:ext uri="{FF2B5EF4-FFF2-40B4-BE49-F238E27FC236}">
              <a16:creationId xmlns:a16="http://schemas.microsoft.com/office/drawing/2014/main" id="{B93BD529-6106-4C40-ACCC-130A14EA321B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35" name="Text Box 690">
          <a:extLst>
            <a:ext uri="{FF2B5EF4-FFF2-40B4-BE49-F238E27FC236}">
              <a16:creationId xmlns:a16="http://schemas.microsoft.com/office/drawing/2014/main" id="{78E926E3-9D5A-4910-B20F-07A18019928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36" name="Text Box 691">
          <a:extLst>
            <a:ext uri="{FF2B5EF4-FFF2-40B4-BE49-F238E27FC236}">
              <a16:creationId xmlns:a16="http://schemas.microsoft.com/office/drawing/2014/main" id="{B73D252E-7653-4450-BDD8-5D28882B9E7B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37" name="Text Box 692">
          <a:extLst>
            <a:ext uri="{FF2B5EF4-FFF2-40B4-BE49-F238E27FC236}">
              <a16:creationId xmlns:a16="http://schemas.microsoft.com/office/drawing/2014/main" id="{95C77C5F-62C8-4C38-A6F0-F5006F950F7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38" name="Text Box 693">
          <a:extLst>
            <a:ext uri="{FF2B5EF4-FFF2-40B4-BE49-F238E27FC236}">
              <a16:creationId xmlns:a16="http://schemas.microsoft.com/office/drawing/2014/main" id="{43D25EDD-973B-439C-9AD7-994B4B4CE42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39" name="Text Box 694">
          <a:extLst>
            <a:ext uri="{FF2B5EF4-FFF2-40B4-BE49-F238E27FC236}">
              <a16:creationId xmlns:a16="http://schemas.microsoft.com/office/drawing/2014/main" id="{BF72B9CE-9637-4835-9D31-F355D6F5273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40" name="Text Box 695">
          <a:extLst>
            <a:ext uri="{FF2B5EF4-FFF2-40B4-BE49-F238E27FC236}">
              <a16:creationId xmlns:a16="http://schemas.microsoft.com/office/drawing/2014/main" id="{3AABAB16-55C9-46A3-A8C9-E462418AFC7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41" name="Text Box 696">
          <a:extLst>
            <a:ext uri="{FF2B5EF4-FFF2-40B4-BE49-F238E27FC236}">
              <a16:creationId xmlns:a16="http://schemas.microsoft.com/office/drawing/2014/main" id="{9DDA5096-5E78-470A-940D-C4C4046BF79B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42" name="Text Box 697">
          <a:extLst>
            <a:ext uri="{FF2B5EF4-FFF2-40B4-BE49-F238E27FC236}">
              <a16:creationId xmlns:a16="http://schemas.microsoft.com/office/drawing/2014/main" id="{E6FCB629-48AC-4129-8298-9D1A652D2B5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43" name="Text Box 698">
          <a:extLst>
            <a:ext uri="{FF2B5EF4-FFF2-40B4-BE49-F238E27FC236}">
              <a16:creationId xmlns:a16="http://schemas.microsoft.com/office/drawing/2014/main" id="{F321CD74-053C-43B8-8644-3B2001069DCB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44" name="Text Box 699">
          <a:extLst>
            <a:ext uri="{FF2B5EF4-FFF2-40B4-BE49-F238E27FC236}">
              <a16:creationId xmlns:a16="http://schemas.microsoft.com/office/drawing/2014/main" id="{38CC4B81-5D44-46B3-B66A-744600794C2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45" name="Text Box 700">
          <a:extLst>
            <a:ext uri="{FF2B5EF4-FFF2-40B4-BE49-F238E27FC236}">
              <a16:creationId xmlns:a16="http://schemas.microsoft.com/office/drawing/2014/main" id="{C3FBD4C6-051B-49A9-81F9-78EE101E28B7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46" name="Text Box 701">
          <a:extLst>
            <a:ext uri="{FF2B5EF4-FFF2-40B4-BE49-F238E27FC236}">
              <a16:creationId xmlns:a16="http://schemas.microsoft.com/office/drawing/2014/main" id="{8FE21E5E-FBAA-4314-80AC-9AC9E0A97CC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47" name="Text Box 702">
          <a:extLst>
            <a:ext uri="{FF2B5EF4-FFF2-40B4-BE49-F238E27FC236}">
              <a16:creationId xmlns:a16="http://schemas.microsoft.com/office/drawing/2014/main" id="{F237DF32-BA42-4BB0-A846-54195094C410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48" name="Text Box 703">
          <a:extLst>
            <a:ext uri="{FF2B5EF4-FFF2-40B4-BE49-F238E27FC236}">
              <a16:creationId xmlns:a16="http://schemas.microsoft.com/office/drawing/2014/main" id="{41CC083A-189B-4F89-971D-A293111FD47D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49" name="Text Box 704">
          <a:extLst>
            <a:ext uri="{FF2B5EF4-FFF2-40B4-BE49-F238E27FC236}">
              <a16:creationId xmlns:a16="http://schemas.microsoft.com/office/drawing/2014/main" id="{BCCEEE60-6930-4DF5-9F1D-8376FC682A77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50" name="Text Box 705">
          <a:extLst>
            <a:ext uri="{FF2B5EF4-FFF2-40B4-BE49-F238E27FC236}">
              <a16:creationId xmlns:a16="http://schemas.microsoft.com/office/drawing/2014/main" id="{F393AFAF-2E69-4E09-9E36-2CB86E7B4F3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51" name="Text Box 706">
          <a:extLst>
            <a:ext uri="{FF2B5EF4-FFF2-40B4-BE49-F238E27FC236}">
              <a16:creationId xmlns:a16="http://schemas.microsoft.com/office/drawing/2014/main" id="{77E195BF-A1FE-40C2-8175-0D00FE503B3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52" name="Text Box 707">
          <a:extLst>
            <a:ext uri="{FF2B5EF4-FFF2-40B4-BE49-F238E27FC236}">
              <a16:creationId xmlns:a16="http://schemas.microsoft.com/office/drawing/2014/main" id="{C6979AE2-E4F0-4B3D-A36E-916A1EAB5C1D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53" name="Text Box 708">
          <a:extLst>
            <a:ext uri="{FF2B5EF4-FFF2-40B4-BE49-F238E27FC236}">
              <a16:creationId xmlns:a16="http://schemas.microsoft.com/office/drawing/2014/main" id="{CC1A8433-2875-4D23-ACFB-113C76DEAEB1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54" name="Text Box 709">
          <a:extLst>
            <a:ext uri="{FF2B5EF4-FFF2-40B4-BE49-F238E27FC236}">
              <a16:creationId xmlns:a16="http://schemas.microsoft.com/office/drawing/2014/main" id="{D234B5EF-1D09-44B5-862A-774AC345C02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55" name="Text Box 710">
          <a:extLst>
            <a:ext uri="{FF2B5EF4-FFF2-40B4-BE49-F238E27FC236}">
              <a16:creationId xmlns:a16="http://schemas.microsoft.com/office/drawing/2014/main" id="{94404358-814D-4B57-B52C-86DE066D4CED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56" name="Text Box 711">
          <a:extLst>
            <a:ext uri="{FF2B5EF4-FFF2-40B4-BE49-F238E27FC236}">
              <a16:creationId xmlns:a16="http://schemas.microsoft.com/office/drawing/2014/main" id="{EFD379BC-B93D-48DC-8740-35766A7A3484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57" name="Text Box 712">
          <a:extLst>
            <a:ext uri="{FF2B5EF4-FFF2-40B4-BE49-F238E27FC236}">
              <a16:creationId xmlns:a16="http://schemas.microsoft.com/office/drawing/2014/main" id="{FF86E05A-9BF5-4BCF-850C-7E0180E7C86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58" name="Text Box 713">
          <a:extLst>
            <a:ext uri="{FF2B5EF4-FFF2-40B4-BE49-F238E27FC236}">
              <a16:creationId xmlns:a16="http://schemas.microsoft.com/office/drawing/2014/main" id="{79D50047-CE2E-469D-ADF6-72C212F0300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59" name="Text Box 714">
          <a:extLst>
            <a:ext uri="{FF2B5EF4-FFF2-40B4-BE49-F238E27FC236}">
              <a16:creationId xmlns:a16="http://schemas.microsoft.com/office/drawing/2014/main" id="{834F651D-DCCD-4973-AB78-5A98A791303E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60" name="Text Box 715">
          <a:extLst>
            <a:ext uri="{FF2B5EF4-FFF2-40B4-BE49-F238E27FC236}">
              <a16:creationId xmlns:a16="http://schemas.microsoft.com/office/drawing/2014/main" id="{E0E0DBAA-21F0-4CA5-BBB6-EBF4895C557B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61" name="Text Box 716">
          <a:extLst>
            <a:ext uri="{FF2B5EF4-FFF2-40B4-BE49-F238E27FC236}">
              <a16:creationId xmlns:a16="http://schemas.microsoft.com/office/drawing/2014/main" id="{3274B705-EB73-448D-AF14-8F6079607CBB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62" name="Text Box 717">
          <a:extLst>
            <a:ext uri="{FF2B5EF4-FFF2-40B4-BE49-F238E27FC236}">
              <a16:creationId xmlns:a16="http://schemas.microsoft.com/office/drawing/2014/main" id="{07AEB010-3006-4885-A1F8-B129E67339B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63" name="Text Box 718">
          <a:extLst>
            <a:ext uri="{FF2B5EF4-FFF2-40B4-BE49-F238E27FC236}">
              <a16:creationId xmlns:a16="http://schemas.microsoft.com/office/drawing/2014/main" id="{C9DE72B3-C381-4242-A961-E743B3CE7E8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64" name="Text Box 719">
          <a:extLst>
            <a:ext uri="{FF2B5EF4-FFF2-40B4-BE49-F238E27FC236}">
              <a16:creationId xmlns:a16="http://schemas.microsoft.com/office/drawing/2014/main" id="{6FBE9C0F-B4A1-42AB-8C43-13B2B5913AA7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65" name="Text Box 720">
          <a:extLst>
            <a:ext uri="{FF2B5EF4-FFF2-40B4-BE49-F238E27FC236}">
              <a16:creationId xmlns:a16="http://schemas.microsoft.com/office/drawing/2014/main" id="{7C3FA083-759C-44C0-9806-4F988783A00E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66" name="Text Box 721">
          <a:extLst>
            <a:ext uri="{FF2B5EF4-FFF2-40B4-BE49-F238E27FC236}">
              <a16:creationId xmlns:a16="http://schemas.microsoft.com/office/drawing/2014/main" id="{44ABB6FE-189A-4C6D-8637-D8D60886D40B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67" name="Text Box 722">
          <a:extLst>
            <a:ext uri="{FF2B5EF4-FFF2-40B4-BE49-F238E27FC236}">
              <a16:creationId xmlns:a16="http://schemas.microsoft.com/office/drawing/2014/main" id="{30C460E6-6452-46B4-BD5D-28174E2D801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68" name="Text Box 723">
          <a:extLst>
            <a:ext uri="{FF2B5EF4-FFF2-40B4-BE49-F238E27FC236}">
              <a16:creationId xmlns:a16="http://schemas.microsoft.com/office/drawing/2014/main" id="{ADCCA372-7CE2-445E-940A-27A4A56BB89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69" name="Text Box 724">
          <a:extLst>
            <a:ext uri="{FF2B5EF4-FFF2-40B4-BE49-F238E27FC236}">
              <a16:creationId xmlns:a16="http://schemas.microsoft.com/office/drawing/2014/main" id="{7CED9679-EA9A-4DCA-8CD0-33F86732E9E0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70" name="Text Box 725">
          <a:extLst>
            <a:ext uri="{FF2B5EF4-FFF2-40B4-BE49-F238E27FC236}">
              <a16:creationId xmlns:a16="http://schemas.microsoft.com/office/drawing/2014/main" id="{8DF81C05-E402-48AD-BCB0-B18E003A5ED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71" name="Text Box 726">
          <a:extLst>
            <a:ext uri="{FF2B5EF4-FFF2-40B4-BE49-F238E27FC236}">
              <a16:creationId xmlns:a16="http://schemas.microsoft.com/office/drawing/2014/main" id="{0B8BB0AD-997B-4CDE-A8A5-5B7701BA9867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72" name="Text Box 727">
          <a:extLst>
            <a:ext uri="{FF2B5EF4-FFF2-40B4-BE49-F238E27FC236}">
              <a16:creationId xmlns:a16="http://schemas.microsoft.com/office/drawing/2014/main" id="{B6D69185-179E-4D12-86C9-573ABFAE284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73" name="Text Box 728">
          <a:extLst>
            <a:ext uri="{FF2B5EF4-FFF2-40B4-BE49-F238E27FC236}">
              <a16:creationId xmlns:a16="http://schemas.microsoft.com/office/drawing/2014/main" id="{33E27653-A998-4E9F-8D5C-A9EAB5413EC1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74" name="Text Box 729">
          <a:extLst>
            <a:ext uri="{FF2B5EF4-FFF2-40B4-BE49-F238E27FC236}">
              <a16:creationId xmlns:a16="http://schemas.microsoft.com/office/drawing/2014/main" id="{8E8769A5-0AC0-4CC7-9D2A-1EB36DC1604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75" name="Text Box 730">
          <a:extLst>
            <a:ext uri="{FF2B5EF4-FFF2-40B4-BE49-F238E27FC236}">
              <a16:creationId xmlns:a16="http://schemas.microsoft.com/office/drawing/2014/main" id="{77444DB1-91C1-4ECD-8361-95BB4F93BAF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76" name="Text Box 731">
          <a:extLst>
            <a:ext uri="{FF2B5EF4-FFF2-40B4-BE49-F238E27FC236}">
              <a16:creationId xmlns:a16="http://schemas.microsoft.com/office/drawing/2014/main" id="{4257EE83-9A6D-4F3A-83B7-DDD61987500F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77" name="Text Box 732">
          <a:extLst>
            <a:ext uri="{FF2B5EF4-FFF2-40B4-BE49-F238E27FC236}">
              <a16:creationId xmlns:a16="http://schemas.microsoft.com/office/drawing/2014/main" id="{5227D6E2-E0C3-4367-A0DD-2AEACB7BB7B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78" name="Text Box 733">
          <a:extLst>
            <a:ext uri="{FF2B5EF4-FFF2-40B4-BE49-F238E27FC236}">
              <a16:creationId xmlns:a16="http://schemas.microsoft.com/office/drawing/2014/main" id="{BCBC2DA4-BA7E-490C-8F26-BA3F7065BCC4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79" name="Text Box 734">
          <a:extLst>
            <a:ext uri="{FF2B5EF4-FFF2-40B4-BE49-F238E27FC236}">
              <a16:creationId xmlns:a16="http://schemas.microsoft.com/office/drawing/2014/main" id="{78F14882-1182-4F5F-BCDA-0CBB5BAC26A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80" name="Text Box 735">
          <a:extLst>
            <a:ext uri="{FF2B5EF4-FFF2-40B4-BE49-F238E27FC236}">
              <a16:creationId xmlns:a16="http://schemas.microsoft.com/office/drawing/2014/main" id="{ED99AE45-A28D-4C84-AE69-7D5DAD8147E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81" name="Text Box 736">
          <a:extLst>
            <a:ext uri="{FF2B5EF4-FFF2-40B4-BE49-F238E27FC236}">
              <a16:creationId xmlns:a16="http://schemas.microsoft.com/office/drawing/2014/main" id="{6970F632-59B2-4A32-8F5B-C4C38FC1246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82" name="Text Box 737">
          <a:extLst>
            <a:ext uri="{FF2B5EF4-FFF2-40B4-BE49-F238E27FC236}">
              <a16:creationId xmlns:a16="http://schemas.microsoft.com/office/drawing/2014/main" id="{F0073823-3FD8-49A9-AC07-E34BD65DBD5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83" name="Text Box 738">
          <a:extLst>
            <a:ext uri="{FF2B5EF4-FFF2-40B4-BE49-F238E27FC236}">
              <a16:creationId xmlns:a16="http://schemas.microsoft.com/office/drawing/2014/main" id="{BEA39763-3D07-4EAE-8139-8CB8E490972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84" name="Text Box 874">
          <a:extLst>
            <a:ext uri="{FF2B5EF4-FFF2-40B4-BE49-F238E27FC236}">
              <a16:creationId xmlns:a16="http://schemas.microsoft.com/office/drawing/2014/main" id="{2EF39FD7-E5C7-42FB-B0BC-8F0D9C62751E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85" name="Text Box 875">
          <a:extLst>
            <a:ext uri="{FF2B5EF4-FFF2-40B4-BE49-F238E27FC236}">
              <a16:creationId xmlns:a16="http://schemas.microsoft.com/office/drawing/2014/main" id="{0B97B04C-6E5F-41F8-82B0-F7CB768A78A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86" name="Text Box 876">
          <a:extLst>
            <a:ext uri="{FF2B5EF4-FFF2-40B4-BE49-F238E27FC236}">
              <a16:creationId xmlns:a16="http://schemas.microsoft.com/office/drawing/2014/main" id="{1F4088AD-E6D5-44FA-9B6A-D2009875549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87" name="Text Box 877">
          <a:extLst>
            <a:ext uri="{FF2B5EF4-FFF2-40B4-BE49-F238E27FC236}">
              <a16:creationId xmlns:a16="http://schemas.microsoft.com/office/drawing/2014/main" id="{DF2125A2-F7C5-44A8-8041-9630CD45443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88" name="Text Box 878">
          <a:extLst>
            <a:ext uri="{FF2B5EF4-FFF2-40B4-BE49-F238E27FC236}">
              <a16:creationId xmlns:a16="http://schemas.microsoft.com/office/drawing/2014/main" id="{C0442A46-9B04-4AAC-8376-4A991DAD78B1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89" name="Text Box 879">
          <a:extLst>
            <a:ext uri="{FF2B5EF4-FFF2-40B4-BE49-F238E27FC236}">
              <a16:creationId xmlns:a16="http://schemas.microsoft.com/office/drawing/2014/main" id="{3558C709-B383-4BB8-8CDB-BE1495C126C1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90" name="Text Box 880">
          <a:extLst>
            <a:ext uri="{FF2B5EF4-FFF2-40B4-BE49-F238E27FC236}">
              <a16:creationId xmlns:a16="http://schemas.microsoft.com/office/drawing/2014/main" id="{B216DBAA-163B-4018-859F-11AD23D80F8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91" name="Text Box 881">
          <a:extLst>
            <a:ext uri="{FF2B5EF4-FFF2-40B4-BE49-F238E27FC236}">
              <a16:creationId xmlns:a16="http://schemas.microsoft.com/office/drawing/2014/main" id="{A297D5C6-26DF-45ED-993F-2DE5087F771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92" name="Text Box 882">
          <a:extLst>
            <a:ext uri="{FF2B5EF4-FFF2-40B4-BE49-F238E27FC236}">
              <a16:creationId xmlns:a16="http://schemas.microsoft.com/office/drawing/2014/main" id="{2ED6033E-0D47-413B-96FA-D8E40CC27487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93" name="Text Box 883">
          <a:extLst>
            <a:ext uri="{FF2B5EF4-FFF2-40B4-BE49-F238E27FC236}">
              <a16:creationId xmlns:a16="http://schemas.microsoft.com/office/drawing/2014/main" id="{E8BF221C-91C9-45E6-BF70-E3B1C3ED83B4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94" name="Text Box 884">
          <a:extLst>
            <a:ext uri="{FF2B5EF4-FFF2-40B4-BE49-F238E27FC236}">
              <a16:creationId xmlns:a16="http://schemas.microsoft.com/office/drawing/2014/main" id="{1B8631E9-59DB-4B39-88A7-DD420C86A6DE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95" name="Text Box 885">
          <a:extLst>
            <a:ext uri="{FF2B5EF4-FFF2-40B4-BE49-F238E27FC236}">
              <a16:creationId xmlns:a16="http://schemas.microsoft.com/office/drawing/2014/main" id="{3A3D0485-2CD6-4B73-B05D-6340BB89192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96" name="Text Box 886">
          <a:extLst>
            <a:ext uri="{FF2B5EF4-FFF2-40B4-BE49-F238E27FC236}">
              <a16:creationId xmlns:a16="http://schemas.microsoft.com/office/drawing/2014/main" id="{667E004E-484E-4125-828B-048561C059E1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97" name="Text Box 887">
          <a:extLst>
            <a:ext uri="{FF2B5EF4-FFF2-40B4-BE49-F238E27FC236}">
              <a16:creationId xmlns:a16="http://schemas.microsoft.com/office/drawing/2014/main" id="{615E752F-205F-4DAB-BF1B-DD2F4455045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98" name="Text Box 888">
          <a:extLst>
            <a:ext uri="{FF2B5EF4-FFF2-40B4-BE49-F238E27FC236}">
              <a16:creationId xmlns:a16="http://schemas.microsoft.com/office/drawing/2014/main" id="{6CBD3AE7-FBD8-4C5F-B50C-59601B60AB9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399" name="Text Box 889">
          <a:extLst>
            <a:ext uri="{FF2B5EF4-FFF2-40B4-BE49-F238E27FC236}">
              <a16:creationId xmlns:a16="http://schemas.microsoft.com/office/drawing/2014/main" id="{8AD5FAF3-712F-4C24-8B44-9699442D48B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00" name="Text Box 890">
          <a:extLst>
            <a:ext uri="{FF2B5EF4-FFF2-40B4-BE49-F238E27FC236}">
              <a16:creationId xmlns:a16="http://schemas.microsoft.com/office/drawing/2014/main" id="{436784A5-EA7F-4239-BDFA-14062FF038DF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01" name="Text Box 891">
          <a:extLst>
            <a:ext uri="{FF2B5EF4-FFF2-40B4-BE49-F238E27FC236}">
              <a16:creationId xmlns:a16="http://schemas.microsoft.com/office/drawing/2014/main" id="{58AA5E2B-6E40-418E-AA36-4E66FB7EA5D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02" name="Text Box 892">
          <a:extLst>
            <a:ext uri="{FF2B5EF4-FFF2-40B4-BE49-F238E27FC236}">
              <a16:creationId xmlns:a16="http://schemas.microsoft.com/office/drawing/2014/main" id="{484EDAB0-8A48-49D5-8BC6-A23903820FEC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03" name="Text Box 893">
          <a:extLst>
            <a:ext uri="{FF2B5EF4-FFF2-40B4-BE49-F238E27FC236}">
              <a16:creationId xmlns:a16="http://schemas.microsoft.com/office/drawing/2014/main" id="{031A4598-68AB-4C54-A0B5-30A46E8A6EE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04" name="Text Box 894">
          <a:extLst>
            <a:ext uri="{FF2B5EF4-FFF2-40B4-BE49-F238E27FC236}">
              <a16:creationId xmlns:a16="http://schemas.microsoft.com/office/drawing/2014/main" id="{FAF99B32-0972-490D-823F-256F3B81E1F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05" name="Text Box 895">
          <a:extLst>
            <a:ext uri="{FF2B5EF4-FFF2-40B4-BE49-F238E27FC236}">
              <a16:creationId xmlns:a16="http://schemas.microsoft.com/office/drawing/2014/main" id="{2150B6ED-B911-4D4F-9522-D6B0D5FFC8F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06" name="Text Box 896">
          <a:extLst>
            <a:ext uri="{FF2B5EF4-FFF2-40B4-BE49-F238E27FC236}">
              <a16:creationId xmlns:a16="http://schemas.microsoft.com/office/drawing/2014/main" id="{E4E59CAC-2336-4A40-87C3-A0656329D640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07" name="Text Box 897">
          <a:extLst>
            <a:ext uri="{FF2B5EF4-FFF2-40B4-BE49-F238E27FC236}">
              <a16:creationId xmlns:a16="http://schemas.microsoft.com/office/drawing/2014/main" id="{36981D9D-3EE9-4AB0-94B9-85BC01E790A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08" name="Text Box 898">
          <a:extLst>
            <a:ext uri="{FF2B5EF4-FFF2-40B4-BE49-F238E27FC236}">
              <a16:creationId xmlns:a16="http://schemas.microsoft.com/office/drawing/2014/main" id="{38BA954A-E67D-4E67-8EAA-F098634C8E1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09" name="Text Box 899">
          <a:extLst>
            <a:ext uri="{FF2B5EF4-FFF2-40B4-BE49-F238E27FC236}">
              <a16:creationId xmlns:a16="http://schemas.microsoft.com/office/drawing/2014/main" id="{B8A14B17-E139-4211-AA8A-0DE9A938E2A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10" name="Text Box 900">
          <a:extLst>
            <a:ext uri="{FF2B5EF4-FFF2-40B4-BE49-F238E27FC236}">
              <a16:creationId xmlns:a16="http://schemas.microsoft.com/office/drawing/2014/main" id="{D4FE5CA7-B5D2-49CE-9816-5222DCAB73C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11" name="Text Box 901">
          <a:extLst>
            <a:ext uri="{FF2B5EF4-FFF2-40B4-BE49-F238E27FC236}">
              <a16:creationId xmlns:a16="http://schemas.microsoft.com/office/drawing/2014/main" id="{623DFD2A-B673-4AD2-B092-45A29A66539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12" name="Text Box 902">
          <a:extLst>
            <a:ext uri="{FF2B5EF4-FFF2-40B4-BE49-F238E27FC236}">
              <a16:creationId xmlns:a16="http://schemas.microsoft.com/office/drawing/2014/main" id="{3D2F3ED2-09DE-4F1C-AFD1-3385547BDD3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13" name="Text Box 903">
          <a:extLst>
            <a:ext uri="{FF2B5EF4-FFF2-40B4-BE49-F238E27FC236}">
              <a16:creationId xmlns:a16="http://schemas.microsoft.com/office/drawing/2014/main" id="{C07C2B20-46F0-44FB-A7F4-AEB8E98AB05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14" name="Text Box 904">
          <a:extLst>
            <a:ext uri="{FF2B5EF4-FFF2-40B4-BE49-F238E27FC236}">
              <a16:creationId xmlns:a16="http://schemas.microsoft.com/office/drawing/2014/main" id="{3CA89FCC-C670-4B84-98EF-6CE93759D9E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15" name="Text Box 905">
          <a:extLst>
            <a:ext uri="{FF2B5EF4-FFF2-40B4-BE49-F238E27FC236}">
              <a16:creationId xmlns:a16="http://schemas.microsoft.com/office/drawing/2014/main" id="{0F5C10E0-61F8-44C9-A3CF-170A99B8C94C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16" name="Text Box 906">
          <a:extLst>
            <a:ext uri="{FF2B5EF4-FFF2-40B4-BE49-F238E27FC236}">
              <a16:creationId xmlns:a16="http://schemas.microsoft.com/office/drawing/2014/main" id="{0E0DD3C0-5225-4562-A08D-048976D682F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17" name="Text Box 907">
          <a:extLst>
            <a:ext uri="{FF2B5EF4-FFF2-40B4-BE49-F238E27FC236}">
              <a16:creationId xmlns:a16="http://schemas.microsoft.com/office/drawing/2014/main" id="{57AEA56B-C93E-4976-BFC4-34601152FDC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18" name="Text Box 908">
          <a:extLst>
            <a:ext uri="{FF2B5EF4-FFF2-40B4-BE49-F238E27FC236}">
              <a16:creationId xmlns:a16="http://schemas.microsoft.com/office/drawing/2014/main" id="{A63453C1-869A-4543-9EB9-C9A6FA78F80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19" name="Text Box 909">
          <a:extLst>
            <a:ext uri="{FF2B5EF4-FFF2-40B4-BE49-F238E27FC236}">
              <a16:creationId xmlns:a16="http://schemas.microsoft.com/office/drawing/2014/main" id="{3D0FB32B-E9D7-4A41-B7D1-EAAA8ABDF00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20" name="Text Box 910">
          <a:extLst>
            <a:ext uri="{FF2B5EF4-FFF2-40B4-BE49-F238E27FC236}">
              <a16:creationId xmlns:a16="http://schemas.microsoft.com/office/drawing/2014/main" id="{3B11D403-2571-4649-8E0A-38733AF2BC1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21" name="Text Box 911">
          <a:extLst>
            <a:ext uri="{FF2B5EF4-FFF2-40B4-BE49-F238E27FC236}">
              <a16:creationId xmlns:a16="http://schemas.microsoft.com/office/drawing/2014/main" id="{67A9C0CF-21A6-4495-B3A4-26E2B4B918B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22" name="Text Box 912">
          <a:extLst>
            <a:ext uri="{FF2B5EF4-FFF2-40B4-BE49-F238E27FC236}">
              <a16:creationId xmlns:a16="http://schemas.microsoft.com/office/drawing/2014/main" id="{8AB123FF-3C89-4B14-812E-C7F312894A91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23" name="Text Box 913">
          <a:extLst>
            <a:ext uri="{FF2B5EF4-FFF2-40B4-BE49-F238E27FC236}">
              <a16:creationId xmlns:a16="http://schemas.microsoft.com/office/drawing/2014/main" id="{0984EC49-36A4-4A56-A102-21D4C072666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120</xdr:row>
      <xdr:rowOff>0</xdr:rowOff>
    </xdr:to>
    <xdr:sp macro="" textlink="">
      <xdr:nvSpPr>
        <xdr:cNvPr id="424" name="Text Box 914">
          <a:extLst>
            <a:ext uri="{FF2B5EF4-FFF2-40B4-BE49-F238E27FC236}">
              <a16:creationId xmlns:a16="http://schemas.microsoft.com/office/drawing/2014/main" id="{3F029E9A-D286-46E1-A995-1082EBAA852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25" name="Text Box 1">
          <a:extLst>
            <a:ext uri="{FF2B5EF4-FFF2-40B4-BE49-F238E27FC236}">
              <a16:creationId xmlns:a16="http://schemas.microsoft.com/office/drawing/2014/main" id="{7EC66327-497E-485B-B7D1-F9C56668DAC1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26" name="Text Box 4">
          <a:extLst>
            <a:ext uri="{FF2B5EF4-FFF2-40B4-BE49-F238E27FC236}">
              <a16:creationId xmlns:a16="http://schemas.microsoft.com/office/drawing/2014/main" id="{FC31DD75-A4EE-4EE7-9D85-4AE3DCB66FF5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27" name="Text Box 5">
          <a:extLst>
            <a:ext uri="{FF2B5EF4-FFF2-40B4-BE49-F238E27FC236}">
              <a16:creationId xmlns:a16="http://schemas.microsoft.com/office/drawing/2014/main" id="{EC348582-9319-4610-ABF7-D5EF547BDB0F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28" name="Text Box 6">
          <a:extLst>
            <a:ext uri="{FF2B5EF4-FFF2-40B4-BE49-F238E27FC236}">
              <a16:creationId xmlns:a16="http://schemas.microsoft.com/office/drawing/2014/main" id="{D21266AA-306F-45B7-B460-1DCF47CCCE23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29" name="Text Box 7">
          <a:extLst>
            <a:ext uri="{FF2B5EF4-FFF2-40B4-BE49-F238E27FC236}">
              <a16:creationId xmlns:a16="http://schemas.microsoft.com/office/drawing/2014/main" id="{4C159EEE-4EBA-4646-9519-A7ABB22C2914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30" name="Text Box 8">
          <a:extLst>
            <a:ext uri="{FF2B5EF4-FFF2-40B4-BE49-F238E27FC236}">
              <a16:creationId xmlns:a16="http://schemas.microsoft.com/office/drawing/2014/main" id="{63664397-BF46-477E-A9BC-E0F3114898BA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31" name="Text Box 9">
          <a:extLst>
            <a:ext uri="{FF2B5EF4-FFF2-40B4-BE49-F238E27FC236}">
              <a16:creationId xmlns:a16="http://schemas.microsoft.com/office/drawing/2014/main" id="{F1C8060B-5691-404E-8D7A-40BD06FCFE3F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32" name="Text Box 10">
          <a:extLst>
            <a:ext uri="{FF2B5EF4-FFF2-40B4-BE49-F238E27FC236}">
              <a16:creationId xmlns:a16="http://schemas.microsoft.com/office/drawing/2014/main" id="{4E10BE5E-AF74-4C01-99B3-1A0D1A747091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33" name="Text Box 11">
          <a:extLst>
            <a:ext uri="{FF2B5EF4-FFF2-40B4-BE49-F238E27FC236}">
              <a16:creationId xmlns:a16="http://schemas.microsoft.com/office/drawing/2014/main" id="{CD019F75-304E-49D2-A2FC-3D89B47B149D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34" name="Text Box 140">
          <a:extLst>
            <a:ext uri="{FF2B5EF4-FFF2-40B4-BE49-F238E27FC236}">
              <a16:creationId xmlns:a16="http://schemas.microsoft.com/office/drawing/2014/main" id="{DE51BDE5-BE95-4900-9126-56D48D410B76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35" name="Text Box 141">
          <a:extLst>
            <a:ext uri="{FF2B5EF4-FFF2-40B4-BE49-F238E27FC236}">
              <a16:creationId xmlns:a16="http://schemas.microsoft.com/office/drawing/2014/main" id="{771BD680-927A-49DD-A871-132C788FDD73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36" name="Text Box 142">
          <a:extLst>
            <a:ext uri="{FF2B5EF4-FFF2-40B4-BE49-F238E27FC236}">
              <a16:creationId xmlns:a16="http://schemas.microsoft.com/office/drawing/2014/main" id="{B989B8C6-DBFA-4893-9380-B7E9CFCFF1E6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37" name="Text Box 143">
          <a:extLst>
            <a:ext uri="{FF2B5EF4-FFF2-40B4-BE49-F238E27FC236}">
              <a16:creationId xmlns:a16="http://schemas.microsoft.com/office/drawing/2014/main" id="{6087C8DA-D6BD-427F-B4E9-7756DDEBC4D4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38" name="Text Box 658">
          <a:extLst>
            <a:ext uri="{FF2B5EF4-FFF2-40B4-BE49-F238E27FC236}">
              <a16:creationId xmlns:a16="http://schemas.microsoft.com/office/drawing/2014/main" id="{620A851B-B7D1-4B47-8068-30D1CB8F3350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39" name="Text Box 659">
          <a:extLst>
            <a:ext uri="{FF2B5EF4-FFF2-40B4-BE49-F238E27FC236}">
              <a16:creationId xmlns:a16="http://schemas.microsoft.com/office/drawing/2014/main" id="{05DBC395-A790-44E2-BF27-59217A266DF9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40" name="Text Box 660">
          <a:extLst>
            <a:ext uri="{FF2B5EF4-FFF2-40B4-BE49-F238E27FC236}">
              <a16:creationId xmlns:a16="http://schemas.microsoft.com/office/drawing/2014/main" id="{357065D7-A035-4F50-AD55-1194C8CEF1C7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41" name="Text Box 661">
          <a:extLst>
            <a:ext uri="{FF2B5EF4-FFF2-40B4-BE49-F238E27FC236}">
              <a16:creationId xmlns:a16="http://schemas.microsoft.com/office/drawing/2014/main" id="{D0E97E4C-BF46-40B8-AFC8-08BF26E20930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42" name="Text Box 662">
          <a:extLst>
            <a:ext uri="{FF2B5EF4-FFF2-40B4-BE49-F238E27FC236}">
              <a16:creationId xmlns:a16="http://schemas.microsoft.com/office/drawing/2014/main" id="{F52BA4C8-F13B-4B66-B118-015FAC57D420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43" name="Text Box 663">
          <a:extLst>
            <a:ext uri="{FF2B5EF4-FFF2-40B4-BE49-F238E27FC236}">
              <a16:creationId xmlns:a16="http://schemas.microsoft.com/office/drawing/2014/main" id="{42E9DFF5-9F06-4CBC-B9EE-44CE1FDE4454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44" name="Text Box 664">
          <a:extLst>
            <a:ext uri="{FF2B5EF4-FFF2-40B4-BE49-F238E27FC236}">
              <a16:creationId xmlns:a16="http://schemas.microsoft.com/office/drawing/2014/main" id="{CA0F4998-E3CB-432D-8ECB-C229CBC92735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45" name="Text Box 665">
          <a:extLst>
            <a:ext uri="{FF2B5EF4-FFF2-40B4-BE49-F238E27FC236}">
              <a16:creationId xmlns:a16="http://schemas.microsoft.com/office/drawing/2014/main" id="{1B7992B0-D0A7-453A-8C00-636E0B29E0DB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46" name="Text Box 666">
          <a:extLst>
            <a:ext uri="{FF2B5EF4-FFF2-40B4-BE49-F238E27FC236}">
              <a16:creationId xmlns:a16="http://schemas.microsoft.com/office/drawing/2014/main" id="{0EB0E834-96DF-4EEE-8D4E-FD17CDDE67F9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47" name="Text Box 667">
          <a:extLst>
            <a:ext uri="{FF2B5EF4-FFF2-40B4-BE49-F238E27FC236}">
              <a16:creationId xmlns:a16="http://schemas.microsoft.com/office/drawing/2014/main" id="{72AA7C6E-FFA8-4449-A96E-6CEC554A6E7F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48" name="Text Box 668">
          <a:extLst>
            <a:ext uri="{FF2B5EF4-FFF2-40B4-BE49-F238E27FC236}">
              <a16:creationId xmlns:a16="http://schemas.microsoft.com/office/drawing/2014/main" id="{FFDB9C0E-8F54-4F2F-9972-5FEBC691C8A6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49" name="Text Box 669">
          <a:extLst>
            <a:ext uri="{FF2B5EF4-FFF2-40B4-BE49-F238E27FC236}">
              <a16:creationId xmlns:a16="http://schemas.microsoft.com/office/drawing/2014/main" id="{073C8150-8B17-47CB-AA2B-441A6F3652BD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50" name="Text Box 670">
          <a:extLst>
            <a:ext uri="{FF2B5EF4-FFF2-40B4-BE49-F238E27FC236}">
              <a16:creationId xmlns:a16="http://schemas.microsoft.com/office/drawing/2014/main" id="{00341CA9-B315-4295-A4F3-354603A9B782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51" name="Text Box 671">
          <a:extLst>
            <a:ext uri="{FF2B5EF4-FFF2-40B4-BE49-F238E27FC236}">
              <a16:creationId xmlns:a16="http://schemas.microsoft.com/office/drawing/2014/main" id="{4F599594-89A6-4F85-9F45-F1ADF860CEAD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52" name="Text Box 672">
          <a:extLst>
            <a:ext uri="{FF2B5EF4-FFF2-40B4-BE49-F238E27FC236}">
              <a16:creationId xmlns:a16="http://schemas.microsoft.com/office/drawing/2014/main" id="{77E3F4D8-A3F3-442D-8DBF-85BB4C7FB6E1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53" name="Text Box 673">
          <a:extLst>
            <a:ext uri="{FF2B5EF4-FFF2-40B4-BE49-F238E27FC236}">
              <a16:creationId xmlns:a16="http://schemas.microsoft.com/office/drawing/2014/main" id="{E2F29BD7-56DD-4CD9-ABBB-BF6BF9FADC11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54" name="Text Box 674">
          <a:extLst>
            <a:ext uri="{FF2B5EF4-FFF2-40B4-BE49-F238E27FC236}">
              <a16:creationId xmlns:a16="http://schemas.microsoft.com/office/drawing/2014/main" id="{9FF94ECF-9877-4592-9A95-4AE01BD3265D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55" name="Text Box 675">
          <a:extLst>
            <a:ext uri="{FF2B5EF4-FFF2-40B4-BE49-F238E27FC236}">
              <a16:creationId xmlns:a16="http://schemas.microsoft.com/office/drawing/2014/main" id="{B693334E-56E2-4AE2-8E12-E17305938DA5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56" name="Text Box 676">
          <a:extLst>
            <a:ext uri="{FF2B5EF4-FFF2-40B4-BE49-F238E27FC236}">
              <a16:creationId xmlns:a16="http://schemas.microsoft.com/office/drawing/2014/main" id="{FB0CE9F7-8DF5-46F6-8B82-66A6B726AD75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57" name="Text Box 677">
          <a:extLst>
            <a:ext uri="{FF2B5EF4-FFF2-40B4-BE49-F238E27FC236}">
              <a16:creationId xmlns:a16="http://schemas.microsoft.com/office/drawing/2014/main" id="{A8543BEB-CE3E-4BDE-A9A0-3C35C7D1AC99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58" name="Text Box 678">
          <a:extLst>
            <a:ext uri="{FF2B5EF4-FFF2-40B4-BE49-F238E27FC236}">
              <a16:creationId xmlns:a16="http://schemas.microsoft.com/office/drawing/2014/main" id="{BB80D844-7DF1-4BC0-BEB1-F741FBCDB228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59" name="Text Box 679">
          <a:extLst>
            <a:ext uri="{FF2B5EF4-FFF2-40B4-BE49-F238E27FC236}">
              <a16:creationId xmlns:a16="http://schemas.microsoft.com/office/drawing/2014/main" id="{A8F83E5F-2335-489A-93D5-F87E95F8CCE1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60" name="Text Box 680">
          <a:extLst>
            <a:ext uri="{FF2B5EF4-FFF2-40B4-BE49-F238E27FC236}">
              <a16:creationId xmlns:a16="http://schemas.microsoft.com/office/drawing/2014/main" id="{67AF2344-234A-49FA-840D-270741404220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61" name="Text Box 681">
          <a:extLst>
            <a:ext uri="{FF2B5EF4-FFF2-40B4-BE49-F238E27FC236}">
              <a16:creationId xmlns:a16="http://schemas.microsoft.com/office/drawing/2014/main" id="{DBC2F4A9-AB72-41DA-8497-E9DF9AD2B420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62" name="Text Box 682">
          <a:extLst>
            <a:ext uri="{FF2B5EF4-FFF2-40B4-BE49-F238E27FC236}">
              <a16:creationId xmlns:a16="http://schemas.microsoft.com/office/drawing/2014/main" id="{743C97BE-FEFA-4549-AF21-86CD7A355655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63" name="Text Box 683">
          <a:extLst>
            <a:ext uri="{FF2B5EF4-FFF2-40B4-BE49-F238E27FC236}">
              <a16:creationId xmlns:a16="http://schemas.microsoft.com/office/drawing/2014/main" id="{233D6ACA-208E-4C75-8995-3BD3442B211D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64" name="Text Box 684">
          <a:extLst>
            <a:ext uri="{FF2B5EF4-FFF2-40B4-BE49-F238E27FC236}">
              <a16:creationId xmlns:a16="http://schemas.microsoft.com/office/drawing/2014/main" id="{475C710C-FF3C-4E6F-8591-3F79115B7405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65" name="Text Box 685">
          <a:extLst>
            <a:ext uri="{FF2B5EF4-FFF2-40B4-BE49-F238E27FC236}">
              <a16:creationId xmlns:a16="http://schemas.microsoft.com/office/drawing/2014/main" id="{C1648F0F-7334-4331-A433-E37E409731C0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66" name="Text Box 739">
          <a:extLst>
            <a:ext uri="{FF2B5EF4-FFF2-40B4-BE49-F238E27FC236}">
              <a16:creationId xmlns:a16="http://schemas.microsoft.com/office/drawing/2014/main" id="{B082CCE8-267E-4E1B-B803-B1A488D9926B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67" name="Text Box 740">
          <a:extLst>
            <a:ext uri="{FF2B5EF4-FFF2-40B4-BE49-F238E27FC236}">
              <a16:creationId xmlns:a16="http://schemas.microsoft.com/office/drawing/2014/main" id="{28C26136-1BD2-446A-95EB-BD6F93DB6386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68" name="Text Box 741">
          <a:extLst>
            <a:ext uri="{FF2B5EF4-FFF2-40B4-BE49-F238E27FC236}">
              <a16:creationId xmlns:a16="http://schemas.microsoft.com/office/drawing/2014/main" id="{A47D32E9-1DC7-43D2-BE22-A2A80FCAA1B7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69" name="Text Box 742">
          <a:extLst>
            <a:ext uri="{FF2B5EF4-FFF2-40B4-BE49-F238E27FC236}">
              <a16:creationId xmlns:a16="http://schemas.microsoft.com/office/drawing/2014/main" id="{44F4912B-1E25-41D5-A782-9CA7D28609F2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70" name="Text Box 743">
          <a:extLst>
            <a:ext uri="{FF2B5EF4-FFF2-40B4-BE49-F238E27FC236}">
              <a16:creationId xmlns:a16="http://schemas.microsoft.com/office/drawing/2014/main" id="{FB3FB8A7-8FC3-4831-9BF1-1351DF560E09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76200</xdr:colOff>
      <xdr:row>115</xdr:row>
      <xdr:rowOff>167640</xdr:rowOff>
    </xdr:to>
    <xdr:sp macro="" textlink="">
      <xdr:nvSpPr>
        <xdr:cNvPr id="471" name="Text Box 744">
          <a:extLst>
            <a:ext uri="{FF2B5EF4-FFF2-40B4-BE49-F238E27FC236}">
              <a16:creationId xmlns:a16="http://schemas.microsoft.com/office/drawing/2014/main" id="{718688C4-8603-4295-9F80-B71EBD29F88E}"/>
            </a:ext>
          </a:extLst>
        </xdr:cNvPr>
        <xdr:cNvSpPr txBox="1">
          <a:spLocks noChangeArrowheads="1"/>
        </xdr:cNvSpPr>
      </xdr:nvSpPr>
      <xdr:spPr bwMode="auto">
        <a:xfrm>
          <a:off x="5448300" y="355854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id="{FD41B468-2864-4AE1-AEBF-3CC1C627D5AB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73" name="Text Box 4">
          <a:extLst>
            <a:ext uri="{FF2B5EF4-FFF2-40B4-BE49-F238E27FC236}">
              <a16:creationId xmlns:a16="http://schemas.microsoft.com/office/drawing/2014/main" id="{274DCECA-7C8B-4885-A7CD-205ED7496023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74" name="Text Box 5">
          <a:extLst>
            <a:ext uri="{FF2B5EF4-FFF2-40B4-BE49-F238E27FC236}">
              <a16:creationId xmlns:a16="http://schemas.microsoft.com/office/drawing/2014/main" id="{02BFC577-9509-4572-94E0-3F9ED5D7A7BB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75" name="Text Box 6">
          <a:extLst>
            <a:ext uri="{FF2B5EF4-FFF2-40B4-BE49-F238E27FC236}">
              <a16:creationId xmlns:a16="http://schemas.microsoft.com/office/drawing/2014/main" id="{E8A1EE45-2D61-44BC-8E81-CE72B06E8394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76" name="Text Box 7">
          <a:extLst>
            <a:ext uri="{FF2B5EF4-FFF2-40B4-BE49-F238E27FC236}">
              <a16:creationId xmlns:a16="http://schemas.microsoft.com/office/drawing/2014/main" id="{ED1C3D9E-C5D2-4A1C-9E95-4BCB542722F5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77" name="Text Box 8">
          <a:extLst>
            <a:ext uri="{FF2B5EF4-FFF2-40B4-BE49-F238E27FC236}">
              <a16:creationId xmlns:a16="http://schemas.microsoft.com/office/drawing/2014/main" id="{E938F18D-774F-429E-A002-6062F4C71073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78" name="Text Box 9">
          <a:extLst>
            <a:ext uri="{FF2B5EF4-FFF2-40B4-BE49-F238E27FC236}">
              <a16:creationId xmlns:a16="http://schemas.microsoft.com/office/drawing/2014/main" id="{E088ED39-8F55-44E5-9D01-1AA8FCDA40F9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79" name="Text Box 10">
          <a:extLst>
            <a:ext uri="{FF2B5EF4-FFF2-40B4-BE49-F238E27FC236}">
              <a16:creationId xmlns:a16="http://schemas.microsoft.com/office/drawing/2014/main" id="{33DAE9E8-0E2D-4E58-A395-7182EE434761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80" name="Text Box 11">
          <a:extLst>
            <a:ext uri="{FF2B5EF4-FFF2-40B4-BE49-F238E27FC236}">
              <a16:creationId xmlns:a16="http://schemas.microsoft.com/office/drawing/2014/main" id="{790408F1-85C5-4A10-96DB-992E8A48319A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81" name="Text Box 140">
          <a:extLst>
            <a:ext uri="{FF2B5EF4-FFF2-40B4-BE49-F238E27FC236}">
              <a16:creationId xmlns:a16="http://schemas.microsoft.com/office/drawing/2014/main" id="{E5023DCB-B736-402C-8780-FEF0928E0D97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82" name="Text Box 141">
          <a:extLst>
            <a:ext uri="{FF2B5EF4-FFF2-40B4-BE49-F238E27FC236}">
              <a16:creationId xmlns:a16="http://schemas.microsoft.com/office/drawing/2014/main" id="{10AB3A90-833C-4692-A931-B222420C72C1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83" name="Text Box 142">
          <a:extLst>
            <a:ext uri="{FF2B5EF4-FFF2-40B4-BE49-F238E27FC236}">
              <a16:creationId xmlns:a16="http://schemas.microsoft.com/office/drawing/2014/main" id="{2BDF4E4B-F20E-4DDF-A8E7-004D48C8A2D5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84" name="Text Box 143">
          <a:extLst>
            <a:ext uri="{FF2B5EF4-FFF2-40B4-BE49-F238E27FC236}">
              <a16:creationId xmlns:a16="http://schemas.microsoft.com/office/drawing/2014/main" id="{FB060760-394F-4E9B-AF4C-C3286EDE665F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85" name="Text Box 658">
          <a:extLst>
            <a:ext uri="{FF2B5EF4-FFF2-40B4-BE49-F238E27FC236}">
              <a16:creationId xmlns:a16="http://schemas.microsoft.com/office/drawing/2014/main" id="{C26F1918-1F84-4270-A04D-A7B7741C9A7F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86" name="Text Box 659">
          <a:extLst>
            <a:ext uri="{FF2B5EF4-FFF2-40B4-BE49-F238E27FC236}">
              <a16:creationId xmlns:a16="http://schemas.microsoft.com/office/drawing/2014/main" id="{E07E527F-08EE-4F2F-9CFE-40F54DB9989C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87" name="Text Box 660">
          <a:extLst>
            <a:ext uri="{FF2B5EF4-FFF2-40B4-BE49-F238E27FC236}">
              <a16:creationId xmlns:a16="http://schemas.microsoft.com/office/drawing/2014/main" id="{F1672FC5-FBA0-4BA5-BBD4-48F95677C7EB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88" name="Text Box 661">
          <a:extLst>
            <a:ext uri="{FF2B5EF4-FFF2-40B4-BE49-F238E27FC236}">
              <a16:creationId xmlns:a16="http://schemas.microsoft.com/office/drawing/2014/main" id="{EEAB6745-4459-4139-9118-5A9713E87806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89" name="Text Box 662">
          <a:extLst>
            <a:ext uri="{FF2B5EF4-FFF2-40B4-BE49-F238E27FC236}">
              <a16:creationId xmlns:a16="http://schemas.microsoft.com/office/drawing/2014/main" id="{0F12161B-AE04-47E3-879C-86101FC4BE4F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90" name="Text Box 663">
          <a:extLst>
            <a:ext uri="{FF2B5EF4-FFF2-40B4-BE49-F238E27FC236}">
              <a16:creationId xmlns:a16="http://schemas.microsoft.com/office/drawing/2014/main" id="{673CB5C3-7088-43CD-A8EA-F23AD22950A1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91" name="Text Box 664">
          <a:extLst>
            <a:ext uri="{FF2B5EF4-FFF2-40B4-BE49-F238E27FC236}">
              <a16:creationId xmlns:a16="http://schemas.microsoft.com/office/drawing/2014/main" id="{3856FA24-3CE6-4ADC-BCF0-78BF7DF4D17A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92" name="Text Box 665">
          <a:extLst>
            <a:ext uri="{FF2B5EF4-FFF2-40B4-BE49-F238E27FC236}">
              <a16:creationId xmlns:a16="http://schemas.microsoft.com/office/drawing/2014/main" id="{36FC953D-B5DA-4B79-99EB-E642CA8E8922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93" name="Text Box 666">
          <a:extLst>
            <a:ext uri="{FF2B5EF4-FFF2-40B4-BE49-F238E27FC236}">
              <a16:creationId xmlns:a16="http://schemas.microsoft.com/office/drawing/2014/main" id="{7F333DA9-8D17-4B7B-A7D6-EA0FED4B1BBB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94" name="Text Box 667">
          <a:extLst>
            <a:ext uri="{FF2B5EF4-FFF2-40B4-BE49-F238E27FC236}">
              <a16:creationId xmlns:a16="http://schemas.microsoft.com/office/drawing/2014/main" id="{D8F3D468-C4F9-484E-A985-F21943A7EDB3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95" name="Text Box 668">
          <a:extLst>
            <a:ext uri="{FF2B5EF4-FFF2-40B4-BE49-F238E27FC236}">
              <a16:creationId xmlns:a16="http://schemas.microsoft.com/office/drawing/2014/main" id="{1929D0B6-99FF-408F-B599-F7E90593BBD4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96" name="Text Box 669">
          <a:extLst>
            <a:ext uri="{FF2B5EF4-FFF2-40B4-BE49-F238E27FC236}">
              <a16:creationId xmlns:a16="http://schemas.microsoft.com/office/drawing/2014/main" id="{B85E2D71-3FDE-4A5A-AF1A-5D47AD08694F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97" name="Text Box 670">
          <a:extLst>
            <a:ext uri="{FF2B5EF4-FFF2-40B4-BE49-F238E27FC236}">
              <a16:creationId xmlns:a16="http://schemas.microsoft.com/office/drawing/2014/main" id="{53A02869-2C29-410E-9926-FEE278866E84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98" name="Text Box 671">
          <a:extLst>
            <a:ext uri="{FF2B5EF4-FFF2-40B4-BE49-F238E27FC236}">
              <a16:creationId xmlns:a16="http://schemas.microsoft.com/office/drawing/2014/main" id="{D3938238-77FF-4546-9FD3-92E352D2B94D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499" name="Text Box 672">
          <a:extLst>
            <a:ext uri="{FF2B5EF4-FFF2-40B4-BE49-F238E27FC236}">
              <a16:creationId xmlns:a16="http://schemas.microsoft.com/office/drawing/2014/main" id="{F54FB946-1546-421C-A3B9-E4A8F5E80CD2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00" name="Text Box 673">
          <a:extLst>
            <a:ext uri="{FF2B5EF4-FFF2-40B4-BE49-F238E27FC236}">
              <a16:creationId xmlns:a16="http://schemas.microsoft.com/office/drawing/2014/main" id="{6FFF435A-157E-488B-8E0F-2280EC7AC50C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01" name="Text Box 674">
          <a:extLst>
            <a:ext uri="{FF2B5EF4-FFF2-40B4-BE49-F238E27FC236}">
              <a16:creationId xmlns:a16="http://schemas.microsoft.com/office/drawing/2014/main" id="{DD07336A-BFD1-4F0C-8C20-D4A45D29EAAD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02" name="Text Box 675">
          <a:extLst>
            <a:ext uri="{FF2B5EF4-FFF2-40B4-BE49-F238E27FC236}">
              <a16:creationId xmlns:a16="http://schemas.microsoft.com/office/drawing/2014/main" id="{52729D49-F8FE-4099-A566-53504D0E223A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03" name="Text Box 676">
          <a:extLst>
            <a:ext uri="{FF2B5EF4-FFF2-40B4-BE49-F238E27FC236}">
              <a16:creationId xmlns:a16="http://schemas.microsoft.com/office/drawing/2014/main" id="{85A589E5-4457-4E83-ABF5-D86971111137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04" name="Text Box 677">
          <a:extLst>
            <a:ext uri="{FF2B5EF4-FFF2-40B4-BE49-F238E27FC236}">
              <a16:creationId xmlns:a16="http://schemas.microsoft.com/office/drawing/2014/main" id="{2E85944B-A73E-414C-A85B-2BD830A7130A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05" name="Text Box 678">
          <a:extLst>
            <a:ext uri="{FF2B5EF4-FFF2-40B4-BE49-F238E27FC236}">
              <a16:creationId xmlns:a16="http://schemas.microsoft.com/office/drawing/2014/main" id="{9962D9AC-0921-4EBC-9271-2BEDC4FF2C4F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06" name="Text Box 679">
          <a:extLst>
            <a:ext uri="{FF2B5EF4-FFF2-40B4-BE49-F238E27FC236}">
              <a16:creationId xmlns:a16="http://schemas.microsoft.com/office/drawing/2014/main" id="{97FA3B70-05E0-4621-98C2-58EEA400D63F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07" name="Text Box 680">
          <a:extLst>
            <a:ext uri="{FF2B5EF4-FFF2-40B4-BE49-F238E27FC236}">
              <a16:creationId xmlns:a16="http://schemas.microsoft.com/office/drawing/2014/main" id="{2EFA5F73-EC30-4DF6-9F5D-B990B8449C86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08" name="Text Box 681">
          <a:extLst>
            <a:ext uri="{FF2B5EF4-FFF2-40B4-BE49-F238E27FC236}">
              <a16:creationId xmlns:a16="http://schemas.microsoft.com/office/drawing/2014/main" id="{FC6C1AEC-982A-440B-AD9C-C02A84E07CEE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09" name="Text Box 682">
          <a:extLst>
            <a:ext uri="{FF2B5EF4-FFF2-40B4-BE49-F238E27FC236}">
              <a16:creationId xmlns:a16="http://schemas.microsoft.com/office/drawing/2014/main" id="{2837DD04-4D3D-4EC9-AA8C-CD4A04FCECD7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10" name="Text Box 683">
          <a:extLst>
            <a:ext uri="{FF2B5EF4-FFF2-40B4-BE49-F238E27FC236}">
              <a16:creationId xmlns:a16="http://schemas.microsoft.com/office/drawing/2014/main" id="{6611986F-7C2C-493D-A015-C28C98D8BD70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11" name="Text Box 684">
          <a:extLst>
            <a:ext uri="{FF2B5EF4-FFF2-40B4-BE49-F238E27FC236}">
              <a16:creationId xmlns:a16="http://schemas.microsoft.com/office/drawing/2014/main" id="{DFC4D9A3-316D-4F89-9EEF-237B8D8C8C2A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12" name="Text Box 685">
          <a:extLst>
            <a:ext uri="{FF2B5EF4-FFF2-40B4-BE49-F238E27FC236}">
              <a16:creationId xmlns:a16="http://schemas.microsoft.com/office/drawing/2014/main" id="{062A13BC-9A5C-4859-821B-9D59E579BE03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13" name="Text Box 739">
          <a:extLst>
            <a:ext uri="{FF2B5EF4-FFF2-40B4-BE49-F238E27FC236}">
              <a16:creationId xmlns:a16="http://schemas.microsoft.com/office/drawing/2014/main" id="{A37FACE1-8C1B-40E6-9A86-946DF3D46DB6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14" name="Text Box 740">
          <a:extLst>
            <a:ext uri="{FF2B5EF4-FFF2-40B4-BE49-F238E27FC236}">
              <a16:creationId xmlns:a16="http://schemas.microsoft.com/office/drawing/2014/main" id="{FF66A704-E07B-4F7D-AF9C-C04797630554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15" name="Text Box 741">
          <a:extLst>
            <a:ext uri="{FF2B5EF4-FFF2-40B4-BE49-F238E27FC236}">
              <a16:creationId xmlns:a16="http://schemas.microsoft.com/office/drawing/2014/main" id="{A4693D56-34C6-4B9F-A4BD-8F8462AE4B9D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16" name="Text Box 742">
          <a:extLst>
            <a:ext uri="{FF2B5EF4-FFF2-40B4-BE49-F238E27FC236}">
              <a16:creationId xmlns:a16="http://schemas.microsoft.com/office/drawing/2014/main" id="{D4FD7652-39D9-44F8-82C7-E304FEAE8522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17" name="Text Box 743">
          <a:extLst>
            <a:ext uri="{FF2B5EF4-FFF2-40B4-BE49-F238E27FC236}">
              <a16:creationId xmlns:a16="http://schemas.microsoft.com/office/drawing/2014/main" id="{3A3B8854-646E-4830-BE5F-9EDBE8E1F930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167640</xdr:rowOff>
    </xdr:to>
    <xdr:sp macro="" textlink="">
      <xdr:nvSpPr>
        <xdr:cNvPr id="518" name="Text Box 744">
          <a:extLst>
            <a:ext uri="{FF2B5EF4-FFF2-40B4-BE49-F238E27FC236}">
              <a16:creationId xmlns:a16="http://schemas.microsoft.com/office/drawing/2014/main" id="{F89D980D-F154-4558-BA99-BC08DD869356}"/>
            </a:ext>
          </a:extLst>
        </xdr:cNvPr>
        <xdr:cNvSpPr txBox="1">
          <a:spLocks noChangeArrowheads="1"/>
        </xdr:cNvSpPr>
      </xdr:nvSpPr>
      <xdr:spPr bwMode="auto">
        <a:xfrm>
          <a:off x="5448300" y="3578352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id="{F4A6FBB0-E2CC-4FA4-994A-A0A9D0001B7F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20" name="Text Box 4">
          <a:extLst>
            <a:ext uri="{FF2B5EF4-FFF2-40B4-BE49-F238E27FC236}">
              <a16:creationId xmlns:a16="http://schemas.microsoft.com/office/drawing/2014/main" id="{0DF36F36-61FF-48DE-80B5-A9E74EECAB59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21" name="Text Box 5">
          <a:extLst>
            <a:ext uri="{FF2B5EF4-FFF2-40B4-BE49-F238E27FC236}">
              <a16:creationId xmlns:a16="http://schemas.microsoft.com/office/drawing/2014/main" id="{F53FAF9F-450A-4858-85CB-DB7782A2576B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22" name="Text Box 6">
          <a:extLst>
            <a:ext uri="{FF2B5EF4-FFF2-40B4-BE49-F238E27FC236}">
              <a16:creationId xmlns:a16="http://schemas.microsoft.com/office/drawing/2014/main" id="{6ABD5156-7AE1-4BA0-812D-6D463251A324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23" name="Text Box 7">
          <a:extLst>
            <a:ext uri="{FF2B5EF4-FFF2-40B4-BE49-F238E27FC236}">
              <a16:creationId xmlns:a16="http://schemas.microsoft.com/office/drawing/2014/main" id="{1C8C9836-0F38-4947-978E-E882C1274E84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24" name="Text Box 8">
          <a:extLst>
            <a:ext uri="{FF2B5EF4-FFF2-40B4-BE49-F238E27FC236}">
              <a16:creationId xmlns:a16="http://schemas.microsoft.com/office/drawing/2014/main" id="{D35EED88-57C7-437C-A0FA-92A4AA2CF229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25" name="Text Box 9">
          <a:extLst>
            <a:ext uri="{FF2B5EF4-FFF2-40B4-BE49-F238E27FC236}">
              <a16:creationId xmlns:a16="http://schemas.microsoft.com/office/drawing/2014/main" id="{097F98E8-8279-4563-9D69-DE4C074BE3BB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26" name="Text Box 10">
          <a:extLst>
            <a:ext uri="{FF2B5EF4-FFF2-40B4-BE49-F238E27FC236}">
              <a16:creationId xmlns:a16="http://schemas.microsoft.com/office/drawing/2014/main" id="{B038B04D-B798-488A-AA82-D4E2442A4DC5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27" name="Text Box 11">
          <a:extLst>
            <a:ext uri="{FF2B5EF4-FFF2-40B4-BE49-F238E27FC236}">
              <a16:creationId xmlns:a16="http://schemas.microsoft.com/office/drawing/2014/main" id="{941E1779-D03B-46B3-AB28-3642350A572B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28" name="Text Box 140">
          <a:extLst>
            <a:ext uri="{FF2B5EF4-FFF2-40B4-BE49-F238E27FC236}">
              <a16:creationId xmlns:a16="http://schemas.microsoft.com/office/drawing/2014/main" id="{10C04945-F3A4-49B7-B5BB-CBEB461B8050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29" name="Text Box 141">
          <a:extLst>
            <a:ext uri="{FF2B5EF4-FFF2-40B4-BE49-F238E27FC236}">
              <a16:creationId xmlns:a16="http://schemas.microsoft.com/office/drawing/2014/main" id="{E50374DC-E4B5-474E-87A8-26E4AA2047A5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30" name="Text Box 142">
          <a:extLst>
            <a:ext uri="{FF2B5EF4-FFF2-40B4-BE49-F238E27FC236}">
              <a16:creationId xmlns:a16="http://schemas.microsoft.com/office/drawing/2014/main" id="{276DCB37-FEB4-43D2-A254-64E3D6514476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31" name="Text Box 143">
          <a:extLst>
            <a:ext uri="{FF2B5EF4-FFF2-40B4-BE49-F238E27FC236}">
              <a16:creationId xmlns:a16="http://schemas.microsoft.com/office/drawing/2014/main" id="{53ED84F5-4137-4D85-801F-DDDC879993C5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32" name="Text Box 658">
          <a:extLst>
            <a:ext uri="{FF2B5EF4-FFF2-40B4-BE49-F238E27FC236}">
              <a16:creationId xmlns:a16="http://schemas.microsoft.com/office/drawing/2014/main" id="{D29B807A-E34A-4C10-B7A4-1BA9F684C46F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33" name="Text Box 659">
          <a:extLst>
            <a:ext uri="{FF2B5EF4-FFF2-40B4-BE49-F238E27FC236}">
              <a16:creationId xmlns:a16="http://schemas.microsoft.com/office/drawing/2014/main" id="{A8AB5F3B-0E9B-40EC-9771-DF022AF25821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34" name="Text Box 660">
          <a:extLst>
            <a:ext uri="{FF2B5EF4-FFF2-40B4-BE49-F238E27FC236}">
              <a16:creationId xmlns:a16="http://schemas.microsoft.com/office/drawing/2014/main" id="{27086FFA-A47A-412B-AF61-2914D451264A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35" name="Text Box 661">
          <a:extLst>
            <a:ext uri="{FF2B5EF4-FFF2-40B4-BE49-F238E27FC236}">
              <a16:creationId xmlns:a16="http://schemas.microsoft.com/office/drawing/2014/main" id="{E6E79BA0-4396-4DCA-9C45-5F67DD217CE9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36" name="Text Box 662">
          <a:extLst>
            <a:ext uri="{FF2B5EF4-FFF2-40B4-BE49-F238E27FC236}">
              <a16:creationId xmlns:a16="http://schemas.microsoft.com/office/drawing/2014/main" id="{612B7AFA-9A8D-4A49-BC07-395EBD684271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37" name="Text Box 663">
          <a:extLst>
            <a:ext uri="{FF2B5EF4-FFF2-40B4-BE49-F238E27FC236}">
              <a16:creationId xmlns:a16="http://schemas.microsoft.com/office/drawing/2014/main" id="{5739D490-1856-411A-B592-C85A68A29022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38" name="Text Box 664">
          <a:extLst>
            <a:ext uri="{FF2B5EF4-FFF2-40B4-BE49-F238E27FC236}">
              <a16:creationId xmlns:a16="http://schemas.microsoft.com/office/drawing/2014/main" id="{6DB73736-7946-4EDD-9478-2AE72123F6E2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39" name="Text Box 665">
          <a:extLst>
            <a:ext uri="{FF2B5EF4-FFF2-40B4-BE49-F238E27FC236}">
              <a16:creationId xmlns:a16="http://schemas.microsoft.com/office/drawing/2014/main" id="{2102C73C-0477-42FD-8192-4E2E42AD1990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40" name="Text Box 666">
          <a:extLst>
            <a:ext uri="{FF2B5EF4-FFF2-40B4-BE49-F238E27FC236}">
              <a16:creationId xmlns:a16="http://schemas.microsoft.com/office/drawing/2014/main" id="{E6BDB0C1-435E-40D7-816F-A60C0CB4C930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41" name="Text Box 667">
          <a:extLst>
            <a:ext uri="{FF2B5EF4-FFF2-40B4-BE49-F238E27FC236}">
              <a16:creationId xmlns:a16="http://schemas.microsoft.com/office/drawing/2014/main" id="{5E384BE2-F837-47DC-9BFB-C742794D552F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42" name="Text Box 668">
          <a:extLst>
            <a:ext uri="{FF2B5EF4-FFF2-40B4-BE49-F238E27FC236}">
              <a16:creationId xmlns:a16="http://schemas.microsoft.com/office/drawing/2014/main" id="{ED9FD3FE-CD2F-4E8B-8B49-6F984512E8DB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43" name="Text Box 669">
          <a:extLst>
            <a:ext uri="{FF2B5EF4-FFF2-40B4-BE49-F238E27FC236}">
              <a16:creationId xmlns:a16="http://schemas.microsoft.com/office/drawing/2014/main" id="{00CED967-8B46-4941-B9CF-121760BCDED1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44" name="Text Box 670">
          <a:extLst>
            <a:ext uri="{FF2B5EF4-FFF2-40B4-BE49-F238E27FC236}">
              <a16:creationId xmlns:a16="http://schemas.microsoft.com/office/drawing/2014/main" id="{5B28C528-3780-4B71-8173-AAFE1B295E61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45" name="Text Box 671">
          <a:extLst>
            <a:ext uri="{FF2B5EF4-FFF2-40B4-BE49-F238E27FC236}">
              <a16:creationId xmlns:a16="http://schemas.microsoft.com/office/drawing/2014/main" id="{6BD9800E-2AD7-4D90-8A78-D7118CD2AEC0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46" name="Text Box 672">
          <a:extLst>
            <a:ext uri="{FF2B5EF4-FFF2-40B4-BE49-F238E27FC236}">
              <a16:creationId xmlns:a16="http://schemas.microsoft.com/office/drawing/2014/main" id="{24253D1F-EA2A-48BD-8C49-7C305062F8F8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47" name="Text Box 673">
          <a:extLst>
            <a:ext uri="{FF2B5EF4-FFF2-40B4-BE49-F238E27FC236}">
              <a16:creationId xmlns:a16="http://schemas.microsoft.com/office/drawing/2014/main" id="{C5BC3DA6-469A-4AB8-A736-D6BD6C5CBA42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48" name="Text Box 674">
          <a:extLst>
            <a:ext uri="{FF2B5EF4-FFF2-40B4-BE49-F238E27FC236}">
              <a16:creationId xmlns:a16="http://schemas.microsoft.com/office/drawing/2014/main" id="{AA65C1CA-9774-4F3E-A700-E827D7786A20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49" name="Text Box 675">
          <a:extLst>
            <a:ext uri="{FF2B5EF4-FFF2-40B4-BE49-F238E27FC236}">
              <a16:creationId xmlns:a16="http://schemas.microsoft.com/office/drawing/2014/main" id="{2C7C8E8A-CDD3-4FEE-88E8-2E7F2235EA86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50" name="Text Box 676">
          <a:extLst>
            <a:ext uri="{FF2B5EF4-FFF2-40B4-BE49-F238E27FC236}">
              <a16:creationId xmlns:a16="http://schemas.microsoft.com/office/drawing/2014/main" id="{7C44B33D-855F-45C1-BFED-A19AB77E0AC2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51" name="Text Box 677">
          <a:extLst>
            <a:ext uri="{FF2B5EF4-FFF2-40B4-BE49-F238E27FC236}">
              <a16:creationId xmlns:a16="http://schemas.microsoft.com/office/drawing/2014/main" id="{DD6F6408-2D36-44BC-B88C-250F30EE18B6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52" name="Text Box 678">
          <a:extLst>
            <a:ext uri="{FF2B5EF4-FFF2-40B4-BE49-F238E27FC236}">
              <a16:creationId xmlns:a16="http://schemas.microsoft.com/office/drawing/2014/main" id="{576CEDAC-04ED-4B71-A03D-FEAF421D19E5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53" name="Text Box 679">
          <a:extLst>
            <a:ext uri="{FF2B5EF4-FFF2-40B4-BE49-F238E27FC236}">
              <a16:creationId xmlns:a16="http://schemas.microsoft.com/office/drawing/2014/main" id="{E0C6262D-3B67-4154-BD10-F2D368C2A205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54" name="Text Box 680">
          <a:extLst>
            <a:ext uri="{FF2B5EF4-FFF2-40B4-BE49-F238E27FC236}">
              <a16:creationId xmlns:a16="http://schemas.microsoft.com/office/drawing/2014/main" id="{BE50B503-3B78-4595-9ECA-20C4D570700D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55" name="Text Box 681">
          <a:extLst>
            <a:ext uri="{FF2B5EF4-FFF2-40B4-BE49-F238E27FC236}">
              <a16:creationId xmlns:a16="http://schemas.microsoft.com/office/drawing/2014/main" id="{A96AA312-D9CB-4D6B-9667-AC58FFEB7423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56" name="Text Box 682">
          <a:extLst>
            <a:ext uri="{FF2B5EF4-FFF2-40B4-BE49-F238E27FC236}">
              <a16:creationId xmlns:a16="http://schemas.microsoft.com/office/drawing/2014/main" id="{16B6191A-007D-4B58-B20D-787D8B817FBE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57" name="Text Box 683">
          <a:extLst>
            <a:ext uri="{FF2B5EF4-FFF2-40B4-BE49-F238E27FC236}">
              <a16:creationId xmlns:a16="http://schemas.microsoft.com/office/drawing/2014/main" id="{59037C11-37E0-454D-B155-8B4D6DA213CA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58" name="Text Box 684">
          <a:extLst>
            <a:ext uri="{FF2B5EF4-FFF2-40B4-BE49-F238E27FC236}">
              <a16:creationId xmlns:a16="http://schemas.microsoft.com/office/drawing/2014/main" id="{798986B4-7851-4924-90A2-F69EA9EE9BE3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59" name="Text Box 685">
          <a:extLst>
            <a:ext uri="{FF2B5EF4-FFF2-40B4-BE49-F238E27FC236}">
              <a16:creationId xmlns:a16="http://schemas.microsoft.com/office/drawing/2014/main" id="{DD592050-13A1-4AC9-A97A-F615948A3208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60" name="Text Box 739">
          <a:extLst>
            <a:ext uri="{FF2B5EF4-FFF2-40B4-BE49-F238E27FC236}">
              <a16:creationId xmlns:a16="http://schemas.microsoft.com/office/drawing/2014/main" id="{2286A8DB-DD52-472A-B1FC-286661307F69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61" name="Text Box 740">
          <a:extLst>
            <a:ext uri="{FF2B5EF4-FFF2-40B4-BE49-F238E27FC236}">
              <a16:creationId xmlns:a16="http://schemas.microsoft.com/office/drawing/2014/main" id="{4B028501-E189-4060-8CBF-45C12BB9D05E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62" name="Text Box 741">
          <a:extLst>
            <a:ext uri="{FF2B5EF4-FFF2-40B4-BE49-F238E27FC236}">
              <a16:creationId xmlns:a16="http://schemas.microsoft.com/office/drawing/2014/main" id="{D06BF0D9-67EC-4C51-81A4-6B8B542CC429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63" name="Text Box 742">
          <a:extLst>
            <a:ext uri="{FF2B5EF4-FFF2-40B4-BE49-F238E27FC236}">
              <a16:creationId xmlns:a16="http://schemas.microsoft.com/office/drawing/2014/main" id="{48B2B7CF-7098-4562-939F-7D89CC92B7A2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64" name="Text Box 743">
          <a:extLst>
            <a:ext uri="{FF2B5EF4-FFF2-40B4-BE49-F238E27FC236}">
              <a16:creationId xmlns:a16="http://schemas.microsoft.com/office/drawing/2014/main" id="{372C3762-4276-4694-9EEB-595C2EEF3C7B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76200</xdr:colOff>
      <xdr:row>117</xdr:row>
      <xdr:rowOff>199570</xdr:rowOff>
    </xdr:to>
    <xdr:sp macro="" textlink="">
      <xdr:nvSpPr>
        <xdr:cNvPr id="565" name="Text Box 744">
          <a:extLst>
            <a:ext uri="{FF2B5EF4-FFF2-40B4-BE49-F238E27FC236}">
              <a16:creationId xmlns:a16="http://schemas.microsoft.com/office/drawing/2014/main" id="{F02DE456-2ADA-4661-BEF0-9B989E410101}"/>
            </a:ext>
          </a:extLst>
        </xdr:cNvPr>
        <xdr:cNvSpPr txBox="1">
          <a:spLocks noChangeArrowheads="1"/>
        </xdr:cNvSpPr>
      </xdr:nvSpPr>
      <xdr:spPr bwMode="auto">
        <a:xfrm>
          <a:off x="5448300" y="35981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id="{FD22E3BF-3B9A-4441-AD14-DAF6EB08EE8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67" name="Text Box 4">
          <a:extLst>
            <a:ext uri="{FF2B5EF4-FFF2-40B4-BE49-F238E27FC236}">
              <a16:creationId xmlns:a16="http://schemas.microsoft.com/office/drawing/2014/main" id="{06F0E623-EDF5-4A4A-A3F5-75F6BB96B6FE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68" name="Text Box 5">
          <a:extLst>
            <a:ext uri="{FF2B5EF4-FFF2-40B4-BE49-F238E27FC236}">
              <a16:creationId xmlns:a16="http://schemas.microsoft.com/office/drawing/2014/main" id="{14FC1F1E-1C97-429B-A6E5-FF1B9C1DA25D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69" name="Text Box 6">
          <a:extLst>
            <a:ext uri="{FF2B5EF4-FFF2-40B4-BE49-F238E27FC236}">
              <a16:creationId xmlns:a16="http://schemas.microsoft.com/office/drawing/2014/main" id="{E0A1C151-5B7A-4238-83E4-5D113ED0F8D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70" name="Text Box 7">
          <a:extLst>
            <a:ext uri="{FF2B5EF4-FFF2-40B4-BE49-F238E27FC236}">
              <a16:creationId xmlns:a16="http://schemas.microsoft.com/office/drawing/2014/main" id="{DA17E4F7-128C-4D20-87AF-B0913C62580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71" name="Text Box 8">
          <a:extLst>
            <a:ext uri="{FF2B5EF4-FFF2-40B4-BE49-F238E27FC236}">
              <a16:creationId xmlns:a16="http://schemas.microsoft.com/office/drawing/2014/main" id="{50EBD875-1F00-4359-9530-9AF7A71E04B4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72" name="Text Box 9">
          <a:extLst>
            <a:ext uri="{FF2B5EF4-FFF2-40B4-BE49-F238E27FC236}">
              <a16:creationId xmlns:a16="http://schemas.microsoft.com/office/drawing/2014/main" id="{2BEFCC1F-B42B-41DA-80DA-2C2927C1B7D4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73" name="Text Box 10">
          <a:extLst>
            <a:ext uri="{FF2B5EF4-FFF2-40B4-BE49-F238E27FC236}">
              <a16:creationId xmlns:a16="http://schemas.microsoft.com/office/drawing/2014/main" id="{A27EC649-9E3A-4EC4-8E9A-9C7DF07E6997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74" name="Text Box 11">
          <a:extLst>
            <a:ext uri="{FF2B5EF4-FFF2-40B4-BE49-F238E27FC236}">
              <a16:creationId xmlns:a16="http://schemas.microsoft.com/office/drawing/2014/main" id="{0D74E1E1-34CF-404A-A21D-E63BA67286AF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75" name="Text Box 140">
          <a:extLst>
            <a:ext uri="{FF2B5EF4-FFF2-40B4-BE49-F238E27FC236}">
              <a16:creationId xmlns:a16="http://schemas.microsoft.com/office/drawing/2014/main" id="{F8A09C0A-B399-41D9-9E5C-262A4E6BA00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76" name="Text Box 141">
          <a:extLst>
            <a:ext uri="{FF2B5EF4-FFF2-40B4-BE49-F238E27FC236}">
              <a16:creationId xmlns:a16="http://schemas.microsoft.com/office/drawing/2014/main" id="{DA73376A-F804-4CC5-8970-5638748116D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77" name="Text Box 142">
          <a:extLst>
            <a:ext uri="{FF2B5EF4-FFF2-40B4-BE49-F238E27FC236}">
              <a16:creationId xmlns:a16="http://schemas.microsoft.com/office/drawing/2014/main" id="{7DD1B57A-CF8C-4889-BC3D-8B96AB6F0F57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78" name="Text Box 143">
          <a:extLst>
            <a:ext uri="{FF2B5EF4-FFF2-40B4-BE49-F238E27FC236}">
              <a16:creationId xmlns:a16="http://schemas.microsoft.com/office/drawing/2014/main" id="{EC251FCC-C3D8-407B-88B7-35CC1712CF97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79" name="Text Box 658">
          <a:extLst>
            <a:ext uri="{FF2B5EF4-FFF2-40B4-BE49-F238E27FC236}">
              <a16:creationId xmlns:a16="http://schemas.microsoft.com/office/drawing/2014/main" id="{819674FA-A588-4EE3-B491-2CDF04D629BE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80" name="Text Box 659">
          <a:extLst>
            <a:ext uri="{FF2B5EF4-FFF2-40B4-BE49-F238E27FC236}">
              <a16:creationId xmlns:a16="http://schemas.microsoft.com/office/drawing/2014/main" id="{99164600-D4F5-460E-B350-568CBE55EBD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81" name="Text Box 660">
          <a:extLst>
            <a:ext uri="{FF2B5EF4-FFF2-40B4-BE49-F238E27FC236}">
              <a16:creationId xmlns:a16="http://schemas.microsoft.com/office/drawing/2014/main" id="{F32151A5-AC64-46FB-90AD-D000ABF31CE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82" name="Text Box 661">
          <a:extLst>
            <a:ext uri="{FF2B5EF4-FFF2-40B4-BE49-F238E27FC236}">
              <a16:creationId xmlns:a16="http://schemas.microsoft.com/office/drawing/2014/main" id="{4E00C6CD-5C06-46CC-93A3-F6D1C1ED827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83" name="Text Box 662">
          <a:extLst>
            <a:ext uri="{FF2B5EF4-FFF2-40B4-BE49-F238E27FC236}">
              <a16:creationId xmlns:a16="http://schemas.microsoft.com/office/drawing/2014/main" id="{B914EDD6-768A-41E0-92F3-0FC48530DB0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84" name="Text Box 663">
          <a:extLst>
            <a:ext uri="{FF2B5EF4-FFF2-40B4-BE49-F238E27FC236}">
              <a16:creationId xmlns:a16="http://schemas.microsoft.com/office/drawing/2014/main" id="{27C0022E-EC61-4EBF-9C11-49CD20736E59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85" name="Text Box 664">
          <a:extLst>
            <a:ext uri="{FF2B5EF4-FFF2-40B4-BE49-F238E27FC236}">
              <a16:creationId xmlns:a16="http://schemas.microsoft.com/office/drawing/2014/main" id="{31C0C3DF-8F6D-4AD7-89CD-D50D395AAAE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86" name="Text Box 665">
          <a:extLst>
            <a:ext uri="{FF2B5EF4-FFF2-40B4-BE49-F238E27FC236}">
              <a16:creationId xmlns:a16="http://schemas.microsoft.com/office/drawing/2014/main" id="{87A08DFB-6330-4A5F-83FD-D3D430F63EFB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87" name="Text Box 666">
          <a:extLst>
            <a:ext uri="{FF2B5EF4-FFF2-40B4-BE49-F238E27FC236}">
              <a16:creationId xmlns:a16="http://schemas.microsoft.com/office/drawing/2014/main" id="{F987B315-81AB-41C4-B79F-F86D395878A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88" name="Text Box 667">
          <a:extLst>
            <a:ext uri="{FF2B5EF4-FFF2-40B4-BE49-F238E27FC236}">
              <a16:creationId xmlns:a16="http://schemas.microsoft.com/office/drawing/2014/main" id="{AFFE8D0B-F189-47F9-BA45-FAC6D82FC09E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89" name="Text Box 668">
          <a:extLst>
            <a:ext uri="{FF2B5EF4-FFF2-40B4-BE49-F238E27FC236}">
              <a16:creationId xmlns:a16="http://schemas.microsoft.com/office/drawing/2014/main" id="{26897DB0-097E-4E98-9FB5-6456F94B0EF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90" name="Text Box 669">
          <a:extLst>
            <a:ext uri="{FF2B5EF4-FFF2-40B4-BE49-F238E27FC236}">
              <a16:creationId xmlns:a16="http://schemas.microsoft.com/office/drawing/2014/main" id="{60B011BE-FFCD-4935-A97C-756304FB5B0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91" name="Text Box 670">
          <a:extLst>
            <a:ext uri="{FF2B5EF4-FFF2-40B4-BE49-F238E27FC236}">
              <a16:creationId xmlns:a16="http://schemas.microsoft.com/office/drawing/2014/main" id="{F05C2190-AA2F-484F-B3BE-608ABC5A6860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92" name="Text Box 671">
          <a:extLst>
            <a:ext uri="{FF2B5EF4-FFF2-40B4-BE49-F238E27FC236}">
              <a16:creationId xmlns:a16="http://schemas.microsoft.com/office/drawing/2014/main" id="{DA7EB337-453B-4B98-8611-64764F5EB3F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93" name="Text Box 672">
          <a:extLst>
            <a:ext uri="{FF2B5EF4-FFF2-40B4-BE49-F238E27FC236}">
              <a16:creationId xmlns:a16="http://schemas.microsoft.com/office/drawing/2014/main" id="{92327756-9DAD-49AE-B68C-686F84AEC98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94" name="Text Box 673">
          <a:extLst>
            <a:ext uri="{FF2B5EF4-FFF2-40B4-BE49-F238E27FC236}">
              <a16:creationId xmlns:a16="http://schemas.microsoft.com/office/drawing/2014/main" id="{E242286D-F77B-475B-AF71-110FB5520BC6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95" name="Text Box 674">
          <a:extLst>
            <a:ext uri="{FF2B5EF4-FFF2-40B4-BE49-F238E27FC236}">
              <a16:creationId xmlns:a16="http://schemas.microsoft.com/office/drawing/2014/main" id="{F0F65105-19E9-4522-886C-0C025128A10B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96" name="Text Box 675">
          <a:extLst>
            <a:ext uri="{FF2B5EF4-FFF2-40B4-BE49-F238E27FC236}">
              <a16:creationId xmlns:a16="http://schemas.microsoft.com/office/drawing/2014/main" id="{B3A57E7C-46E3-43BA-8784-E353BE0449AF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97" name="Text Box 676">
          <a:extLst>
            <a:ext uri="{FF2B5EF4-FFF2-40B4-BE49-F238E27FC236}">
              <a16:creationId xmlns:a16="http://schemas.microsoft.com/office/drawing/2014/main" id="{0B0A85DB-8D7D-462E-809B-6E68EB915C05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98" name="Text Box 677">
          <a:extLst>
            <a:ext uri="{FF2B5EF4-FFF2-40B4-BE49-F238E27FC236}">
              <a16:creationId xmlns:a16="http://schemas.microsoft.com/office/drawing/2014/main" id="{7604869F-CF10-41D9-96CE-4FA5E9EB071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599" name="Text Box 678">
          <a:extLst>
            <a:ext uri="{FF2B5EF4-FFF2-40B4-BE49-F238E27FC236}">
              <a16:creationId xmlns:a16="http://schemas.microsoft.com/office/drawing/2014/main" id="{EB5F53F0-AC8D-4E5E-9C6B-16AE8576052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00" name="Text Box 679">
          <a:extLst>
            <a:ext uri="{FF2B5EF4-FFF2-40B4-BE49-F238E27FC236}">
              <a16:creationId xmlns:a16="http://schemas.microsoft.com/office/drawing/2014/main" id="{C17B8DC1-25F2-4C37-AC8F-6D8EE425EB17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01" name="Text Box 680">
          <a:extLst>
            <a:ext uri="{FF2B5EF4-FFF2-40B4-BE49-F238E27FC236}">
              <a16:creationId xmlns:a16="http://schemas.microsoft.com/office/drawing/2014/main" id="{31782C70-4C78-4E2B-A97F-793CA6DFE17D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02" name="Text Box 681">
          <a:extLst>
            <a:ext uri="{FF2B5EF4-FFF2-40B4-BE49-F238E27FC236}">
              <a16:creationId xmlns:a16="http://schemas.microsoft.com/office/drawing/2014/main" id="{BC1AFA68-D0B5-4B00-AEDB-A13B5EBC28D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03" name="Text Box 682">
          <a:extLst>
            <a:ext uri="{FF2B5EF4-FFF2-40B4-BE49-F238E27FC236}">
              <a16:creationId xmlns:a16="http://schemas.microsoft.com/office/drawing/2014/main" id="{96BC0F8B-D2DF-444A-9600-1E248A9CE70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04" name="Text Box 683">
          <a:extLst>
            <a:ext uri="{FF2B5EF4-FFF2-40B4-BE49-F238E27FC236}">
              <a16:creationId xmlns:a16="http://schemas.microsoft.com/office/drawing/2014/main" id="{A34F8199-8377-4F71-99D6-8DE9B8A24D53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05" name="Text Box 684">
          <a:extLst>
            <a:ext uri="{FF2B5EF4-FFF2-40B4-BE49-F238E27FC236}">
              <a16:creationId xmlns:a16="http://schemas.microsoft.com/office/drawing/2014/main" id="{413F9F92-638F-41C3-8FB8-613DAE13199A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06" name="Text Box 685">
          <a:extLst>
            <a:ext uri="{FF2B5EF4-FFF2-40B4-BE49-F238E27FC236}">
              <a16:creationId xmlns:a16="http://schemas.microsoft.com/office/drawing/2014/main" id="{9ED4D990-3A52-4708-8BA2-2B93FDB15322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07" name="Text Box 739">
          <a:extLst>
            <a:ext uri="{FF2B5EF4-FFF2-40B4-BE49-F238E27FC236}">
              <a16:creationId xmlns:a16="http://schemas.microsoft.com/office/drawing/2014/main" id="{52D0B8AF-3E76-4BB9-B80B-8FB5B7CD907D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08" name="Text Box 740">
          <a:extLst>
            <a:ext uri="{FF2B5EF4-FFF2-40B4-BE49-F238E27FC236}">
              <a16:creationId xmlns:a16="http://schemas.microsoft.com/office/drawing/2014/main" id="{1E1C4D8D-4586-4718-A2BF-DA6C2012E2AC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09" name="Text Box 741">
          <a:extLst>
            <a:ext uri="{FF2B5EF4-FFF2-40B4-BE49-F238E27FC236}">
              <a16:creationId xmlns:a16="http://schemas.microsoft.com/office/drawing/2014/main" id="{23629C18-38A8-41DC-A13E-CD4FE7EC008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10" name="Text Box 742">
          <a:extLst>
            <a:ext uri="{FF2B5EF4-FFF2-40B4-BE49-F238E27FC236}">
              <a16:creationId xmlns:a16="http://schemas.microsoft.com/office/drawing/2014/main" id="{DA639894-CBEE-4F31-81F9-BA818F8B46C8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11" name="Text Box 743">
          <a:extLst>
            <a:ext uri="{FF2B5EF4-FFF2-40B4-BE49-F238E27FC236}">
              <a16:creationId xmlns:a16="http://schemas.microsoft.com/office/drawing/2014/main" id="{44E9E668-4FEA-4D76-A238-D1FF83183360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76200</xdr:colOff>
      <xdr:row>119</xdr:row>
      <xdr:rowOff>167640</xdr:rowOff>
    </xdr:to>
    <xdr:sp macro="" textlink="">
      <xdr:nvSpPr>
        <xdr:cNvPr id="612" name="Text Box 744">
          <a:extLst>
            <a:ext uri="{FF2B5EF4-FFF2-40B4-BE49-F238E27FC236}">
              <a16:creationId xmlns:a16="http://schemas.microsoft.com/office/drawing/2014/main" id="{28D9C9F9-6589-4154-A2F8-C138014F1BFF}"/>
            </a:ext>
          </a:extLst>
        </xdr:cNvPr>
        <xdr:cNvSpPr txBox="1">
          <a:spLocks noChangeArrowheads="1"/>
        </xdr:cNvSpPr>
      </xdr:nvSpPr>
      <xdr:spPr bwMode="auto">
        <a:xfrm>
          <a:off x="5448300" y="363778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B980790-B27B-477A-BEFD-CBDFA04432F8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3E031807-A5EA-4A7A-ACB7-E7483313CE3A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387BB4D3-40BD-4868-AE4B-29946994A9C6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1E2F1201-F1A8-490D-B173-2778B121D16C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63A9CF07-5E33-4B3B-A27E-EE96CD2E4643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D6122AF9-4C25-4996-8141-27125AD61006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DD09BE20-07C5-46DD-BA52-A9A104377954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85A57ECB-AA6E-4A4E-AF16-C505D05134F3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FF279880-8EB6-4098-AE14-1BAD1233A229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1" name="Text Box 140">
          <a:extLst>
            <a:ext uri="{FF2B5EF4-FFF2-40B4-BE49-F238E27FC236}">
              <a16:creationId xmlns:a16="http://schemas.microsoft.com/office/drawing/2014/main" id="{3306F639-2608-4453-A9CC-FE218DB8849E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2" name="Text Box 141">
          <a:extLst>
            <a:ext uri="{FF2B5EF4-FFF2-40B4-BE49-F238E27FC236}">
              <a16:creationId xmlns:a16="http://schemas.microsoft.com/office/drawing/2014/main" id="{FE2A938E-F295-4734-824F-9AB537285C87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3" name="Text Box 142">
          <a:extLst>
            <a:ext uri="{FF2B5EF4-FFF2-40B4-BE49-F238E27FC236}">
              <a16:creationId xmlns:a16="http://schemas.microsoft.com/office/drawing/2014/main" id="{A31CDED1-6CB3-4746-B409-C1C7A69E8668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4" name="Text Box 143">
          <a:extLst>
            <a:ext uri="{FF2B5EF4-FFF2-40B4-BE49-F238E27FC236}">
              <a16:creationId xmlns:a16="http://schemas.microsoft.com/office/drawing/2014/main" id="{32796F24-318E-44E2-8770-BAB4F4A647BD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5" name="Text Box 658">
          <a:extLst>
            <a:ext uri="{FF2B5EF4-FFF2-40B4-BE49-F238E27FC236}">
              <a16:creationId xmlns:a16="http://schemas.microsoft.com/office/drawing/2014/main" id="{01611361-A802-42CF-BDAB-9507E9345DFE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6" name="Text Box 659">
          <a:extLst>
            <a:ext uri="{FF2B5EF4-FFF2-40B4-BE49-F238E27FC236}">
              <a16:creationId xmlns:a16="http://schemas.microsoft.com/office/drawing/2014/main" id="{C446405D-B8DF-4C00-96F8-943FC0590810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7" name="Text Box 660">
          <a:extLst>
            <a:ext uri="{FF2B5EF4-FFF2-40B4-BE49-F238E27FC236}">
              <a16:creationId xmlns:a16="http://schemas.microsoft.com/office/drawing/2014/main" id="{BE6A432E-D459-4D12-BC94-D51EE3B29DFD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8" name="Text Box 661">
          <a:extLst>
            <a:ext uri="{FF2B5EF4-FFF2-40B4-BE49-F238E27FC236}">
              <a16:creationId xmlns:a16="http://schemas.microsoft.com/office/drawing/2014/main" id="{E24C807B-0738-4AF4-B74F-52F19BDB9DD7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9" name="Text Box 662">
          <a:extLst>
            <a:ext uri="{FF2B5EF4-FFF2-40B4-BE49-F238E27FC236}">
              <a16:creationId xmlns:a16="http://schemas.microsoft.com/office/drawing/2014/main" id="{1F1CD70D-50C8-42C2-8D30-2B8E7909A431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0" name="Text Box 663">
          <a:extLst>
            <a:ext uri="{FF2B5EF4-FFF2-40B4-BE49-F238E27FC236}">
              <a16:creationId xmlns:a16="http://schemas.microsoft.com/office/drawing/2014/main" id="{468597EC-6FDC-467A-9645-C65CDF00D9F1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1" name="Text Box 664">
          <a:extLst>
            <a:ext uri="{FF2B5EF4-FFF2-40B4-BE49-F238E27FC236}">
              <a16:creationId xmlns:a16="http://schemas.microsoft.com/office/drawing/2014/main" id="{70B43651-C43E-406B-933C-56364C1884EE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2" name="Text Box 665">
          <a:extLst>
            <a:ext uri="{FF2B5EF4-FFF2-40B4-BE49-F238E27FC236}">
              <a16:creationId xmlns:a16="http://schemas.microsoft.com/office/drawing/2014/main" id="{CC874B48-29EA-4AF6-AE28-80445986D8F7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3" name="Text Box 666">
          <a:extLst>
            <a:ext uri="{FF2B5EF4-FFF2-40B4-BE49-F238E27FC236}">
              <a16:creationId xmlns:a16="http://schemas.microsoft.com/office/drawing/2014/main" id="{2C9B6CF6-8660-49B9-9FDC-5B61C7A5C0A4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4" name="Text Box 667">
          <a:extLst>
            <a:ext uri="{FF2B5EF4-FFF2-40B4-BE49-F238E27FC236}">
              <a16:creationId xmlns:a16="http://schemas.microsoft.com/office/drawing/2014/main" id="{5D58AB4E-4673-4650-BED7-578C27E080A2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5" name="Text Box 668">
          <a:extLst>
            <a:ext uri="{FF2B5EF4-FFF2-40B4-BE49-F238E27FC236}">
              <a16:creationId xmlns:a16="http://schemas.microsoft.com/office/drawing/2014/main" id="{3BE720D4-8C5B-458B-B6D2-7F0DBBC1C616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6" name="Text Box 669">
          <a:extLst>
            <a:ext uri="{FF2B5EF4-FFF2-40B4-BE49-F238E27FC236}">
              <a16:creationId xmlns:a16="http://schemas.microsoft.com/office/drawing/2014/main" id="{FBC19BC3-C948-49F5-918D-BCF41819C16E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7" name="Text Box 670">
          <a:extLst>
            <a:ext uri="{FF2B5EF4-FFF2-40B4-BE49-F238E27FC236}">
              <a16:creationId xmlns:a16="http://schemas.microsoft.com/office/drawing/2014/main" id="{8AB589FA-C35B-487A-B021-954905422098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8" name="Text Box 671">
          <a:extLst>
            <a:ext uri="{FF2B5EF4-FFF2-40B4-BE49-F238E27FC236}">
              <a16:creationId xmlns:a16="http://schemas.microsoft.com/office/drawing/2014/main" id="{D1C3EB42-71B2-4948-8717-1119CE6B7115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29" name="Text Box 672">
          <a:extLst>
            <a:ext uri="{FF2B5EF4-FFF2-40B4-BE49-F238E27FC236}">
              <a16:creationId xmlns:a16="http://schemas.microsoft.com/office/drawing/2014/main" id="{C6539F40-602E-4E4B-9086-436F91472E42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0" name="Text Box 673">
          <a:extLst>
            <a:ext uri="{FF2B5EF4-FFF2-40B4-BE49-F238E27FC236}">
              <a16:creationId xmlns:a16="http://schemas.microsoft.com/office/drawing/2014/main" id="{A992B50D-A2B3-4E24-B4B8-FCEFE914DA97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1" name="Text Box 674">
          <a:extLst>
            <a:ext uri="{FF2B5EF4-FFF2-40B4-BE49-F238E27FC236}">
              <a16:creationId xmlns:a16="http://schemas.microsoft.com/office/drawing/2014/main" id="{52698219-4F8B-4A5C-86C1-A4D4BB9F7AEE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2" name="Text Box 675">
          <a:extLst>
            <a:ext uri="{FF2B5EF4-FFF2-40B4-BE49-F238E27FC236}">
              <a16:creationId xmlns:a16="http://schemas.microsoft.com/office/drawing/2014/main" id="{89C1AB9D-7B16-436E-82BA-1BF1F650E4F2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3" name="Text Box 676">
          <a:extLst>
            <a:ext uri="{FF2B5EF4-FFF2-40B4-BE49-F238E27FC236}">
              <a16:creationId xmlns:a16="http://schemas.microsoft.com/office/drawing/2014/main" id="{2C9857DD-7113-4DB6-9596-00D1E7873915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4" name="Text Box 677">
          <a:extLst>
            <a:ext uri="{FF2B5EF4-FFF2-40B4-BE49-F238E27FC236}">
              <a16:creationId xmlns:a16="http://schemas.microsoft.com/office/drawing/2014/main" id="{0878E196-DC92-4D96-B44F-FD3FC79E94BD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5" name="Text Box 678">
          <a:extLst>
            <a:ext uri="{FF2B5EF4-FFF2-40B4-BE49-F238E27FC236}">
              <a16:creationId xmlns:a16="http://schemas.microsoft.com/office/drawing/2014/main" id="{0DE936F7-BCFA-4E67-BB5A-7A0E360A1F26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6" name="Text Box 679">
          <a:extLst>
            <a:ext uri="{FF2B5EF4-FFF2-40B4-BE49-F238E27FC236}">
              <a16:creationId xmlns:a16="http://schemas.microsoft.com/office/drawing/2014/main" id="{2D992F1F-CBF0-4EE2-AFD2-4E55B77E2A18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7" name="Text Box 680">
          <a:extLst>
            <a:ext uri="{FF2B5EF4-FFF2-40B4-BE49-F238E27FC236}">
              <a16:creationId xmlns:a16="http://schemas.microsoft.com/office/drawing/2014/main" id="{0EE4CECC-89DB-48EF-A65A-E13E9270B99A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8" name="Text Box 681">
          <a:extLst>
            <a:ext uri="{FF2B5EF4-FFF2-40B4-BE49-F238E27FC236}">
              <a16:creationId xmlns:a16="http://schemas.microsoft.com/office/drawing/2014/main" id="{901EA7BF-0362-4636-8D85-444ABDE0C79A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39" name="Text Box 682">
          <a:extLst>
            <a:ext uri="{FF2B5EF4-FFF2-40B4-BE49-F238E27FC236}">
              <a16:creationId xmlns:a16="http://schemas.microsoft.com/office/drawing/2014/main" id="{C3BDB641-949F-47C1-A285-E11EA64F7054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40" name="Text Box 683">
          <a:extLst>
            <a:ext uri="{FF2B5EF4-FFF2-40B4-BE49-F238E27FC236}">
              <a16:creationId xmlns:a16="http://schemas.microsoft.com/office/drawing/2014/main" id="{C1FC8EB3-918D-48BE-905F-B0C832F031EB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41" name="Text Box 684">
          <a:extLst>
            <a:ext uri="{FF2B5EF4-FFF2-40B4-BE49-F238E27FC236}">
              <a16:creationId xmlns:a16="http://schemas.microsoft.com/office/drawing/2014/main" id="{4FC2E75C-A928-4E8F-AF50-60A469AEA4C9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42" name="Text Box 685">
          <a:extLst>
            <a:ext uri="{FF2B5EF4-FFF2-40B4-BE49-F238E27FC236}">
              <a16:creationId xmlns:a16="http://schemas.microsoft.com/office/drawing/2014/main" id="{28F0F9BD-2E90-4CAE-AAC6-543C54AF2194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43" name="Text Box 686">
          <a:extLst>
            <a:ext uri="{FF2B5EF4-FFF2-40B4-BE49-F238E27FC236}">
              <a16:creationId xmlns:a16="http://schemas.microsoft.com/office/drawing/2014/main" id="{E2CD5E14-C67A-4200-9880-C618463E10B4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44" name="Text Box 687">
          <a:extLst>
            <a:ext uri="{FF2B5EF4-FFF2-40B4-BE49-F238E27FC236}">
              <a16:creationId xmlns:a16="http://schemas.microsoft.com/office/drawing/2014/main" id="{4AA17956-57FE-429A-B743-960EBF6F23E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45" name="Text Box 688">
          <a:extLst>
            <a:ext uri="{FF2B5EF4-FFF2-40B4-BE49-F238E27FC236}">
              <a16:creationId xmlns:a16="http://schemas.microsoft.com/office/drawing/2014/main" id="{DD231FDA-359E-4E4E-97B0-6D2C14C759C0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46" name="Text Box 689">
          <a:extLst>
            <a:ext uri="{FF2B5EF4-FFF2-40B4-BE49-F238E27FC236}">
              <a16:creationId xmlns:a16="http://schemas.microsoft.com/office/drawing/2014/main" id="{6EED605E-2B9C-4375-A0B1-519F70B33FC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47" name="Text Box 690">
          <a:extLst>
            <a:ext uri="{FF2B5EF4-FFF2-40B4-BE49-F238E27FC236}">
              <a16:creationId xmlns:a16="http://schemas.microsoft.com/office/drawing/2014/main" id="{3CE9EE80-EFD8-4D23-A65F-A8ECEF9C381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48" name="Text Box 691">
          <a:extLst>
            <a:ext uri="{FF2B5EF4-FFF2-40B4-BE49-F238E27FC236}">
              <a16:creationId xmlns:a16="http://schemas.microsoft.com/office/drawing/2014/main" id="{F2F84B3B-315A-4C35-911B-338886C3E47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49" name="Text Box 692">
          <a:extLst>
            <a:ext uri="{FF2B5EF4-FFF2-40B4-BE49-F238E27FC236}">
              <a16:creationId xmlns:a16="http://schemas.microsoft.com/office/drawing/2014/main" id="{0AE309FD-866B-4672-A80D-19F23FA1D895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50" name="Text Box 693">
          <a:extLst>
            <a:ext uri="{FF2B5EF4-FFF2-40B4-BE49-F238E27FC236}">
              <a16:creationId xmlns:a16="http://schemas.microsoft.com/office/drawing/2014/main" id="{475FC562-7FFA-4822-A3D0-FF12B208AC1E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51" name="Text Box 694">
          <a:extLst>
            <a:ext uri="{FF2B5EF4-FFF2-40B4-BE49-F238E27FC236}">
              <a16:creationId xmlns:a16="http://schemas.microsoft.com/office/drawing/2014/main" id="{062A09E3-03E3-413D-818C-734C7618A4D2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52" name="Text Box 695">
          <a:extLst>
            <a:ext uri="{FF2B5EF4-FFF2-40B4-BE49-F238E27FC236}">
              <a16:creationId xmlns:a16="http://schemas.microsoft.com/office/drawing/2014/main" id="{2163E976-0407-4570-914E-0F393C9CD5B8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53" name="Text Box 696">
          <a:extLst>
            <a:ext uri="{FF2B5EF4-FFF2-40B4-BE49-F238E27FC236}">
              <a16:creationId xmlns:a16="http://schemas.microsoft.com/office/drawing/2014/main" id="{02895778-0B1F-431D-979C-671BE3DC2B1E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54" name="Text Box 697">
          <a:extLst>
            <a:ext uri="{FF2B5EF4-FFF2-40B4-BE49-F238E27FC236}">
              <a16:creationId xmlns:a16="http://schemas.microsoft.com/office/drawing/2014/main" id="{31F6C053-4FD4-4EAA-A93C-1892CAE401F1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55" name="Text Box 698">
          <a:extLst>
            <a:ext uri="{FF2B5EF4-FFF2-40B4-BE49-F238E27FC236}">
              <a16:creationId xmlns:a16="http://schemas.microsoft.com/office/drawing/2014/main" id="{CAF87CBC-95C8-488A-9ACF-A0770CBE829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56" name="Text Box 699">
          <a:extLst>
            <a:ext uri="{FF2B5EF4-FFF2-40B4-BE49-F238E27FC236}">
              <a16:creationId xmlns:a16="http://schemas.microsoft.com/office/drawing/2014/main" id="{C22178C2-DB68-4311-B444-20836A4D986F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57" name="Text Box 700">
          <a:extLst>
            <a:ext uri="{FF2B5EF4-FFF2-40B4-BE49-F238E27FC236}">
              <a16:creationId xmlns:a16="http://schemas.microsoft.com/office/drawing/2014/main" id="{6CE4EF12-E01D-4364-B55D-FEA9F4DC6687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58" name="Text Box 701">
          <a:extLst>
            <a:ext uri="{FF2B5EF4-FFF2-40B4-BE49-F238E27FC236}">
              <a16:creationId xmlns:a16="http://schemas.microsoft.com/office/drawing/2014/main" id="{656222DC-926F-4350-B2BE-008706DF61BB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59" name="Text Box 702">
          <a:extLst>
            <a:ext uri="{FF2B5EF4-FFF2-40B4-BE49-F238E27FC236}">
              <a16:creationId xmlns:a16="http://schemas.microsoft.com/office/drawing/2014/main" id="{4A571EA8-A85F-42E0-98CC-3DBF7439EEE2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60" name="Text Box 703">
          <a:extLst>
            <a:ext uri="{FF2B5EF4-FFF2-40B4-BE49-F238E27FC236}">
              <a16:creationId xmlns:a16="http://schemas.microsoft.com/office/drawing/2014/main" id="{DAA1432E-8643-48F8-8DD5-CEFCA19DC06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61" name="Text Box 704">
          <a:extLst>
            <a:ext uri="{FF2B5EF4-FFF2-40B4-BE49-F238E27FC236}">
              <a16:creationId xmlns:a16="http://schemas.microsoft.com/office/drawing/2014/main" id="{027865C2-D28F-4B2C-BA6B-833317222A65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62" name="Text Box 705">
          <a:extLst>
            <a:ext uri="{FF2B5EF4-FFF2-40B4-BE49-F238E27FC236}">
              <a16:creationId xmlns:a16="http://schemas.microsoft.com/office/drawing/2014/main" id="{696BDB54-C1FC-4B4A-BFFC-D2C93B4653B8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63" name="Text Box 706">
          <a:extLst>
            <a:ext uri="{FF2B5EF4-FFF2-40B4-BE49-F238E27FC236}">
              <a16:creationId xmlns:a16="http://schemas.microsoft.com/office/drawing/2014/main" id="{77842755-4746-49B9-BAAD-A51963547E2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64" name="Text Box 707">
          <a:extLst>
            <a:ext uri="{FF2B5EF4-FFF2-40B4-BE49-F238E27FC236}">
              <a16:creationId xmlns:a16="http://schemas.microsoft.com/office/drawing/2014/main" id="{B8D1B6D5-BA77-4B37-9788-1AA26E0CA81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65" name="Text Box 708">
          <a:extLst>
            <a:ext uri="{FF2B5EF4-FFF2-40B4-BE49-F238E27FC236}">
              <a16:creationId xmlns:a16="http://schemas.microsoft.com/office/drawing/2014/main" id="{131F4FA5-BE4D-4348-9C1A-CB5F2D927F18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66" name="Text Box 709">
          <a:extLst>
            <a:ext uri="{FF2B5EF4-FFF2-40B4-BE49-F238E27FC236}">
              <a16:creationId xmlns:a16="http://schemas.microsoft.com/office/drawing/2014/main" id="{63B3ADA6-12AA-40F5-92E6-44E0DA320B7E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67" name="Text Box 710">
          <a:extLst>
            <a:ext uri="{FF2B5EF4-FFF2-40B4-BE49-F238E27FC236}">
              <a16:creationId xmlns:a16="http://schemas.microsoft.com/office/drawing/2014/main" id="{5DF0BB92-87A6-4D04-8A5E-73ADB613629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68" name="Text Box 711">
          <a:extLst>
            <a:ext uri="{FF2B5EF4-FFF2-40B4-BE49-F238E27FC236}">
              <a16:creationId xmlns:a16="http://schemas.microsoft.com/office/drawing/2014/main" id="{21F9D64C-FCAF-4AE6-84A6-2A5977AD2A05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69" name="Text Box 712">
          <a:extLst>
            <a:ext uri="{FF2B5EF4-FFF2-40B4-BE49-F238E27FC236}">
              <a16:creationId xmlns:a16="http://schemas.microsoft.com/office/drawing/2014/main" id="{3C5D255E-F344-4550-987B-BB6FDEFE6E7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70" name="Text Box 713">
          <a:extLst>
            <a:ext uri="{FF2B5EF4-FFF2-40B4-BE49-F238E27FC236}">
              <a16:creationId xmlns:a16="http://schemas.microsoft.com/office/drawing/2014/main" id="{E70125F3-CB60-4B7E-804A-6708E5AD2C50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71" name="Text Box 714">
          <a:extLst>
            <a:ext uri="{FF2B5EF4-FFF2-40B4-BE49-F238E27FC236}">
              <a16:creationId xmlns:a16="http://schemas.microsoft.com/office/drawing/2014/main" id="{EC5BB30D-D313-45A0-BF4E-1A1CEE1CE65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72" name="Text Box 715">
          <a:extLst>
            <a:ext uri="{FF2B5EF4-FFF2-40B4-BE49-F238E27FC236}">
              <a16:creationId xmlns:a16="http://schemas.microsoft.com/office/drawing/2014/main" id="{FE3C330A-F518-47A9-90FC-B386D882301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73" name="Text Box 716">
          <a:extLst>
            <a:ext uri="{FF2B5EF4-FFF2-40B4-BE49-F238E27FC236}">
              <a16:creationId xmlns:a16="http://schemas.microsoft.com/office/drawing/2014/main" id="{942DF505-7230-43F7-AAF7-32080330FD13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74" name="Text Box 717">
          <a:extLst>
            <a:ext uri="{FF2B5EF4-FFF2-40B4-BE49-F238E27FC236}">
              <a16:creationId xmlns:a16="http://schemas.microsoft.com/office/drawing/2014/main" id="{C87C9427-A5C5-4D74-B7AA-4581151C3AD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75" name="Text Box 718">
          <a:extLst>
            <a:ext uri="{FF2B5EF4-FFF2-40B4-BE49-F238E27FC236}">
              <a16:creationId xmlns:a16="http://schemas.microsoft.com/office/drawing/2014/main" id="{E1ECCA2E-7F8E-4914-B5EE-18D8A8CFB8B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76" name="Text Box 719">
          <a:extLst>
            <a:ext uri="{FF2B5EF4-FFF2-40B4-BE49-F238E27FC236}">
              <a16:creationId xmlns:a16="http://schemas.microsoft.com/office/drawing/2014/main" id="{16F9698A-F904-4E4F-8597-429764E1B852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77" name="Text Box 720">
          <a:extLst>
            <a:ext uri="{FF2B5EF4-FFF2-40B4-BE49-F238E27FC236}">
              <a16:creationId xmlns:a16="http://schemas.microsoft.com/office/drawing/2014/main" id="{5B36842E-3A2A-4105-AB1A-98E27024E95E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78" name="Text Box 721">
          <a:extLst>
            <a:ext uri="{FF2B5EF4-FFF2-40B4-BE49-F238E27FC236}">
              <a16:creationId xmlns:a16="http://schemas.microsoft.com/office/drawing/2014/main" id="{CBDDDC31-4633-40DD-BC22-3AFD6DD9C975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79" name="Text Box 722">
          <a:extLst>
            <a:ext uri="{FF2B5EF4-FFF2-40B4-BE49-F238E27FC236}">
              <a16:creationId xmlns:a16="http://schemas.microsoft.com/office/drawing/2014/main" id="{30D753BE-FB2B-45FA-BE76-600AC50BEC27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80" name="Text Box 723">
          <a:extLst>
            <a:ext uri="{FF2B5EF4-FFF2-40B4-BE49-F238E27FC236}">
              <a16:creationId xmlns:a16="http://schemas.microsoft.com/office/drawing/2014/main" id="{584D031A-102A-4E7F-AD2D-63EFC6A8499E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81" name="Text Box 724">
          <a:extLst>
            <a:ext uri="{FF2B5EF4-FFF2-40B4-BE49-F238E27FC236}">
              <a16:creationId xmlns:a16="http://schemas.microsoft.com/office/drawing/2014/main" id="{D74ECA2E-610E-422C-887A-36B0672E2664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82" name="Text Box 725">
          <a:extLst>
            <a:ext uri="{FF2B5EF4-FFF2-40B4-BE49-F238E27FC236}">
              <a16:creationId xmlns:a16="http://schemas.microsoft.com/office/drawing/2014/main" id="{5138839E-4332-43BE-8976-84DF4764142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83" name="Text Box 726">
          <a:extLst>
            <a:ext uri="{FF2B5EF4-FFF2-40B4-BE49-F238E27FC236}">
              <a16:creationId xmlns:a16="http://schemas.microsoft.com/office/drawing/2014/main" id="{3E976E11-9313-4842-8D6D-8B375D607FF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84" name="Text Box 727">
          <a:extLst>
            <a:ext uri="{FF2B5EF4-FFF2-40B4-BE49-F238E27FC236}">
              <a16:creationId xmlns:a16="http://schemas.microsoft.com/office/drawing/2014/main" id="{26F2D546-77AB-41FF-A83F-7B70C48D3EFF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85" name="Text Box 728">
          <a:extLst>
            <a:ext uri="{FF2B5EF4-FFF2-40B4-BE49-F238E27FC236}">
              <a16:creationId xmlns:a16="http://schemas.microsoft.com/office/drawing/2014/main" id="{F9E4FAC4-8337-4412-8BA3-ABED68548F92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86" name="Text Box 729">
          <a:extLst>
            <a:ext uri="{FF2B5EF4-FFF2-40B4-BE49-F238E27FC236}">
              <a16:creationId xmlns:a16="http://schemas.microsoft.com/office/drawing/2014/main" id="{3ED12A9B-2231-44E5-9E52-DBEC53C1175A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87" name="Text Box 730">
          <a:extLst>
            <a:ext uri="{FF2B5EF4-FFF2-40B4-BE49-F238E27FC236}">
              <a16:creationId xmlns:a16="http://schemas.microsoft.com/office/drawing/2014/main" id="{C2797949-C691-48BC-BB10-C8B6FA61829F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88" name="Text Box 731">
          <a:extLst>
            <a:ext uri="{FF2B5EF4-FFF2-40B4-BE49-F238E27FC236}">
              <a16:creationId xmlns:a16="http://schemas.microsoft.com/office/drawing/2014/main" id="{4A4E057B-495A-4AF8-8B70-B4DA9AAFD552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89" name="Text Box 732">
          <a:extLst>
            <a:ext uri="{FF2B5EF4-FFF2-40B4-BE49-F238E27FC236}">
              <a16:creationId xmlns:a16="http://schemas.microsoft.com/office/drawing/2014/main" id="{E3E51D92-BF65-430A-90F0-69660F954740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90" name="Text Box 733">
          <a:extLst>
            <a:ext uri="{FF2B5EF4-FFF2-40B4-BE49-F238E27FC236}">
              <a16:creationId xmlns:a16="http://schemas.microsoft.com/office/drawing/2014/main" id="{1310927F-1DA6-4915-A1F5-EA85DC74486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91" name="Text Box 734">
          <a:extLst>
            <a:ext uri="{FF2B5EF4-FFF2-40B4-BE49-F238E27FC236}">
              <a16:creationId xmlns:a16="http://schemas.microsoft.com/office/drawing/2014/main" id="{8409ED02-C98A-4AF6-AFAC-E22E82A89134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92" name="Text Box 735">
          <a:extLst>
            <a:ext uri="{FF2B5EF4-FFF2-40B4-BE49-F238E27FC236}">
              <a16:creationId xmlns:a16="http://schemas.microsoft.com/office/drawing/2014/main" id="{BD401667-A511-4738-AF3A-15CA1338A870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93" name="Text Box 736">
          <a:extLst>
            <a:ext uri="{FF2B5EF4-FFF2-40B4-BE49-F238E27FC236}">
              <a16:creationId xmlns:a16="http://schemas.microsoft.com/office/drawing/2014/main" id="{47333461-18B7-440B-BFFA-2BCB55DD76F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94" name="Text Box 737">
          <a:extLst>
            <a:ext uri="{FF2B5EF4-FFF2-40B4-BE49-F238E27FC236}">
              <a16:creationId xmlns:a16="http://schemas.microsoft.com/office/drawing/2014/main" id="{16A67431-7DA6-4B43-83E0-5F576F8B3AD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95" name="Text Box 738">
          <a:extLst>
            <a:ext uri="{FF2B5EF4-FFF2-40B4-BE49-F238E27FC236}">
              <a16:creationId xmlns:a16="http://schemas.microsoft.com/office/drawing/2014/main" id="{2E9A1F90-D138-4B3C-B60A-AA1DF7181C0F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96" name="Text Box 739">
          <a:extLst>
            <a:ext uri="{FF2B5EF4-FFF2-40B4-BE49-F238E27FC236}">
              <a16:creationId xmlns:a16="http://schemas.microsoft.com/office/drawing/2014/main" id="{D3272AA3-D660-4B7E-BD7B-D83F04CE1003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97" name="Text Box 740">
          <a:extLst>
            <a:ext uri="{FF2B5EF4-FFF2-40B4-BE49-F238E27FC236}">
              <a16:creationId xmlns:a16="http://schemas.microsoft.com/office/drawing/2014/main" id="{B0B546EA-F600-4D81-939B-450F0E6F5B66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98" name="Text Box 741">
          <a:extLst>
            <a:ext uri="{FF2B5EF4-FFF2-40B4-BE49-F238E27FC236}">
              <a16:creationId xmlns:a16="http://schemas.microsoft.com/office/drawing/2014/main" id="{E7988414-B122-478D-91A5-9FC0E0DACAD0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99" name="Text Box 742">
          <a:extLst>
            <a:ext uri="{FF2B5EF4-FFF2-40B4-BE49-F238E27FC236}">
              <a16:creationId xmlns:a16="http://schemas.microsoft.com/office/drawing/2014/main" id="{8CBD84A0-A5DB-402E-9694-4848AF96870F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00" name="Text Box 743">
          <a:extLst>
            <a:ext uri="{FF2B5EF4-FFF2-40B4-BE49-F238E27FC236}">
              <a16:creationId xmlns:a16="http://schemas.microsoft.com/office/drawing/2014/main" id="{2D6E5BD0-B5BE-468E-BBC2-54CF7CBBF015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58</xdr:row>
      <xdr:rowOff>198120</xdr:rowOff>
    </xdr:to>
    <xdr:sp macro="" textlink="">
      <xdr:nvSpPr>
        <xdr:cNvPr id="101" name="Text Box 744">
          <a:extLst>
            <a:ext uri="{FF2B5EF4-FFF2-40B4-BE49-F238E27FC236}">
              <a16:creationId xmlns:a16="http://schemas.microsoft.com/office/drawing/2014/main" id="{33482B3A-3186-48E8-9703-8CA88E602663}"/>
            </a:ext>
          </a:extLst>
        </xdr:cNvPr>
        <xdr:cNvSpPr txBox="1">
          <a:spLocks noChangeArrowheads="1"/>
        </xdr:cNvSpPr>
      </xdr:nvSpPr>
      <xdr:spPr bwMode="auto">
        <a:xfrm>
          <a:off x="5448300" y="1575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02" name="Text Box 874">
          <a:extLst>
            <a:ext uri="{FF2B5EF4-FFF2-40B4-BE49-F238E27FC236}">
              <a16:creationId xmlns:a16="http://schemas.microsoft.com/office/drawing/2014/main" id="{9C3B7856-4464-46D1-9A00-6B5E9F7BA94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03" name="Text Box 875">
          <a:extLst>
            <a:ext uri="{FF2B5EF4-FFF2-40B4-BE49-F238E27FC236}">
              <a16:creationId xmlns:a16="http://schemas.microsoft.com/office/drawing/2014/main" id="{F9A38234-CEFE-4D02-B2B6-BCBF8FD9BFAE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04" name="Text Box 876">
          <a:extLst>
            <a:ext uri="{FF2B5EF4-FFF2-40B4-BE49-F238E27FC236}">
              <a16:creationId xmlns:a16="http://schemas.microsoft.com/office/drawing/2014/main" id="{380F02D5-55CE-47DB-9587-54144C4D512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05" name="Text Box 877">
          <a:extLst>
            <a:ext uri="{FF2B5EF4-FFF2-40B4-BE49-F238E27FC236}">
              <a16:creationId xmlns:a16="http://schemas.microsoft.com/office/drawing/2014/main" id="{FD03B2FA-A0BB-4C74-88EF-828538A05377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06" name="Text Box 878">
          <a:extLst>
            <a:ext uri="{FF2B5EF4-FFF2-40B4-BE49-F238E27FC236}">
              <a16:creationId xmlns:a16="http://schemas.microsoft.com/office/drawing/2014/main" id="{5DD5452B-3C7E-4EF1-9589-0BB068EF25D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07" name="Text Box 879">
          <a:extLst>
            <a:ext uri="{FF2B5EF4-FFF2-40B4-BE49-F238E27FC236}">
              <a16:creationId xmlns:a16="http://schemas.microsoft.com/office/drawing/2014/main" id="{1C12D4E7-87EA-42E8-80BB-ED81E52CC87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08" name="Text Box 880">
          <a:extLst>
            <a:ext uri="{FF2B5EF4-FFF2-40B4-BE49-F238E27FC236}">
              <a16:creationId xmlns:a16="http://schemas.microsoft.com/office/drawing/2014/main" id="{131E1587-B5E9-43A9-88D7-3BA1CDFF902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09" name="Text Box 881">
          <a:extLst>
            <a:ext uri="{FF2B5EF4-FFF2-40B4-BE49-F238E27FC236}">
              <a16:creationId xmlns:a16="http://schemas.microsoft.com/office/drawing/2014/main" id="{5CCC36BB-9200-46DD-B0BB-309F7A13BE4B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10" name="Text Box 882">
          <a:extLst>
            <a:ext uri="{FF2B5EF4-FFF2-40B4-BE49-F238E27FC236}">
              <a16:creationId xmlns:a16="http://schemas.microsoft.com/office/drawing/2014/main" id="{424AE4BA-CAF2-4196-8496-85B3CE671A43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11" name="Text Box 883">
          <a:extLst>
            <a:ext uri="{FF2B5EF4-FFF2-40B4-BE49-F238E27FC236}">
              <a16:creationId xmlns:a16="http://schemas.microsoft.com/office/drawing/2014/main" id="{759BB6CA-6B08-4565-A1EB-0E2EA30D4D4E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12" name="Text Box 884">
          <a:extLst>
            <a:ext uri="{FF2B5EF4-FFF2-40B4-BE49-F238E27FC236}">
              <a16:creationId xmlns:a16="http://schemas.microsoft.com/office/drawing/2014/main" id="{B96D8487-F343-45AB-B5B0-5F6F79AD172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13" name="Text Box 885">
          <a:extLst>
            <a:ext uri="{FF2B5EF4-FFF2-40B4-BE49-F238E27FC236}">
              <a16:creationId xmlns:a16="http://schemas.microsoft.com/office/drawing/2014/main" id="{71C17E79-EE40-4301-95CA-1A9B86B2695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14" name="Text Box 886">
          <a:extLst>
            <a:ext uri="{FF2B5EF4-FFF2-40B4-BE49-F238E27FC236}">
              <a16:creationId xmlns:a16="http://schemas.microsoft.com/office/drawing/2014/main" id="{8909BAFB-0000-4801-9250-D7C7808075BB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15" name="Text Box 887">
          <a:extLst>
            <a:ext uri="{FF2B5EF4-FFF2-40B4-BE49-F238E27FC236}">
              <a16:creationId xmlns:a16="http://schemas.microsoft.com/office/drawing/2014/main" id="{2C9D9F2F-A207-4DA8-8C88-AEBC7FB21A57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16" name="Text Box 888">
          <a:extLst>
            <a:ext uri="{FF2B5EF4-FFF2-40B4-BE49-F238E27FC236}">
              <a16:creationId xmlns:a16="http://schemas.microsoft.com/office/drawing/2014/main" id="{1310BF79-A117-40B1-A6D5-3C1102082110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17" name="Text Box 889">
          <a:extLst>
            <a:ext uri="{FF2B5EF4-FFF2-40B4-BE49-F238E27FC236}">
              <a16:creationId xmlns:a16="http://schemas.microsoft.com/office/drawing/2014/main" id="{07D54805-E7E2-41AA-BB43-3DDAEA07C405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18" name="Text Box 890">
          <a:extLst>
            <a:ext uri="{FF2B5EF4-FFF2-40B4-BE49-F238E27FC236}">
              <a16:creationId xmlns:a16="http://schemas.microsoft.com/office/drawing/2014/main" id="{456513C0-A818-48EB-957B-E6A200C94254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19" name="Text Box 891">
          <a:extLst>
            <a:ext uri="{FF2B5EF4-FFF2-40B4-BE49-F238E27FC236}">
              <a16:creationId xmlns:a16="http://schemas.microsoft.com/office/drawing/2014/main" id="{829AADF3-4C2C-4ACA-B764-95410F3DB473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20" name="Text Box 892">
          <a:extLst>
            <a:ext uri="{FF2B5EF4-FFF2-40B4-BE49-F238E27FC236}">
              <a16:creationId xmlns:a16="http://schemas.microsoft.com/office/drawing/2014/main" id="{75C5B1E6-D3B7-46A7-B9FE-05902F825B4F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21" name="Text Box 893">
          <a:extLst>
            <a:ext uri="{FF2B5EF4-FFF2-40B4-BE49-F238E27FC236}">
              <a16:creationId xmlns:a16="http://schemas.microsoft.com/office/drawing/2014/main" id="{F35C942E-2B4D-4DC5-A408-50557D2E9E48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22" name="Text Box 894">
          <a:extLst>
            <a:ext uri="{FF2B5EF4-FFF2-40B4-BE49-F238E27FC236}">
              <a16:creationId xmlns:a16="http://schemas.microsoft.com/office/drawing/2014/main" id="{940DD653-9BF1-4FA8-8675-70389401D390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23" name="Text Box 895">
          <a:extLst>
            <a:ext uri="{FF2B5EF4-FFF2-40B4-BE49-F238E27FC236}">
              <a16:creationId xmlns:a16="http://schemas.microsoft.com/office/drawing/2014/main" id="{3A60DDD8-CD4F-441B-A0C3-F91F0E551C6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24" name="Text Box 896">
          <a:extLst>
            <a:ext uri="{FF2B5EF4-FFF2-40B4-BE49-F238E27FC236}">
              <a16:creationId xmlns:a16="http://schemas.microsoft.com/office/drawing/2014/main" id="{A3459432-5135-455E-802F-5E9ABD7306E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25" name="Text Box 897">
          <a:extLst>
            <a:ext uri="{FF2B5EF4-FFF2-40B4-BE49-F238E27FC236}">
              <a16:creationId xmlns:a16="http://schemas.microsoft.com/office/drawing/2014/main" id="{339D7484-1142-4AD0-8BA9-77C0D14084B3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26" name="Text Box 898">
          <a:extLst>
            <a:ext uri="{FF2B5EF4-FFF2-40B4-BE49-F238E27FC236}">
              <a16:creationId xmlns:a16="http://schemas.microsoft.com/office/drawing/2014/main" id="{74D555AB-F87A-466F-8C5F-2836DE0A42FE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27" name="Text Box 899">
          <a:extLst>
            <a:ext uri="{FF2B5EF4-FFF2-40B4-BE49-F238E27FC236}">
              <a16:creationId xmlns:a16="http://schemas.microsoft.com/office/drawing/2014/main" id="{7061D16F-A608-4A11-94BC-9DCA5200C1FA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28" name="Text Box 900">
          <a:extLst>
            <a:ext uri="{FF2B5EF4-FFF2-40B4-BE49-F238E27FC236}">
              <a16:creationId xmlns:a16="http://schemas.microsoft.com/office/drawing/2014/main" id="{90746B47-A318-45BA-8A1B-538B4E9B72D8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29" name="Text Box 901">
          <a:extLst>
            <a:ext uri="{FF2B5EF4-FFF2-40B4-BE49-F238E27FC236}">
              <a16:creationId xmlns:a16="http://schemas.microsoft.com/office/drawing/2014/main" id="{5AAE61CD-C0F4-49AC-B6DE-0D8C587512B0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30" name="Text Box 902">
          <a:extLst>
            <a:ext uri="{FF2B5EF4-FFF2-40B4-BE49-F238E27FC236}">
              <a16:creationId xmlns:a16="http://schemas.microsoft.com/office/drawing/2014/main" id="{FFD4CEFD-BE72-436F-99C9-DBF81ACAD65A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31" name="Text Box 903">
          <a:extLst>
            <a:ext uri="{FF2B5EF4-FFF2-40B4-BE49-F238E27FC236}">
              <a16:creationId xmlns:a16="http://schemas.microsoft.com/office/drawing/2014/main" id="{61E5F994-0A41-401C-AD78-DF195C910D44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32" name="Text Box 904">
          <a:extLst>
            <a:ext uri="{FF2B5EF4-FFF2-40B4-BE49-F238E27FC236}">
              <a16:creationId xmlns:a16="http://schemas.microsoft.com/office/drawing/2014/main" id="{4FE4238D-A75F-431E-AB93-F4D96D1D18A7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33" name="Text Box 905">
          <a:extLst>
            <a:ext uri="{FF2B5EF4-FFF2-40B4-BE49-F238E27FC236}">
              <a16:creationId xmlns:a16="http://schemas.microsoft.com/office/drawing/2014/main" id="{C46E16BC-952C-42CB-B7C2-488987F4A4B3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34" name="Text Box 906">
          <a:extLst>
            <a:ext uri="{FF2B5EF4-FFF2-40B4-BE49-F238E27FC236}">
              <a16:creationId xmlns:a16="http://schemas.microsoft.com/office/drawing/2014/main" id="{67716A14-2A13-4529-81CD-D1A2FC833DA3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35" name="Text Box 907">
          <a:extLst>
            <a:ext uri="{FF2B5EF4-FFF2-40B4-BE49-F238E27FC236}">
              <a16:creationId xmlns:a16="http://schemas.microsoft.com/office/drawing/2014/main" id="{CEAA8FF8-8C06-4216-BF32-F38B9617B01B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36" name="Text Box 908">
          <a:extLst>
            <a:ext uri="{FF2B5EF4-FFF2-40B4-BE49-F238E27FC236}">
              <a16:creationId xmlns:a16="http://schemas.microsoft.com/office/drawing/2014/main" id="{9950D8F8-16F6-42B9-9D40-DDD3F2C7651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37" name="Text Box 909">
          <a:extLst>
            <a:ext uri="{FF2B5EF4-FFF2-40B4-BE49-F238E27FC236}">
              <a16:creationId xmlns:a16="http://schemas.microsoft.com/office/drawing/2014/main" id="{F2FDC680-323B-4719-A0BF-D7517D8AA1D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38" name="Text Box 910">
          <a:extLst>
            <a:ext uri="{FF2B5EF4-FFF2-40B4-BE49-F238E27FC236}">
              <a16:creationId xmlns:a16="http://schemas.microsoft.com/office/drawing/2014/main" id="{05242943-2111-4696-9C71-1B441EFA7FA1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39" name="Text Box 911">
          <a:extLst>
            <a:ext uri="{FF2B5EF4-FFF2-40B4-BE49-F238E27FC236}">
              <a16:creationId xmlns:a16="http://schemas.microsoft.com/office/drawing/2014/main" id="{192F3B32-6CA4-4364-98C5-8B1DAE9969D2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40" name="Text Box 912">
          <a:extLst>
            <a:ext uri="{FF2B5EF4-FFF2-40B4-BE49-F238E27FC236}">
              <a16:creationId xmlns:a16="http://schemas.microsoft.com/office/drawing/2014/main" id="{BB1F314E-29FC-4B25-BFEF-792D062ABA2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41" name="Text Box 913">
          <a:extLst>
            <a:ext uri="{FF2B5EF4-FFF2-40B4-BE49-F238E27FC236}">
              <a16:creationId xmlns:a16="http://schemas.microsoft.com/office/drawing/2014/main" id="{197BD022-F20B-4015-96C9-3932B958A44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63</xdr:row>
      <xdr:rowOff>0</xdr:rowOff>
    </xdr:to>
    <xdr:sp macro="" textlink="">
      <xdr:nvSpPr>
        <xdr:cNvPr id="142" name="Text Box 914">
          <a:extLst>
            <a:ext uri="{FF2B5EF4-FFF2-40B4-BE49-F238E27FC236}">
              <a16:creationId xmlns:a16="http://schemas.microsoft.com/office/drawing/2014/main" id="{7E8F403D-8D98-4617-BCF9-7A8B2A6A4F8B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F7E29D72-E8ED-4E85-BA6E-6B2BC3DDAADE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44" name="Text Box 4">
          <a:extLst>
            <a:ext uri="{FF2B5EF4-FFF2-40B4-BE49-F238E27FC236}">
              <a16:creationId xmlns:a16="http://schemas.microsoft.com/office/drawing/2014/main" id="{9D0B5E1C-5E85-4106-A1CD-D155EC766A7E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45" name="Text Box 5">
          <a:extLst>
            <a:ext uri="{FF2B5EF4-FFF2-40B4-BE49-F238E27FC236}">
              <a16:creationId xmlns:a16="http://schemas.microsoft.com/office/drawing/2014/main" id="{76F20AEF-F5B9-4595-96F9-BD8AEA69B5DF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46" name="Text Box 6">
          <a:extLst>
            <a:ext uri="{FF2B5EF4-FFF2-40B4-BE49-F238E27FC236}">
              <a16:creationId xmlns:a16="http://schemas.microsoft.com/office/drawing/2014/main" id="{088FE840-6533-40C6-9CCD-26DA27041CF6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47" name="Text Box 7">
          <a:extLst>
            <a:ext uri="{FF2B5EF4-FFF2-40B4-BE49-F238E27FC236}">
              <a16:creationId xmlns:a16="http://schemas.microsoft.com/office/drawing/2014/main" id="{BAAA0AEB-3B59-466C-97E9-4CABD3B13744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48" name="Text Box 8">
          <a:extLst>
            <a:ext uri="{FF2B5EF4-FFF2-40B4-BE49-F238E27FC236}">
              <a16:creationId xmlns:a16="http://schemas.microsoft.com/office/drawing/2014/main" id="{BA1A3CA3-DD5A-4763-8FCD-CFE018A0721A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49" name="Text Box 9">
          <a:extLst>
            <a:ext uri="{FF2B5EF4-FFF2-40B4-BE49-F238E27FC236}">
              <a16:creationId xmlns:a16="http://schemas.microsoft.com/office/drawing/2014/main" id="{D22F3BEF-34D1-4764-9C43-B7C7D10B866B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50" name="Text Box 10">
          <a:extLst>
            <a:ext uri="{FF2B5EF4-FFF2-40B4-BE49-F238E27FC236}">
              <a16:creationId xmlns:a16="http://schemas.microsoft.com/office/drawing/2014/main" id="{65ED8288-8A1E-4FB2-BA47-FF0E6BBC44C1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51" name="Text Box 11">
          <a:extLst>
            <a:ext uri="{FF2B5EF4-FFF2-40B4-BE49-F238E27FC236}">
              <a16:creationId xmlns:a16="http://schemas.microsoft.com/office/drawing/2014/main" id="{88EDF527-B420-43C5-838A-1A2A89D59A43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52" name="Text Box 140">
          <a:extLst>
            <a:ext uri="{FF2B5EF4-FFF2-40B4-BE49-F238E27FC236}">
              <a16:creationId xmlns:a16="http://schemas.microsoft.com/office/drawing/2014/main" id="{CCFC1F28-987A-4B3B-9CC8-FD0FD8CBFF70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53" name="Text Box 141">
          <a:extLst>
            <a:ext uri="{FF2B5EF4-FFF2-40B4-BE49-F238E27FC236}">
              <a16:creationId xmlns:a16="http://schemas.microsoft.com/office/drawing/2014/main" id="{D2462A8D-8272-4068-8207-31658BE02983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54" name="Text Box 142">
          <a:extLst>
            <a:ext uri="{FF2B5EF4-FFF2-40B4-BE49-F238E27FC236}">
              <a16:creationId xmlns:a16="http://schemas.microsoft.com/office/drawing/2014/main" id="{2CAAF2B2-4FE1-47B8-8CE0-7A03390CB6AB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55" name="Text Box 143">
          <a:extLst>
            <a:ext uri="{FF2B5EF4-FFF2-40B4-BE49-F238E27FC236}">
              <a16:creationId xmlns:a16="http://schemas.microsoft.com/office/drawing/2014/main" id="{D5D6AE81-6694-45E7-A754-147D586D842A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56" name="Text Box 658">
          <a:extLst>
            <a:ext uri="{FF2B5EF4-FFF2-40B4-BE49-F238E27FC236}">
              <a16:creationId xmlns:a16="http://schemas.microsoft.com/office/drawing/2014/main" id="{EB004C47-47E4-4156-A650-A355B34258C8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57" name="Text Box 659">
          <a:extLst>
            <a:ext uri="{FF2B5EF4-FFF2-40B4-BE49-F238E27FC236}">
              <a16:creationId xmlns:a16="http://schemas.microsoft.com/office/drawing/2014/main" id="{84A87175-124C-4791-BB59-38E5F3A34A80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58" name="Text Box 660">
          <a:extLst>
            <a:ext uri="{FF2B5EF4-FFF2-40B4-BE49-F238E27FC236}">
              <a16:creationId xmlns:a16="http://schemas.microsoft.com/office/drawing/2014/main" id="{188E4285-A1B4-4009-8A4D-5BB1FF9CF6B4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59" name="Text Box 661">
          <a:extLst>
            <a:ext uri="{FF2B5EF4-FFF2-40B4-BE49-F238E27FC236}">
              <a16:creationId xmlns:a16="http://schemas.microsoft.com/office/drawing/2014/main" id="{9D1567EA-65B1-4E47-966D-14C558A056E4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60" name="Text Box 662">
          <a:extLst>
            <a:ext uri="{FF2B5EF4-FFF2-40B4-BE49-F238E27FC236}">
              <a16:creationId xmlns:a16="http://schemas.microsoft.com/office/drawing/2014/main" id="{6A3FEB51-C018-43DA-8FFA-6A06B55DD95A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61" name="Text Box 663">
          <a:extLst>
            <a:ext uri="{FF2B5EF4-FFF2-40B4-BE49-F238E27FC236}">
              <a16:creationId xmlns:a16="http://schemas.microsoft.com/office/drawing/2014/main" id="{1E5339DF-D1F7-4C42-BCC4-310159CCE9DD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62" name="Text Box 664">
          <a:extLst>
            <a:ext uri="{FF2B5EF4-FFF2-40B4-BE49-F238E27FC236}">
              <a16:creationId xmlns:a16="http://schemas.microsoft.com/office/drawing/2014/main" id="{4DD6ECE8-E4C0-4989-A39F-582CD163D9A9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63" name="Text Box 665">
          <a:extLst>
            <a:ext uri="{FF2B5EF4-FFF2-40B4-BE49-F238E27FC236}">
              <a16:creationId xmlns:a16="http://schemas.microsoft.com/office/drawing/2014/main" id="{5C9CB046-38AC-4348-81E1-10D8DC3F9D8C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64" name="Text Box 666">
          <a:extLst>
            <a:ext uri="{FF2B5EF4-FFF2-40B4-BE49-F238E27FC236}">
              <a16:creationId xmlns:a16="http://schemas.microsoft.com/office/drawing/2014/main" id="{E2FA46E2-1FB5-433F-933E-7E2FFF3011F7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65" name="Text Box 667">
          <a:extLst>
            <a:ext uri="{FF2B5EF4-FFF2-40B4-BE49-F238E27FC236}">
              <a16:creationId xmlns:a16="http://schemas.microsoft.com/office/drawing/2014/main" id="{85ECD746-7CA7-44D2-8D14-36012D4902B6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66" name="Text Box 668">
          <a:extLst>
            <a:ext uri="{FF2B5EF4-FFF2-40B4-BE49-F238E27FC236}">
              <a16:creationId xmlns:a16="http://schemas.microsoft.com/office/drawing/2014/main" id="{A1CB42FB-1CCB-4A76-97FA-2B4EEC543509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67" name="Text Box 669">
          <a:extLst>
            <a:ext uri="{FF2B5EF4-FFF2-40B4-BE49-F238E27FC236}">
              <a16:creationId xmlns:a16="http://schemas.microsoft.com/office/drawing/2014/main" id="{8B490AD5-B92F-434A-AB7E-BE0AC75B2D93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68" name="Text Box 670">
          <a:extLst>
            <a:ext uri="{FF2B5EF4-FFF2-40B4-BE49-F238E27FC236}">
              <a16:creationId xmlns:a16="http://schemas.microsoft.com/office/drawing/2014/main" id="{BDDC7F43-8F4D-42EB-B2EA-970AF3E73B9A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69" name="Text Box 671">
          <a:extLst>
            <a:ext uri="{FF2B5EF4-FFF2-40B4-BE49-F238E27FC236}">
              <a16:creationId xmlns:a16="http://schemas.microsoft.com/office/drawing/2014/main" id="{8F798A0F-8BDC-456C-B8F5-231B7303FE96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70" name="Text Box 672">
          <a:extLst>
            <a:ext uri="{FF2B5EF4-FFF2-40B4-BE49-F238E27FC236}">
              <a16:creationId xmlns:a16="http://schemas.microsoft.com/office/drawing/2014/main" id="{A97D4E47-38BD-4371-853C-0731414FD051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71" name="Text Box 673">
          <a:extLst>
            <a:ext uri="{FF2B5EF4-FFF2-40B4-BE49-F238E27FC236}">
              <a16:creationId xmlns:a16="http://schemas.microsoft.com/office/drawing/2014/main" id="{ADBEF0C4-4E14-47CA-9E2A-5B8A2BCDCDA4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72" name="Text Box 674">
          <a:extLst>
            <a:ext uri="{FF2B5EF4-FFF2-40B4-BE49-F238E27FC236}">
              <a16:creationId xmlns:a16="http://schemas.microsoft.com/office/drawing/2014/main" id="{44778C3E-AA47-49DF-B1F8-1989D37CC0B8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73" name="Text Box 675">
          <a:extLst>
            <a:ext uri="{FF2B5EF4-FFF2-40B4-BE49-F238E27FC236}">
              <a16:creationId xmlns:a16="http://schemas.microsoft.com/office/drawing/2014/main" id="{D0B18E3B-A1EE-402B-BD45-8ACC7F18C631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74" name="Text Box 676">
          <a:extLst>
            <a:ext uri="{FF2B5EF4-FFF2-40B4-BE49-F238E27FC236}">
              <a16:creationId xmlns:a16="http://schemas.microsoft.com/office/drawing/2014/main" id="{D8C8BF45-02B6-4EF9-9821-26D86D45295B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75" name="Text Box 677">
          <a:extLst>
            <a:ext uri="{FF2B5EF4-FFF2-40B4-BE49-F238E27FC236}">
              <a16:creationId xmlns:a16="http://schemas.microsoft.com/office/drawing/2014/main" id="{C401D61C-D213-49A7-AC2E-A61BCB96FD1C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76" name="Text Box 678">
          <a:extLst>
            <a:ext uri="{FF2B5EF4-FFF2-40B4-BE49-F238E27FC236}">
              <a16:creationId xmlns:a16="http://schemas.microsoft.com/office/drawing/2014/main" id="{C9A56FDA-F2F4-467B-B0B2-FE373CCBE10A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77" name="Text Box 679">
          <a:extLst>
            <a:ext uri="{FF2B5EF4-FFF2-40B4-BE49-F238E27FC236}">
              <a16:creationId xmlns:a16="http://schemas.microsoft.com/office/drawing/2014/main" id="{A8D4A252-0F63-467A-9C23-86066A18FB7F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78" name="Text Box 680">
          <a:extLst>
            <a:ext uri="{FF2B5EF4-FFF2-40B4-BE49-F238E27FC236}">
              <a16:creationId xmlns:a16="http://schemas.microsoft.com/office/drawing/2014/main" id="{59A9D66F-CCEA-47C1-8200-750607FC4F7A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79" name="Text Box 681">
          <a:extLst>
            <a:ext uri="{FF2B5EF4-FFF2-40B4-BE49-F238E27FC236}">
              <a16:creationId xmlns:a16="http://schemas.microsoft.com/office/drawing/2014/main" id="{3B780656-6E03-40AB-A438-A662195B115D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80" name="Text Box 682">
          <a:extLst>
            <a:ext uri="{FF2B5EF4-FFF2-40B4-BE49-F238E27FC236}">
              <a16:creationId xmlns:a16="http://schemas.microsoft.com/office/drawing/2014/main" id="{58F48E42-0B5A-44D9-835E-66658652ABD7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81" name="Text Box 683">
          <a:extLst>
            <a:ext uri="{FF2B5EF4-FFF2-40B4-BE49-F238E27FC236}">
              <a16:creationId xmlns:a16="http://schemas.microsoft.com/office/drawing/2014/main" id="{D616F870-F665-4EDE-9C3E-0AFDDB25B281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82" name="Text Box 684">
          <a:extLst>
            <a:ext uri="{FF2B5EF4-FFF2-40B4-BE49-F238E27FC236}">
              <a16:creationId xmlns:a16="http://schemas.microsoft.com/office/drawing/2014/main" id="{52534179-DE72-4C74-ADF7-42CE5A2FE01A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83" name="Text Box 685">
          <a:extLst>
            <a:ext uri="{FF2B5EF4-FFF2-40B4-BE49-F238E27FC236}">
              <a16:creationId xmlns:a16="http://schemas.microsoft.com/office/drawing/2014/main" id="{F476C16D-4A79-48A7-9D60-0AABBD8EB92C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84" name="Text Box 739">
          <a:extLst>
            <a:ext uri="{FF2B5EF4-FFF2-40B4-BE49-F238E27FC236}">
              <a16:creationId xmlns:a16="http://schemas.microsoft.com/office/drawing/2014/main" id="{76ACB3D8-755F-4924-8450-3FB3686AE697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85" name="Text Box 740">
          <a:extLst>
            <a:ext uri="{FF2B5EF4-FFF2-40B4-BE49-F238E27FC236}">
              <a16:creationId xmlns:a16="http://schemas.microsoft.com/office/drawing/2014/main" id="{C161F429-480E-4FB9-8BF1-97724B6C76AF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86" name="Text Box 741">
          <a:extLst>
            <a:ext uri="{FF2B5EF4-FFF2-40B4-BE49-F238E27FC236}">
              <a16:creationId xmlns:a16="http://schemas.microsoft.com/office/drawing/2014/main" id="{339DEA15-2CDF-4280-BEC7-C856F0376586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87" name="Text Box 742">
          <a:extLst>
            <a:ext uri="{FF2B5EF4-FFF2-40B4-BE49-F238E27FC236}">
              <a16:creationId xmlns:a16="http://schemas.microsoft.com/office/drawing/2014/main" id="{DE5D7902-B8A3-472C-9EF4-7344373884EE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88" name="Text Box 743">
          <a:extLst>
            <a:ext uri="{FF2B5EF4-FFF2-40B4-BE49-F238E27FC236}">
              <a16:creationId xmlns:a16="http://schemas.microsoft.com/office/drawing/2014/main" id="{A23A3222-DD2D-4462-AB57-7A31B7E8529D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59</xdr:row>
      <xdr:rowOff>167640</xdr:rowOff>
    </xdr:to>
    <xdr:sp macro="" textlink="">
      <xdr:nvSpPr>
        <xdr:cNvPr id="189" name="Text Box 744">
          <a:extLst>
            <a:ext uri="{FF2B5EF4-FFF2-40B4-BE49-F238E27FC236}">
              <a16:creationId xmlns:a16="http://schemas.microsoft.com/office/drawing/2014/main" id="{887ED041-1429-4266-BD10-EFFEBF4A7C68}"/>
            </a:ext>
          </a:extLst>
        </xdr:cNvPr>
        <xdr:cNvSpPr txBox="1">
          <a:spLocks noChangeArrowheads="1"/>
        </xdr:cNvSpPr>
      </xdr:nvSpPr>
      <xdr:spPr bwMode="auto">
        <a:xfrm>
          <a:off x="5448300" y="159867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6B2CF7DD-79AF-4FE1-8666-896B0A05F787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191" name="Text Box 4">
          <a:extLst>
            <a:ext uri="{FF2B5EF4-FFF2-40B4-BE49-F238E27FC236}">
              <a16:creationId xmlns:a16="http://schemas.microsoft.com/office/drawing/2014/main" id="{87898B88-DCDD-4D88-BEE3-BC3BE01275D1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192" name="Text Box 5">
          <a:extLst>
            <a:ext uri="{FF2B5EF4-FFF2-40B4-BE49-F238E27FC236}">
              <a16:creationId xmlns:a16="http://schemas.microsoft.com/office/drawing/2014/main" id="{13653068-FDDE-472A-8C97-B9CF449D4C03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193" name="Text Box 6">
          <a:extLst>
            <a:ext uri="{FF2B5EF4-FFF2-40B4-BE49-F238E27FC236}">
              <a16:creationId xmlns:a16="http://schemas.microsoft.com/office/drawing/2014/main" id="{DBED0194-A28E-498A-8583-051EFEE7C754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194" name="Text Box 7">
          <a:extLst>
            <a:ext uri="{FF2B5EF4-FFF2-40B4-BE49-F238E27FC236}">
              <a16:creationId xmlns:a16="http://schemas.microsoft.com/office/drawing/2014/main" id="{E01E3FE6-58C6-435F-A8AC-A1D7D3D6E302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195" name="Text Box 8">
          <a:extLst>
            <a:ext uri="{FF2B5EF4-FFF2-40B4-BE49-F238E27FC236}">
              <a16:creationId xmlns:a16="http://schemas.microsoft.com/office/drawing/2014/main" id="{964A5AAD-F890-43F7-8A03-F9C8551ED989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196" name="Text Box 9">
          <a:extLst>
            <a:ext uri="{FF2B5EF4-FFF2-40B4-BE49-F238E27FC236}">
              <a16:creationId xmlns:a16="http://schemas.microsoft.com/office/drawing/2014/main" id="{537CA144-71F9-4E7F-9A11-0095DA0F191A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197" name="Text Box 10">
          <a:extLst>
            <a:ext uri="{FF2B5EF4-FFF2-40B4-BE49-F238E27FC236}">
              <a16:creationId xmlns:a16="http://schemas.microsoft.com/office/drawing/2014/main" id="{4D040E68-BC76-47D7-B172-F0DC3E1E01C0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198" name="Text Box 11">
          <a:extLst>
            <a:ext uri="{FF2B5EF4-FFF2-40B4-BE49-F238E27FC236}">
              <a16:creationId xmlns:a16="http://schemas.microsoft.com/office/drawing/2014/main" id="{1BD0D29C-7737-4941-BAD0-FCB93AE60C89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199" name="Text Box 140">
          <a:extLst>
            <a:ext uri="{FF2B5EF4-FFF2-40B4-BE49-F238E27FC236}">
              <a16:creationId xmlns:a16="http://schemas.microsoft.com/office/drawing/2014/main" id="{217D4C88-5D49-42B0-B33B-F6C93375EC7A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00" name="Text Box 141">
          <a:extLst>
            <a:ext uri="{FF2B5EF4-FFF2-40B4-BE49-F238E27FC236}">
              <a16:creationId xmlns:a16="http://schemas.microsoft.com/office/drawing/2014/main" id="{6CC3909C-1E7E-4125-BE41-303497512263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01" name="Text Box 142">
          <a:extLst>
            <a:ext uri="{FF2B5EF4-FFF2-40B4-BE49-F238E27FC236}">
              <a16:creationId xmlns:a16="http://schemas.microsoft.com/office/drawing/2014/main" id="{EECB8505-51F4-43C6-AFF9-CBC9AFF51B2B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02" name="Text Box 143">
          <a:extLst>
            <a:ext uri="{FF2B5EF4-FFF2-40B4-BE49-F238E27FC236}">
              <a16:creationId xmlns:a16="http://schemas.microsoft.com/office/drawing/2014/main" id="{E94BFB9A-4401-44FF-8827-3843B0049EE2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03" name="Text Box 658">
          <a:extLst>
            <a:ext uri="{FF2B5EF4-FFF2-40B4-BE49-F238E27FC236}">
              <a16:creationId xmlns:a16="http://schemas.microsoft.com/office/drawing/2014/main" id="{FE3CE567-CAE0-43A0-A66F-D945C1546591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04" name="Text Box 659">
          <a:extLst>
            <a:ext uri="{FF2B5EF4-FFF2-40B4-BE49-F238E27FC236}">
              <a16:creationId xmlns:a16="http://schemas.microsoft.com/office/drawing/2014/main" id="{2D2CC677-359A-4463-9D18-6DE68AEAC18D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05" name="Text Box 660">
          <a:extLst>
            <a:ext uri="{FF2B5EF4-FFF2-40B4-BE49-F238E27FC236}">
              <a16:creationId xmlns:a16="http://schemas.microsoft.com/office/drawing/2014/main" id="{7BC52C55-DC54-4869-90C5-6F5C98AB8342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06" name="Text Box 661">
          <a:extLst>
            <a:ext uri="{FF2B5EF4-FFF2-40B4-BE49-F238E27FC236}">
              <a16:creationId xmlns:a16="http://schemas.microsoft.com/office/drawing/2014/main" id="{8067F7AC-D15D-458D-B960-0361DFBACF67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07" name="Text Box 662">
          <a:extLst>
            <a:ext uri="{FF2B5EF4-FFF2-40B4-BE49-F238E27FC236}">
              <a16:creationId xmlns:a16="http://schemas.microsoft.com/office/drawing/2014/main" id="{E45FCDA0-19A6-440B-8E13-5920DC4075CF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08" name="Text Box 663">
          <a:extLst>
            <a:ext uri="{FF2B5EF4-FFF2-40B4-BE49-F238E27FC236}">
              <a16:creationId xmlns:a16="http://schemas.microsoft.com/office/drawing/2014/main" id="{DA6E0FF3-2283-4FBB-B64D-C9280D707FAE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09" name="Text Box 664">
          <a:extLst>
            <a:ext uri="{FF2B5EF4-FFF2-40B4-BE49-F238E27FC236}">
              <a16:creationId xmlns:a16="http://schemas.microsoft.com/office/drawing/2014/main" id="{ED0534DA-2527-470D-8BB1-B33741E99E31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10" name="Text Box 665">
          <a:extLst>
            <a:ext uri="{FF2B5EF4-FFF2-40B4-BE49-F238E27FC236}">
              <a16:creationId xmlns:a16="http://schemas.microsoft.com/office/drawing/2014/main" id="{5CDD7800-501D-468D-A141-6E9FA3AB1D2D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11" name="Text Box 666">
          <a:extLst>
            <a:ext uri="{FF2B5EF4-FFF2-40B4-BE49-F238E27FC236}">
              <a16:creationId xmlns:a16="http://schemas.microsoft.com/office/drawing/2014/main" id="{C0F0AF3C-3E89-48CD-B35A-E7B5B8BB3331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12" name="Text Box 667">
          <a:extLst>
            <a:ext uri="{FF2B5EF4-FFF2-40B4-BE49-F238E27FC236}">
              <a16:creationId xmlns:a16="http://schemas.microsoft.com/office/drawing/2014/main" id="{6B0EBDB0-2334-4CE2-8D0C-140DAAFE853F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13" name="Text Box 668">
          <a:extLst>
            <a:ext uri="{FF2B5EF4-FFF2-40B4-BE49-F238E27FC236}">
              <a16:creationId xmlns:a16="http://schemas.microsoft.com/office/drawing/2014/main" id="{8575F623-CD3A-4A5C-AED3-0AD0CFFBAAC4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14" name="Text Box 669">
          <a:extLst>
            <a:ext uri="{FF2B5EF4-FFF2-40B4-BE49-F238E27FC236}">
              <a16:creationId xmlns:a16="http://schemas.microsoft.com/office/drawing/2014/main" id="{4E79C9A5-C0A3-4BB2-B3A8-294B1A0572E4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15" name="Text Box 670">
          <a:extLst>
            <a:ext uri="{FF2B5EF4-FFF2-40B4-BE49-F238E27FC236}">
              <a16:creationId xmlns:a16="http://schemas.microsoft.com/office/drawing/2014/main" id="{0296C40A-1A9E-4641-B51C-240DD215E3D1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16" name="Text Box 671">
          <a:extLst>
            <a:ext uri="{FF2B5EF4-FFF2-40B4-BE49-F238E27FC236}">
              <a16:creationId xmlns:a16="http://schemas.microsoft.com/office/drawing/2014/main" id="{6A73E1BF-6A53-4A0C-8BE8-8E12DE814F3E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17" name="Text Box 672">
          <a:extLst>
            <a:ext uri="{FF2B5EF4-FFF2-40B4-BE49-F238E27FC236}">
              <a16:creationId xmlns:a16="http://schemas.microsoft.com/office/drawing/2014/main" id="{4797D605-B484-46F1-B945-9B9E88F7E5A4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18" name="Text Box 673">
          <a:extLst>
            <a:ext uri="{FF2B5EF4-FFF2-40B4-BE49-F238E27FC236}">
              <a16:creationId xmlns:a16="http://schemas.microsoft.com/office/drawing/2014/main" id="{1F172137-9B38-4797-999F-D77F4EB7D3B4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19" name="Text Box 674">
          <a:extLst>
            <a:ext uri="{FF2B5EF4-FFF2-40B4-BE49-F238E27FC236}">
              <a16:creationId xmlns:a16="http://schemas.microsoft.com/office/drawing/2014/main" id="{0B39315B-399F-4957-8D00-7A3495E7553E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20" name="Text Box 675">
          <a:extLst>
            <a:ext uri="{FF2B5EF4-FFF2-40B4-BE49-F238E27FC236}">
              <a16:creationId xmlns:a16="http://schemas.microsoft.com/office/drawing/2014/main" id="{D7AEC95C-65E5-4EBE-9A5E-CBECD74EB165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21" name="Text Box 676">
          <a:extLst>
            <a:ext uri="{FF2B5EF4-FFF2-40B4-BE49-F238E27FC236}">
              <a16:creationId xmlns:a16="http://schemas.microsoft.com/office/drawing/2014/main" id="{05F26A36-0332-45C1-A670-1590894A21BA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22" name="Text Box 677">
          <a:extLst>
            <a:ext uri="{FF2B5EF4-FFF2-40B4-BE49-F238E27FC236}">
              <a16:creationId xmlns:a16="http://schemas.microsoft.com/office/drawing/2014/main" id="{26F67403-6A5D-420F-AEF4-EAD92D513809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23" name="Text Box 678">
          <a:extLst>
            <a:ext uri="{FF2B5EF4-FFF2-40B4-BE49-F238E27FC236}">
              <a16:creationId xmlns:a16="http://schemas.microsoft.com/office/drawing/2014/main" id="{D4D9AB4B-E2DF-4969-ABC6-1949B925995F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24" name="Text Box 679">
          <a:extLst>
            <a:ext uri="{FF2B5EF4-FFF2-40B4-BE49-F238E27FC236}">
              <a16:creationId xmlns:a16="http://schemas.microsoft.com/office/drawing/2014/main" id="{4C9E65D5-AF64-4644-8ED9-A98002349CAF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25" name="Text Box 680">
          <a:extLst>
            <a:ext uri="{FF2B5EF4-FFF2-40B4-BE49-F238E27FC236}">
              <a16:creationId xmlns:a16="http://schemas.microsoft.com/office/drawing/2014/main" id="{76E8603F-A61E-4B13-BC85-86E274759FF2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26" name="Text Box 681">
          <a:extLst>
            <a:ext uri="{FF2B5EF4-FFF2-40B4-BE49-F238E27FC236}">
              <a16:creationId xmlns:a16="http://schemas.microsoft.com/office/drawing/2014/main" id="{3EEE0392-FA95-40A7-875D-B0BCA72AAE15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27" name="Text Box 682">
          <a:extLst>
            <a:ext uri="{FF2B5EF4-FFF2-40B4-BE49-F238E27FC236}">
              <a16:creationId xmlns:a16="http://schemas.microsoft.com/office/drawing/2014/main" id="{18D697A3-56B6-48FC-A2B7-8ECC7D92EDC0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28" name="Text Box 683">
          <a:extLst>
            <a:ext uri="{FF2B5EF4-FFF2-40B4-BE49-F238E27FC236}">
              <a16:creationId xmlns:a16="http://schemas.microsoft.com/office/drawing/2014/main" id="{ED57DD98-2133-4366-929A-CC25A13D9B69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29" name="Text Box 684">
          <a:extLst>
            <a:ext uri="{FF2B5EF4-FFF2-40B4-BE49-F238E27FC236}">
              <a16:creationId xmlns:a16="http://schemas.microsoft.com/office/drawing/2014/main" id="{4A502FED-C058-4F1F-8C57-0A7968CC3036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30" name="Text Box 685">
          <a:extLst>
            <a:ext uri="{FF2B5EF4-FFF2-40B4-BE49-F238E27FC236}">
              <a16:creationId xmlns:a16="http://schemas.microsoft.com/office/drawing/2014/main" id="{6F60EF96-0A73-4536-9623-FBC4FFF2F9FB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31" name="Text Box 739">
          <a:extLst>
            <a:ext uri="{FF2B5EF4-FFF2-40B4-BE49-F238E27FC236}">
              <a16:creationId xmlns:a16="http://schemas.microsoft.com/office/drawing/2014/main" id="{E14F2347-68E4-4017-83BF-6746C70F8F08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32" name="Text Box 740">
          <a:extLst>
            <a:ext uri="{FF2B5EF4-FFF2-40B4-BE49-F238E27FC236}">
              <a16:creationId xmlns:a16="http://schemas.microsoft.com/office/drawing/2014/main" id="{AB5BDD65-FBFF-4E3C-9D40-5E33E1737E93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33" name="Text Box 741">
          <a:extLst>
            <a:ext uri="{FF2B5EF4-FFF2-40B4-BE49-F238E27FC236}">
              <a16:creationId xmlns:a16="http://schemas.microsoft.com/office/drawing/2014/main" id="{5C88086E-7167-4083-976C-1A22CC99C0EA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34" name="Text Box 742">
          <a:extLst>
            <a:ext uri="{FF2B5EF4-FFF2-40B4-BE49-F238E27FC236}">
              <a16:creationId xmlns:a16="http://schemas.microsoft.com/office/drawing/2014/main" id="{8EB65BBC-E44F-4100-B822-2C315897FFCA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35" name="Text Box 743">
          <a:extLst>
            <a:ext uri="{FF2B5EF4-FFF2-40B4-BE49-F238E27FC236}">
              <a16:creationId xmlns:a16="http://schemas.microsoft.com/office/drawing/2014/main" id="{1588FC6C-75B7-4838-9CCD-3014ECD65834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76200</xdr:colOff>
      <xdr:row>60</xdr:row>
      <xdr:rowOff>167640</xdr:rowOff>
    </xdr:to>
    <xdr:sp macro="" textlink="">
      <xdr:nvSpPr>
        <xdr:cNvPr id="236" name="Text Box 744">
          <a:extLst>
            <a:ext uri="{FF2B5EF4-FFF2-40B4-BE49-F238E27FC236}">
              <a16:creationId xmlns:a16="http://schemas.microsoft.com/office/drawing/2014/main" id="{6117B105-EBCC-4B88-96D1-B9923960A3CC}"/>
            </a:ext>
          </a:extLst>
        </xdr:cNvPr>
        <xdr:cNvSpPr txBox="1">
          <a:spLocks noChangeArrowheads="1"/>
        </xdr:cNvSpPr>
      </xdr:nvSpPr>
      <xdr:spPr bwMode="auto">
        <a:xfrm>
          <a:off x="5448300" y="161925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8BC3D883-401B-47C4-B96C-FB51FC6F2505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D46E092B-8F61-48D0-804F-24BD0C3BE456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6A3CB664-D362-4C19-8A19-8586623BE49A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40" name="Text Box 6">
          <a:extLst>
            <a:ext uri="{FF2B5EF4-FFF2-40B4-BE49-F238E27FC236}">
              <a16:creationId xmlns:a16="http://schemas.microsoft.com/office/drawing/2014/main" id="{56BAAF37-8D80-4D7D-BCD8-486636F61F81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41" name="Text Box 7">
          <a:extLst>
            <a:ext uri="{FF2B5EF4-FFF2-40B4-BE49-F238E27FC236}">
              <a16:creationId xmlns:a16="http://schemas.microsoft.com/office/drawing/2014/main" id="{ABFBA387-1962-4B14-AFBD-508535FC595B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42" name="Text Box 8">
          <a:extLst>
            <a:ext uri="{FF2B5EF4-FFF2-40B4-BE49-F238E27FC236}">
              <a16:creationId xmlns:a16="http://schemas.microsoft.com/office/drawing/2014/main" id="{7F547B11-5529-4C4E-9574-3B9E036D47A2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43" name="Text Box 9">
          <a:extLst>
            <a:ext uri="{FF2B5EF4-FFF2-40B4-BE49-F238E27FC236}">
              <a16:creationId xmlns:a16="http://schemas.microsoft.com/office/drawing/2014/main" id="{B4E91AFD-AAF1-4B73-AA99-8C0B8483004E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44" name="Text Box 10">
          <a:extLst>
            <a:ext uri="{FF2B5EF4-FFF2-40B4-BE49-F238E27FC236}">
              <a16:creationId xmlns:a16="http://schemas.microsoft.com/office/drawing/2014/main" id="{2FA493F6-EBDB-4971-8AF5-6E0875514B2B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45" name="Text Box 11">
          <a:extLst>
            <a:ext uri="{FF2B5EF4-FFF2-40B4-BE49-F238E27FC236}">
              <a16:creationId xmlns:a16="http://schemas.microsoft.com/office/drawing/2014/main" id="{461B15D8-08DF-4D94-9DAE-255932053F6E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46" name="Text Box 140">
          <a:extLst>
            <a:ext uri="{FF2B5EF4-FFF2-40B4-BE49-F238E27FC236}">
              <a16:creationId xmlns:a16="http://schemas.microsoft.com/office/drawing/2014/main" id="{A7463E1B-42EE-4C3A-BB13-C97C3EBE04CE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47" name="Text Box 141">
          <a:extLst>
            <a:ext uri="{FF2B5EF4-FFF2-40B4-BE49-F238E27FC236}">
              <a16:creationId xmlns:a16="http://schemas.microsoft.com/office/drawing/2014/main" id="{7209C505-E60C-4BE6-A2C4-E863981DBB37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48" name="Text Box 142">
          <a:extLst>
            <a:ext uri="{FF2B5EF4-FFF2-40B4-BE49-F238E27FC236}">
              <a16:creationId xmlns:a16="http://schemas.microsoft.com/office/drawing/2014/main" id="{981A4853-FA24-4741-8509-DD529AA58F4A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49" name="Text Box 143">
          <a:extLst>
            <a:ext uri="{FF2B5EF4-FFF2-40B4-BE49-F238E27FC236}">
              <a16:creationId xmlns:a16="http://schemas.microsoft.com/office/drawing/2014/main" id="{68C8EAEE-D23F-42F5-8909-9003B73CF2F6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50" name="Text Box 658">
          <a:extLst>
            <a:ext uri="{FF2B5EF4-FFF2-40B4-BE49-F238E27FC236}">
              <a16:creationId xmlns:a16="http://schemas.microsoft.com/office/drawing/2014/main" id="{749E65F1-E1A9-416C-996E-BEFE005F51D9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51" name="Text Box 659">
          <a:extLst>
            <a:ext uri="{FF2B5EF4-FFF2-40B4-BE49-F238E27FC236}">
              <a16:creationId xmlns:a16="http://schemas.microsoft.com/office/drawing/2014/main" id="{208F53D4-3022-44F3-8EEA-774A2D6D77D5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52" name="Text Box 660">
          <a:extLst>
            <a:ext uri="{FF2B5EF4-FFF2-40B4-BE49-F238E27FC236}">
              <a16:creationId xmlns:a16="http://schemas.microsoft.com/office/drawing/2014/main" id="{EBA84528-2DB8-470C-8B79-C9382C295255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53" name="Text Box 661">
          <a:extLst>
            <a:ext uri="{FF2B5EF4-FFF2-40B4-BE49-F238E27FC236}">
              <a16:creationId xmlns:a16="http://schemas.microsoft.com/office/drawing/2014/main" id="{B5DE45D3-FB28-4F78-A8AF-97D465F767D8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54" name="Text Box 662">
          <a:extLst>
            <a:ext uri="{FF2B5EF4-FFF2-40B4-BE49-F238E27FC236}">
              <a16:creationId xmlns:a16="http://schemas.microsoft.com/office/drawing/2014/main" id="{D757D844-3383-411E-86F6-2DB814C86583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55" name="Text Box 663">
          <a:extLst>
            <a:ext uri="{FF2B5EF4-FFF2-40B4-BE49-F238E27FC236}">
              <a16:creationId xmlns:a16="http://schemas.microsoft.com/office/drawing/2014/main" id="{99367007-964F-4B82-9336-B1FF4C83E7E2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56" name="Text Box 664">
          <a:extLst>
            <a:ext uri="{FF2B5EF4-FFF2-40B4-BE49-F238E27FC236}">
              <a16:creationId xmlns:a16="http://schemas.microsoft.com/office/drawing/2014/main" id="{FDB08430-C0D4-44A3-8323-B6B13FBC11D5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57" name="Text Box 665">
          <a:extLst>
            <a:ext uri="{FF2B5EF4-FFF2-40B4-BE49-F238E27FC236}">
              <a16:creationId xmlns:a16="http://schemas.microsoft.com/office/drawing/2014/main" id="{E4F1D037-3298-4A18-92A8-3F8290C70712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58" name="Text Box 666">
          <a:extLst>
            <a:ext uri="{FF2B5EF4-FFF2-40B4-BE49-F238E27FC236}">
              <a16:creationId xmlns:a16="http://schemas.microsoft.com/office/drawing/2014/main" id="{57BF411B-D712-4683-9A76-CFB7A08FEC8F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59" name="Text Box 667">
          <a:extLst>
            <a:ext uri="{FF2B5EF4-FFF2-40B4-BE49-F238E27FC236}">
              <a16:creationId xmlns:a16="http://schemas.microsoft.com/office/drawing/2014/main" id="{8497CD84-FC03-4052-ACAA-C1862AC12AD6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60" name="Text Box 668">
          <a:extLst>
            <a:ext uri="{FF2B5EF4-FFF2-40B4-BE49-F238E27FC236}">
              <a16:creationId xmlns:a16="http://schemas.microsoft.com/office/drawing/2014/main" id="{34D7B769-F549-4E73-8072-287C4F639A8F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61" name="Text Box 669">
          <a:extLst>
            <a:ext uri="{FF2B5EF4-FFF2-40B4-BE49-F238E27FC236}">
              <a16:creationId xmlns:a16="http://schemas.microsoft.com/office/drawing/2014/main" id="{65C8C09D-0D1D-4060-89E2-BC7B53B71CD3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62" name="Text Box 670">
          <a:extLst>
            <a:ext uri="{FF2B5EF4-FFF2-40B4-BE49-F238E27FC236}">
              <a16:creationId xmlns:a16="http://schemas.microsoft.com/office/drawing/2014/main" id="{F92B0FA9-AFFF-4567-9A6D-829A7364932A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63" name="Text Box 671">
          <a:extLst>
            <a:ext uri="{FF2B5EF4-FFF2-40B4-BE49-F238E27FC236}">
              <a16:creationId xmlns:a16="http://schemas.microsoft.com/office/drawing/2014/main" id="{295B7FFB-8581-476D-9114-4A581BDB6A36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64" name="Text Box 672">
          <a:extLst>
            <a:ext uri="{FF2B5EF4-FFF2-40B4-BE49-F238E27FC236}">
              <a16:creationId xmlns:a16="http://schemas.microsoft.com/office/drawing/2014/main" id="{6DB67203-B811-4C74-87D4-D27BD9E493BD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65" name="Text Box 673">
          <a:extLst>
            <a:ext uri="{FF2B5EF4-FFF2-40B4-BE49-F238E27FC236}">
              <a16:creationId xmlns:a16="http://schemas.microsoft.com/office/drawing/2014/main" id="{8D27819A-D41F-480D-85E4-FFFB1A049A0E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66" name="Text Box 674">
          <a:extLst>
            <a:ext uri="{FF2B5EF4-FFF2-40B4-BE49-F238E27FC236}">
              <a16:creationId xmlns:a16="http://schemas.microsoft.com/office/drawing/2014/main" id="{A3D8CBA8-6AB9-43B7-8E5C-0EEF16AD77EC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67" name="Text Box 675">
          <a:extLst>
            <a:ext uri="{FF2B5EF4-FFF2-40B4-BE49-F238E27FC236}">
              <a16:creationId xmlns:a16="http://schemas.microsoft.com/office/drawing/2014/main" id="{32FC641E-4BEF-4193-91F9-11B7A229A655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68" name="Text Box 676">
          <a:extLst>
            <a:ext uri="{FF2B5EF4-FFF2-40B4-BE49-F238E27FC236}">
              <a16:creationId xmlns:a16="http://schemas.microsoft.com/office/drawing/2014/main" id="{4926CEA0-8390-46E7-A414-E5AA6E8FC870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69" name="Text Box 677">
          <a:extLst>
            <a:ext uri="{FF2B5EF4-FFF2-40B4-BE49-F238E27FC236}">
              <a16:creationId xmlns:a16="http://schemas.microsoft.com/office/drawing/2014/main" id="{954CADE8-8B6C-4DFA-A882-167D6148C809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70" name="Text Box 678">
          <a:extLst>
            <a:ext uri="{FF2B5EF4-FFF2-40B4-BE49-F238E27FC236}">
              <a16:creationId xmlns:a16="http://schemas.microsoft.com/office/drawing/2014/main" id="{50A8C22C-B750-4E52-B4F8-8979ABBDCDC6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71" name="Text Box 679">
          <a:extLst>
            <a:ext uri="{FF2B5EF4-FFF2-40B4-BE49-F238E27FC236}">
              <a16:creationId xmlns:a16="http://schemas.microsoft.com/office/drawing/2014/main" id="{759BF5B8-E92F-4DDE-AD18-5BDEF058BA53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72" name="Text Box 680">
          <a:extLst>
            <a:ext uri="{FF2B5EF4-FFF2-40B4-BE49-F238E27FC236}">
              <a16:creationId xmlns:a16="http://schemas.microsoft.com/office/drawing/2014/main" id="{BDD20025-49E2-4C63-B3B3-4298C4AB12B6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73" name="Text Box 681">
          <a:extLst>
            <a:ext uri="{FF2B5EF4-FFF2-40B4-BE49-F238E27FC236}">
              <a16:creationId xmlns:a16="http://schemas.microsoft.com/office/drawing/2014/main" id="{171F5CE6-BFEB-4045-AC36-AF2C46340920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74" name="Text Box 682">
          <a:extLst>
            <a:ext uri="{FF2B5EF4-FFF2-40B4-BE49-F238E27FC236}">
              <a16:creationId xmlns:a16="http://schemas.microsoft.com/office/drawing/2014/main" id="{855A536D-3261-48DE-887C-EB0DCAA6884E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75" name="Text Box 683">
          <a:extLst>
            <a:ext uri="{FF2B5EF4-FFF2-40B4-BE49-F238E27FC236}">
              <a16:creationId xmlns:a16="http://schemas.microsoft.com/office/drawing/2014/main" id="{02E71F73-1417-412A-98B6-875D14B3452B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76" name="Text Box 684">
          <a:extLst>
            <a:ext uri="{FF2B5EF4-FFF2-40B4-BE49-F238E27FC236}">
              <a16:creationId xmlns:a16="http://schemas.microsoft.com/office/drawing/2014/main" id="{0B55EC17-5448-436F-89E0-8577308287BE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77" name="Text Box 685">
          <a:extLst>
            <a:ext uri="{FF2B5EF4-FFF2-40B4-BE49-F238E27FC236}">
              <a16:creationId xmlns:a16="http://schemas.microsoft.com/office/drawing/2014/main" id="{FA06AA1B-FF11-4F85-BD56-122501C89335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78" name="Text Box 739">
          <a:extLst>
            <a:ext uri="{FF2B5EF4-FFF2-40B4-BE49-F238E27FC236}">
              <a16:creationId xmlns:a16="http://schemas.microsoft.com/office/drawing/2014/main" id="{94064B7C-FB66-4800-9D37-93B189157333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79" name="Text Box 740">
          <a:extLst>
            <a:ext uri="{FF2B5EF4-FFF2-40B4-BE49-F238E27FC236}">
              <a16:creationId xmlns:a16="http://schemas.microsoft.com/office/drawing/2014/main" id="{5CFC8A9B-3356-41A0-9C8D-D7E77BBB7DAE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80" name="Text Box 741">
          <a:extLst>
            <a:ext uri="{FF2B5EF4-FFF2-40B4-BE49-F238E27FC236}">
              <a16:creationId xmlns:a16="http://schemas.microsoft.com/office/drawing/2014/main" id="{104D21AD-2A27-4F7E-A398-F7F1DA246AC0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81" name="Text Box 742">
          <a:extLst>
            <a:ext uri="{FF2B5EF4-FFF2-40B4-BE49-F238E27FC236}">
              <a16:creationId xmlns:a16="http://schemas.microsoft.com/office/drawing/2014/main" id="{C13124AC-7070-4C23-BFC5-7EE8AC49EC37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82" name="Text Box 743">
          <a:extLst>
            <a:ext uri="{FF2B5EF4-FFF2-40B4-BE49-F238E27FC236}">
              <a16:creationId xmlns:a16="http://schemas.microsoft.com/office/drawing/2014/main" id="{962286A1-334D-4DC9-8ED4-E8AAF48B7D81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76200</xdr:colOff>
      <xdr:row>62</xdr:row>
      <xdr:rowOff>1</xdr:rowOff>
    </xdr:to>
    <xdr:sp macro="" textlink="">
      <xdr:nvSpPr>
        <xdr:cNvPr id="283" name="Text Box 744">
          <a:extLst>
            <a:ext uri="{FF2B5EF4-FFF2-40B4-BE49-F238E27FC236}">
              <a16:creationId xmlns:a16="http://schemas.microsoft.com/office/drawing/2014/main" id="{902DE78A-DF4B-4832-BE54-29B41A9F7DB8}"/>
            </a:ext>
          </a:extLst>
        </xdr:cNvPr>
        <xdr:cNvSpPr txBox="1">
          <a:spLocks noChangeArrowheads="1"/>
        </xdr:cNvSpPr>
      </xdr:nvSpPr>
      <xdr:spPr bwMode="auto">
        <a:xfrm>
          <a:off x="5448300" y="1639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2B709AEB-DFF7-48B5-903F-959F50C2006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85" name="Text Box 4">
          <a:extLst>
            <a:ext uri="{FF2B5EF4-FFF2-40B4-BE49-F238E27FC236}">
              <a16:creationId xmlns:a16="http://schemas.microsoft.com/office/drawing/2014/main" id="{1BCA2604-D4BA-4A81-A7E4-96F5C51C94B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86" name="Text Box 5">
          <a:extLst>
            <a:ext uri="{FF2B5EF4-FFF2-40B4-BE49-F238E27FC236}">
              <a16:creationId xmlns:a16="http://schemas.microsoft.com/office/drawing/2014/main" id="{428A6B7F-8A9D-402D-B9F7-31A72326E2C4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87" name="Text Box 6">
          <a:extLst>
            <a:ext uri="{FF2B5EF4-FFF2-40B4-BE49-F238E27FC236}">
              <a16:creationId xmlns:a16="http://schemas.microsoft.com/office/drawing/2014/main" id="{21292089-4D1C-4575-B4ED-9DA3A95C4AF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FB87DA3E-1B87-4C13-ABD8-1E5EFCF9189F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FEB40E39-0F5F-413E-9580-C9570876D74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90" name="Text Box 9">
          <a:extLst>
            <a:ext uri="{FF2B5EF4-FFF2-40B4-BE49-F238E27FC236}">
              <a16:creationId xmlns:a16="http://schemas.microsoft.com/office/drawing/2014/main" id="{728C928B-C56A-46EF-A129-A0F64FA65A40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91" name="Text Box 10">
          <a:extLst>
            <a:ext uri="{FF2B5EF4-FFF2-40B4-BE49-F238E27FC236}">
              <a16:creationId xmlns:a16="http://schemas.microsoft.com/office/drawing/2014/main" id="{32578252-C4E3-4B74-A960-2DCAC140D7E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92" name="Text Box 11">
          <a:extLst>
            <a:ext uri="{FF2B5EF4-FFF2-40B4-BE49-F238E27FC236}">
              <a16:creationId xmlns:a16="http://schemas.microsoft.com/office/drawing/2014/main" id="{7D7DC000-EAD1-40D1-8392-895987E8799F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93" name="Text Box 140">
          <a:extLst>
            <a:ext uri="{FF2B5EF4-FFF2-40B4-BE49-F238E27FC236}">
              <a16:creationId xmlns:a16="http://schemas.microsoft.com/office/drawing/2014/main" id="{60633FB0-2165-4EA8-9893-9190A02C85E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94" name="Text Box 141">
          <a:extLst>
            <a:ext uri="{FF2B5EF4-FFF2-40B4-BE49-F238E27FC236}">
              <a16:creationId xmlns:a16="http://schemas.microsoft.com/office/drawing/2014/main" id="{38955FE3-722D-49C3-98DD-8E54B5B870D0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95" name="Text Box 142">
          <a:extLst>
            <a:ext uri="{FF2B5EF4-FFF2-40B4-BE49-F238E27FC236}">
              <a16:creationId xmlns:a16="http://schemas.microsoft.com/office/drawing/2014/main" id="{AA5FD9A3-1A8F-4362-9A44-4634A5D39431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96" name="Text Box 143">
          <a:extLst>
            <a:ext uri="{FF2B5EF4-FFF2-40B4-BE49-F238E27FC236}">
              <a16:creationId xmlns:a16="http://schemas.microsoft.com/office/drawing/2014/main" id="{9937417F-BE9B-4201-BC0E-035F101DA8D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97" name="Text Box 658">
          <a:extLst>
            <a:ext uri="{FF2B5EF4-FFF2-40B4-BE49-F238E27FC236}">
              <a16:creationId xmlns:a16="http://schemas.microsoft.com/office/drawing/2014/main" id="{A32E434E-7B06-400A-914A-9CA7B90C8A9F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98" name="Text Box 659">
          <a:extLst>
            <a:ext uri="{FF2B5EF4-FFF2-40B4-BE49-F238E27FC236}">
              <a16:creationId xmlns:a16="http://schemas.microsoft.com/office/drawing/2014/main" id="{811BA833-541A-4739-A3FC-DC9A5E3B511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299" name="Text Box 660">
          <a:extLst>
            <a:ext uri="{FF2B5EF4-FFF2-40B4-BE49-F238E27FC236}">
              <a16:creationId xmlns:a16="http://schemas.microsoft.com/office/drawing/2014/main" id="{4E8C4D7A-812D-4A2B-9CD7-D3B3F63E27A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00" name="Text Box 661">
          <a:extLst>
            <a:ext uri="{FF2B5EF4-FFF2-40B4-BE49-F238E27FC236}">
              <a16:creationId xmlns:a16="http://schemas.microsoft.com/office/drawing/2014/main" id="{40919613-D308-49EC-8686-4719655EB2A5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01" name="Text Box 662">
          <a:extLst>
            <a:ext uri="{FF2B5EF4-FFF2-40B4-BE49-F238E27FC236}">
              <a16:creationId xmlns:a16="http://schemas.microsoft.com/office/drawing/2014/main" id="{F578DD53-2634-427D-A445-0330B33CB5EF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02" name="Text Box 663">
          <a:extLst>
            <a:ext uri="{FF2B5EF4-FFF2-40B4-BE49-F238E27FC236}">
              <a16:creationId xmlns:a16="http://schemas.microsoft.com/office/drawing/2014/main" id="{12DE7683-CDC4-4276-88A7-13DF3267C12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03" name="Text Box 664">
          <a:extLst>
            <a:ext uri="{FF2B5EF4-FFF2-40B4-BE49-F238E27FC236}">
              <a16:creationId xmlns:a16="http://schemas.microsoft.com/office/drawing/2014/main" id="{DA4AD661-D7B0-4FDF-A798-033F614EE067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04" name="Text Box 665">
          <a:extLst>
            <a:ext uri="{FF2B5EF4-FFF2-40B4-BE49-F238E27FC236}">
              <a16:creationId xmlns:a16="http://schemas.microsoft.com/office/drawing/2014/main" id="{E0269A3F-BFAB-47A2-BCDA-18628592394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05" name="Text Box 666">
          <a:extLst>
            <a:ext uri="{FF2B5EF4-FFF2-40B4-BE49-F238E27FC236}">
              <a16:creationId xmlns:a16="http://schemas.microsoft.com/office/drawing/2014/main" id="{ED03918A-24DA-4B50-80CE-B4FC95150EA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06" name="Text Box 667">
          <a:extLst>
            <a:ext uri="{FF2B5EF4-FFF2-40B4-BE49-F238E27FC236}">
              <a16:creationId xmlns:a16="http://schemas.microsoft.com/office/drawing/2014/main" id="{B22BBD94-2250-4EA6-8A12-72C7E0C34E8A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07" name="Text Box 668">
          <a:extLst>
            <a:ext uri="{FF2B5EF4-FFF2-40B4-BE49-F238E27FC236}">
              <a16:creationId xmlns:a16="http://schemas.microsoft.com/office/drawing/2014/main" id="{BE5EDD48-30FE-40E1-84DA-4661F3D626F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08" name="Text Box 669">
          <a:extLst>
            <a:ext uri="{FF2B5EF4-FFF2-40B4-BE49-F238E27FC236}">
              <a16:creationId xmlns:a16="http://schemas.microsoft.com/office/drawing/2014/main" id="{97D89293-128F-40BE-B42A-8B7E625E9FF0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09" name="Text Box 670">
          <a:extLst>
            <a:ext uri="{FF2B5EF4-FFF2-40B4-BE49-F238E27FC236}">
              <a16:creationId xmlns:a16="http://schemas.microsoft.com/office/drawing/2014/main" id="{8DE9DD07-9C7D-4A66-9B6C-DE265E91D465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10" name="Text Box 671">
          <a:extLst>
            <a:ext uri="{FF2B5EF4-FFF2-40B4-BE49-F238E27FC236}">
              <a16:creationId xmlns:a16="http://schemas.microsoft.com/office/drawing/2014/main" id="{DC90348E-C256-41CC-81D5-73DC05C9D14F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11" name="Text Box 672">
          <a:extLst>
            <a:ext uri="{FF2B5EF4-FFF2-40B4-BE49-F238E27FC236}">
              <a16:creationId xmlns:a16="http://schemas.microsoft.com/office/drawing/2014/main" id="{C5C8D588-C494-4F71-AE5C-6F94C2CD06F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12" name="Text Box 673">
          <a:extLst>
            <a:ext uri="{FF2B5EF4-FFF2-40B4-BE49-F238E27FC236}">
              <a16:creationId xmlns:a16="http://schemas.microsoft.com/office/drawing/2014/main" id="{8448E9C4-A77D-4F56-8F85-EF8BB4393721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13" name="Text Box 674">
          <a:extLst>
            <a:ext uri="{FF2B5EF4-FFF2-40B4-BE49-F238E27FC236}">
              <a16:creationId xmlns:a16="http://schemas.microsoft.com/office/drawing/2014/main" id="{26C6B44F-A3B4-473E-AF1C-4905C259EB56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14" name="Text Box 675">
          <a:extLst>
            <a:ext uri="{FF2B5EF4-FFF2-40B4-BE49-F238E27FC236}">
              <a16:creationId xmlns:a16="http://schemas.microsoft.com/office/drawing/2014/main" id="{DC9FBE4D-6572-44D2-982B-89908B0EB2CD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15" name="Text Box 676">
          <a:extLst>
            <a:ext uri="{FF2B5EF4-FFF2-40B4-BE49-F238E27FC236}">
              <a16:creationId xmlns:a16="http://schemas.microsoft.com/office/drawing/2014/main" id="{F3D21084-B965-42C5-A1B7-ECE9DA59BA13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16" name="Text Box 677">
          <a:extLst>
            <a:ext uri="{FF2B5EF4-FFF2-40B4-BE49-F238E27FC236}">
              <a16:creationId xmlns:a16="http://schemas.microsoft.com/office/drawing/2014/main" id="{C6065516-3F74-4C01-B95F-C82F2A8477B4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17" name="Text Box 678">
          <a:extLst>
            <a:ext uri="{FF2B5EF4-FFF2-40B4-BE49-F238E27FC236}">
              <a16:creationId xmlns:a16="http://schemas.microsoft.com/office/drawing/2014/main" id="{AB72600C-9D73-44C9-93F7-80CE360116B7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18" name="Text Box 679">
          <a:extLst>
            <a:ext uri="{FF2B5EF4-FFF2-40B4-BE49-F238E27FC236}">
              <a16:creationId xmlns:a16="http://schemas.microsoft.com/office/drawing/2014/main" id="{BF2E7D52-F501-4633-A409-B09DA11E39FA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19" name="Text Box 680">
          <a:extLst>
            <a:ext uri="{FF2B5EF4-FFF2-40B4-BE49-F238E27FC236}">
              <a16:creationId xmlns:a16="http://schemas.microsoft.com/office/drawing/2014/main" id="{08819B9B-9171-413D-A6CB-25A75AFF196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20" name="Text Box 681">
          <a:extLst>
            <a:ext uri="{FF2B5EF4-FFF2-40B4-BE49-F238E27FC236}">
              <a16:creationId xmlns:a16="http://schemas.microsoft.com/office/drawing/2014/main" id="{0DD9AC20-0C74-45E4-BD96-A366C6B25A7B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21" name="Text Box 682">
          <a:extLst>
            <a:ext uri="{FF2B5EF4-FFF2-40B4-BE49-F238E27FC236}">
              <a16:creationId xmlns:a16="http://schemas.microsoft.com/office/drawing/2014/main" id="{96314C10-36DB-4201-A9B7-E31EDEF7D122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22" name="Text Box 683">
          <a:extLst>
            <a:ext uri="{FF2B5EF4-FFF2-40B4-BE49-F238E27FC236}">
              <a16:creationId xmlns:a16="http://schemas.microsoft.com/office/drawing/2014/main" id="{DFC7B268-3195-4F9B-AEBF-B3B7D71CDCFE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23" name="Text Box 684">
          <a:extLst>
            <a:ext uri="{FF2B5EF4-FFF2-40B4-BE49-F238E27FC236}">
              <a16:creationId xmlns:a16="http://schemas.microsoft.com/office/drawing/2014/main" id="{339AC371-AC10-44F6-8CEB-51E94950876E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24" name="Text Box 685">
          <a:extLst>
            <a:ext uri="{FF2B5EF4-FFF2-40B4-BE49-F238E27FC236}">
              <a16:creationId xmlns:a16="http://schemas.microsoft.com/office/drawing/2014/main" id="{A3628488-9E1F-47E0-9942-15D6BEC4921C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25" name="Text Box 739">
          <a:extLst>
            <a:ext uri="{FF2B5EF4-FFF2-40B4-BE49-F238E27FC236}">
              <a16:creationId xmlns:a16="http://schemas.microsoft.com/office/drawing/2014/main" id="{A42C4AD1-4971-430B-BBEB-F2E4108BC5B1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26" name="Text Box 740">
          <a:extLst>
            <a:ext uri="{FF2B5EF4-FFF2-40B4-BE49-F238E27FC236}">
              <a16:creationId xmlns:a16="http://schemas.microsoft.com/office/drawing/2014/main" id="{9F28B770-EE6A-4F03-B092-C40CE5291721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27" name="Text Box 741">
          <a:extLst>
            <a:ext uri="{FF2B5EF4-FFF2-40B4-BE49-F238E27FC236}">
              <a16:creationId xmlns:a16="http://schemas.microsoft.com/office/drawing/2014/main" id="{A6DE61B6-859C-4F13-9E6E-BA6D2D873B28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28" name="Text Box 742">
          <a:extLst>
            <a:ext uri="{FF2B5EF4-FFF2-40B4-BE49-F238E27FC236}">
              <a16:creationId xmlns:a16="http://schemas.microsoft.com/office/drawing/2014/main" id="{4358CCB3-85B2-4033-A012-5B2E1F536AD9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29" name="Text Box 743">
          <a:extLst>
            <a:ext uri="{FF2B5EF4-FFF2-40B4-BE49-F238E27FC236}">
              <a16:creationId xmlns:a16="http://schemas.microsoft.com/office/drawing/2014/main" id="{6C301B02-889E-46DA-A963-542DC0085944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76200</xdr:colOff>
      <xdr:row>62</xdr:row>
      <xdr:rowOff>167640</xdr:rowOff>
    </xdr:to>
    <xdr:sp macro="" textlink="">
      <xdr:nvSpPr>
        <xdr:cNvPr id="330" name="Text Box 744">
          <a:extLst>
            <a:ext uri="{FF2B5EF4-FFF2-40B4-BE49-F238E27FC236}">
              <a16:creationId xmlns:a16="http://schemas.microsoft.com/office/drawing/2014/main" id="{B24954A3-9DC5-4652-A737-6F11EEDFA3B8}"/>
            </a:ext>
          </a:extLst>
        </xdr:cNvPr>
        <xdr:cNvSpPr txBox="1">
          <a:spLocks noChangeArrowheads="1"/>
        </xdr:cNvSpPr>
      </xdr:nvSpPr>
      <xdr:spPr bwMode="auto">
        <a:xfrm>
          <a:off x="5448300" y="1658874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31" name="Text Box 686">
          <a:extLst>
            <a:ext uri="{FF2B5EF4-FFF2-40B4-BE49-F238E27FC236}">
              <a16:creationId xmlns:a16="http://schemas.microsoft.com/office/drawing/2014/main" id="{05DB836D-9759-481F-8EF1-734924514AB4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32" name="Text Box 687">
          <a:extLst>
            <a:ext uri="{FF2B5EF4-FFF2-40B4-BE49-F238E27FC236}">
              <a16:creationId xmlns:a16="http://schemas.microsoft.com/office/drawing/2014/main" id="{4BF489BA-B680-4C18-802C-F2B7C2EB284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33" name="Text Box 688">
          <a:extLst>
            <a:ext uri="{FF2B5EF4-FFF2-40B4-BE49-F238E27FC236}">
              <a16:creationId xmlns:a16="http://schemas.microsoft.com/office/drawing/2014/main" id="{1D9C4E00-6B15-4C45-890F-BDA8F48628D3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34" name="Text Box 689">
          <a:extLst>
            <a:ext uri="{FF2B5EF4-FFF2-40B4-BE49-F238E27FC236}">
              <a16:creationId xmlns:a16="http://schemas.microsoft.com/office/drawing/2014/main" id="{7A9ADE05-2942-4626-9E7B-F014E5F8DA0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35" name="Text Box 690">
          <a:extLst>
            <a:ext uri="{FF2B5EF4-FFF2-40B4-BE49-F238E27FC236}">
              <a16:creationId xmlns:a16="http://schemas.microsoft.com/office/drawing/2014/main" id="{54214538-074C-4C0D-A28B-62F0AF9EF39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36" name="Text Box 691">
          <a:extLst>
            <a:ext uri="{FF2B5EF4-FFF2-40B4-BE49-F238E27FC236}">
              <a16:creationId xmlns:a16="http://schemas.microsoft.com/office/drawing/2014/main" id="{B86EF812-0B26-49BD-9E0A-BAE7A762EE4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37" name="Text Box 692">
          <a:extLst>
            <a:ext uri="{FF2B5EF4-FFF2-40B4-BE49-F238E27FC236}">
              <a16:creationId xmlns:a16="http://schemas.microsoft.com/office/drawing/2014/main" id="{85B0B210-B078-4B91-98FF-A15052344D44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38" name="Text Box 693">
          <a:extLst>
            <a:ext uri="{FF2B5EF4-FFF2-40B4-BE49-F238E27FC236}">
              <a16:creationId xmlns:a16="http://schemas.microsoft.com/office/drawing/2014/main" id="{E5FEE966-5514-40BC-8F43-866B56E0419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39" name="Text Box 694">
          <a:extLst>
            <a:ext uri="{FF2B5EF4-FFF2-40B4-BE49-F238E27FC236}">
              <a16:creationId xmlns:a16="http://schemas.microsoft.com/office/drawing/2014/main" id="{DE818E7F-134D-4FF0-B561-342618C7DD9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40" name="Text Box 695">
          <a:extLst>
            <a:ext uri="{FF2B5EF4-FFF2-40B4-BE49-F238E27FC236}">
              <a16:creationId xmlns:a16="http://schemas.microsoft.com/office/drawing/2014/main" id="{B0428613-4820-467A-9CE0-5BA465B166C2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41" name="Text Box 696">
          <a:extLst>
            <a:ext uri="{FF2B5EF4-FFF2-40B4-BE49-F238E27FC236}">
              <a16:creationId xmlns:a16="http://schemas.microsoft.com/office/drawing/2014/main" id="{349CFDD0-9F17-4DC5-8A40-D8C4A4DBA94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42" name="Text Box 697">
          <a:extLst>
            <a:ext uri="{FF2B5EF4-FFF2-40B4-BE49-F238E27FC236}">
              <a16:creationId xmlns:a16="http://schemas.microsoft.com/office/drawing/2014/main" id="{10C00F78-8B2B-459C-9E8C-0E319299612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43" name="Text Box 698">
          <a:extLst>
            <a:ext uri="{FF2B5EF4-FFF2-40B4-BE49-F238E27FC236}">
              <a16:creationId xmlns:a16="http://schemas.microsoft.com/office/drawing/2014/main" id="{34845B94-F36F-43BB-88B2-B0A35DF3D7A4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44" name="Text Box 699">
          <a:extLst>
            <a:ext uri="{FF2B5EF4-FFF2-40B4-BE49-F238E27FC236}">
              <a16:creationId xmlns:a16="http://schemas.microsoft.com/office/drawing/2014/main" id="{0729B3D2-5221-4686-8C26-ACC71C42F895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45" name="Text Box 700">
          <a:extLst>
            <a:ext uri="{FF2B5EF4-FFF2-40B4-BE49-F238E27FC236}">
              <a16:creationId xmlns:a16="http://schemas.microsoft.com/office/drawing/2014/main" id="{F8F9F921-5D20-4DFC-B1DA-F86A725FBBE5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46" name="Text Box 701">
          <a:extLst>
            <a:ext uri="{FF2B5EF4-FFF2-40B4-BE49-F238E27FC236}">
              <a16:creationId xmlns:a16="http://schemas.microsoft.com/office/drawing/2014/main" id="{0C614647-283F-43CD-8DD6-079AE68EB6A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47" name="Text Box 702">
          <a:extLst>
            <a:ext uri="{FF2B5EF4-FFF2-40B4-BE49-F238E27FC236}">
              <a16:creationId xmlns:a16="http://schemas.microsoft.com/office/drawing/2014/main" id="{C1081278-CFEE-4C1C-B3E8-B1FF9CC8EA22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48" name="Text Box 703">
          <a:extLst>
            <a:ext uri="{FF2B5EF4-FFF2-40B4-BE49-F238E27FC236}">
              <a16:creationId xmlns:a16="http://schemas.microsoft.com/office/drawing/2014/main" id="{DCCAAF1C-D6B3-4638-A0DD-D6C0CBA1B01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49" name="Text Box 704">
          <a:extLst>
            <a:ext uri="{FF2B5EF4-FFF2-40B4-BE49-F238E27FC236}">
              <a16:creationId xmlns:a16="http://schemas.microsoft.com/office/drawing/2014/main" id="{D435BD0F-1D80-4529-BAD2-B41D8C216203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50" name="Text Box 705">
          <a:extLst>
            <a:ext uri="{FF2B5EF4-FFF2-40B4-BE49-F238E27FC236}">
              <a16:creationId xmlns:a16="http://schemas.microsoft.com/office/drawing/2014/main" id="{A71162B0-FF0C-4461-9DEE-24A30651B74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51" name="Text Box 706">
          <a:extLst>
            <a:ext uri="{FF2B5EF4-FFF2-40B4-BE49-F238E27FC236}">
              <a16:creationId xmlns:a16="http://schemas.microsoft.com/office/drawing/2014/main" id="{C543E667-ACB4-4865-BDA9-3DA465AB2AD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52" name="Text Box 707">
          <a:extLst>
            <a:ext uri="{FF2B5EF4-FFF2-40B4-BE49-F238E27FC236}">
              <a16:creationId xmlns:a16="http://schemas.microsoft.com/office/drawing/2014/main" id="{1951550F-D678-46A6-A113-B2B26C0297D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53" name="Text Box 708">
          <a:extLst>
            <a:ext uri="{FF2B5EF4-FFF2-40B4-BE49-F238E27FC236}">
              <a16:creationId xmlns:a16="http://schemas.microsoft.com/office/drawing/2014/main" id="{7543D944-50E4-466E-8635-3EE9DD20AB2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54" name="Text Box 709">
          <a:extLst>
            <a:ext uri="{FF2B5EF4-FFF2-40B4-BE49-F238E27FC236}">
              <a16:creationId xmlns:a16="http://schemas.microsoft.com/office/drawing/2014/main" id="{24B852B7-ACD8-418F-950C-40365243E584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55" name="Text Box 710">
          <a:extLst>
            <a:ext uri="{FF2B5EF4-FFF2-40B4-BE49-F238E27FC236}">
              <a16:creationId xmlns:a16="http://schemas.microsoft.com/office/drawing/2014/main" id="{71968728-954E-4E62-8932-FC8D04279C55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56" name="Text Box 711">
          <a:extLst>
            <a:ext uri="{FF2B5EF4-FFF2-40B4-BE49-F238E27FC236}">
              <a16:creationId xmlns:a16="http://schemas.microsoft.com/office/drawing/2014/main" id="{0C0E227B-7C92-439D-8411-5F7C7886012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57" name="Text Box 712">
          <a:extLst>
            <a:ext uri="{FF2B5EF4-FFF2-40B4-BE49-F238E27FC236}">
              <a16:creationId xmlns:a16="http://schemas.microsoft.com/office/drawing/2014/main" id="{EA1CC7F5-97A4-4386-AA42-6DC10C1B11C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58" name="Text Box 713">
          <a:extLst>
            <a:ext uri="{FF2B5EF4-FFF2-40B4-BE49-F238E27FC236}">
              <a16:creationId xmlns:a16="http://schemas.microsoft.com/office/drawing/2014/main" id="{14410D40-BF37-434B-A74A-09C0DA59CAA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59" name="Text Box 714">
          <a:extLst>
            <a:ext uri="{FF2B5EF4-FFF2-40B4-BE49-F238E27FC236}">
              <a16:creationId xmlns:a16="http://schemas.microsoft.com/office/drawing/2014/main" id="{3B65BC7D-01DC-48E1-99CB-4BEBFAEA63A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60" name="Text Box 715">
          <a:extLst>
            <a:ext uri="{FF2B5EF4-FFF2-40B4-BE49-F238E27FC236}">
              <a16:creationId xmlns:a16="http://schemas.microsoft.com/office/drawing/2014/main" id="{FD18320B-CCB0-46E2-BE40-A6C017FB1171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61" name="Text Box 716">
          <a:extLst>
            <a:ext uri="{FF2B5EF4-FFF2-40B4-BE49-F238E27FC236}">
              <a16:creationId xmlns:a16="http://schemas.microsoft.com/office/drawing/2014/main" id="{D6E69B77-E919-4A5E-9AF2-40EF8E8F91F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62" name="Text Box 717">
          <a:extLst>
            <a:ext uri="{FF2B5EF4-FFF2-40B4-BE49-F238E27FC236}">
              <a16:creationId xmlns:a16="http://schemas.microsoft.com/office/drawing/2014/main" id="{23BFA8F7-A7E0-451C-ADB4-4609DA47B1B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63" name="Text Box 718">
          <a:extLst>
            <a:ext uri="{FF2B5EF4-FFF2-40B4-BE49-F238E27FC236}">
              <a16:creationId xmlns:a16="http://schemas.microsoft.com/office/drawing/2014/main" id="{FD512FF0-F2B9-4787-A5EC-C2BB2D2370A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64" name="Text Box 719">
          <a:extLst>
            <a:ext uri="{FF2B5EF4-FFF2-40B4-BE49-F238E27FC236}">
              <a16:creationId xmlns:a16="http://schemas.microsoft.com/office/drawing/2014/main" id="{D21C9D46-A848-4975-991A-F053098F1BF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65" name="Text Box 720">
          <a:extLst>
            <a:ext uri="{FF2B5EF4-FFF2-40B4-BE49-F238E27FC236}">
              <a16:creationId xmlns:a16="http://schemas.microsoft.com/office/drawing/2014/main" id="{8472E980-C37D-4F0B-BF5F-DE237B989AF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66" name="Text Box 721">
          <a:extLst>
            <a:ext uri="{FF2B5EF4-FFF2-40B4-BE49-F238E27FC236}">
              <a16:creationId xmlns:a16="http://schemas.microsoft.com/office/drawing/2014/main" id="{E04365A7-301B-4BAD-8887-90C647E0D4C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67" name="Text Box 722">
          <a:extLst>
            <a:ext uri="{FF2B5EF4-FFF2-40B4-BE49-F238E27FC236}">
              <a16:creationId xmlns:a16="http://schemas.microsoft.com/office/drawing/2014/main" id="{453918EA-DB7B-4C20-A5C5-27963CE30D4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68" name="Text Box 723">
          <a:extLst>
            <a:ext uri="{FF2B5EF4-FFF2-40B4-BE49-F238E27FC236}">
              <a16:creationId xmlns:a16="http://schemas.microsoft.com/office/drawing/2014/main" id="{B6B81436-18E1-447A-9F46-EB8D10CDDD02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69" name="Text Box 724">
          <a:extLst>
            <a:ext uri="{FF2B5EF4-FFF2-40B4-BE49-F238E27FC236}">
              <a16:creationId xmlns:a16="http://schemas.microsoft.com/office/drawing/2014/main" id="{0AFF9A93-152E-4F2F-8C8A-BFF7EB8130E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70" name="Text Box 725">
          <a:extLst>
            <a:ext uri="{FF2B5EF4-FFF2-40B4-BE49-F238E27FC236}">
              <a16:creationId xmlns:a16="http://schemas.microsoft.com/office/drawing/2014/main" id="{72D69517-F848-4F4B-A674-7D366546195A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71" name="Text Box 726">
          <a:extLst>
            <a:ext uri="{FF2B5EF4-FFF2-40B4-BE49-F238E27FC236}">
              <a16:creationId xmlns:a16="http://schemas.microsoft.com/office/drawing/2014/main" id="{D31698D1-52AF-48B8-9A36-6C8DD999B99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72" name="Text Box 727">
          <a:extLst>
            <a:ext uri="{FF2B5EF4-FFF2-40B4-BE49-F238E27FC236}">
              <a16:creationId xmlns:a16="http://schemas.microsoft.com/office/drawing/2014/main" id="{BBC7B426-327D-4FF6-93A2-721E6EAA030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73" name="Text Box 728">
          <a:extLst>
            <a:ext uri="{FF2B5EF4-FFF2-40B4-BE49-F238E27FC236}">
              <a16:creationId xmlns:a16="http://schemas.microsoft.com/office/drawing/2014/main" id="{DB590892-044F-4D71-81F4-8C971B95C241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74" name="Text Box 729">
          <a:extLst>
            <a:ext uri="{FF2B5EF4-FFF2-40B4-BE49-F238E27FC236}">
              <a16:creationId xmlns:a16="http://schemas.microsoft.com/office/drawing/2014/main" id="{AE9C10E4-15DC-44D3-BFAD-871C0D4305F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75" name="Text Box 730">
          <a:extLst>
            <a:ext uri="{FF2B5EF4-FFF2-40B4-BE49-F238E27FC236}">
              <a16:creationId xmlns:a16="http://schemas.microsoft.com/office/drawing/2014/main" id="{A9D3F890-FFB5-4899-8342-EFAE03925FF1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76" name="Text Box 731">
          <a:extLst>
            <a:ext uri="{FF2B5EF4-FFF2-40B4-BE49-F238E27FC236}">
              <a16:creationId xmlns:a16="http://schemas.microsoft.com/office/drawing/2014/main" id="{5618012B-1D91-428E-8694-B5C1A21BF5D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77" name="Text Box 732">
          <a:extLst>
            <a:ext uri="{FF2B5EF4-FFF2-40B4-BE49-F238E27FC236}">
              <a16:creationId xmlns:a16="http://schemas.microsoft.com/office/drawing/2014/main" id="{9F22BB77-CE4C-47AA-B30E-3EF45F0A580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78" name="Text Box 733">
          <a:extLst>
            <a:ext uri="{FF2B5EF4-FFF2-40B4-BE49-F238E27FC236}">
              <a16:creationId xmlns:a16="http://schemas.microsoft.com/office/drawing/2014/main" id="{F47E49C0-6712-495C-AB4A-ADAB98D2DE02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79" name="Text Box 734">
          <a:extLst>
            <a:ext uri="{FF2B5EF4-FFF2-40B4-BE49-F238E27FC236}">
              <a16:creationId xmlns:a16="http://schemas.microsoft.com/office/drawing/2014/main" id="{B83A9C44-C705-4F09-B902-F5485CE74B2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80" name="Text Box 735">
          <a:extLst>
            <a:ext uri="{FF2B5EF4-FFF2-40B4-BE49-F238E27FC236}">
              <a16:creationId xmlns:a16="http://schemas.microsoft.com/office/drawing/2014/main" id="{68E01997-5313-4D76-9243-E462CA539922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81" name="Text Box 736">
          <a:extLst>
            <a:ext uri="{FF2B5EF4-FFF2-40B4-BE49-F238E27FC236}">
              <a16:creationId xmlns:a16="http://schemas.microsoft.com/office/drawing/2014/main" id="{4FD106EF-9C3E-4D29-915A-CDFBDC9E7FB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82" name="Text Box 737">
          <a:extLst>
            <a:ext uri="{FF2B5EF4-FFF2-40B4-BE49-F238E27FC236}">
              <a16:creationId xmlns:a16="http://schemas.microsoft.com/office/drawing/2014/main" id="{B74FA4AF-360B-45C9-B920-B82564E4C90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83" name="Text Box 738">
          <a:extLst>
            <a:ext uri="{FF2B5EF4-FFF2-40B4-BE49-F238E27FC236}">
              <a16:creationId xmlns:a16="http://schemas.microsoft.com/office/drawing/2014/main" id="{4D23ED0E-6DF1-427E-BE87-5AD7734E627A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84" name="Text Box 874">
          <a:extLst>
            <a:ext uri="{FF2B5EF4-FFF2-40B4-BE49-F238E27FC236}">
              <a16:creationId xmlns:a16="http://schemas.microsoft.com/office/drawing/2014/main" id="{EB1F62B3-13B1-4670-821E-5064C32CA84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85" name="Text Box 875">
          <a:extLst>
            <a:ext uri="{FF2B5EF4-FFF2-40B4-BE49-F238E27FC236}">
              <a16:creationId xmlns:a16="http://schemas.microsoft.com/office/drawing/2014/main" id="{98E093D7-1744-40EC-911F-B7B033F3A2F1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86" name="Text Box 876">
          <a:extLst>
            <a:ext uri="{FF2B5EF4-FFF2-40B4-BE49-F238E27FC236}">
              <a16:creationId xmlns:a16="http://schemas.microsoft.com/office/drawing/2014/main" id="{B9F9C734-6EDE-40CF-9627-BBE6BEF7C2A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87" name="Text Box 877">
          <a:extLst>
            <a:ext uri="{FF2B5EF4-FFF2-40B4-BE49-F238E27FC236}">
              <a16:creationId xmlns:a16="http://schemas.microsoft.com/office/drawing/2014/main" id="{B71BEA0B-3C81-47DC-8E9E-3D4AE29DF4D3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88" name="Text Box 878">
          <a:extLst>
            <a:ext uri="{FF2B5EF4-FFF2-40B4-BE49-F238E27FC236}">
              <a16:creationId xmlns:a16="http://schemas.microsoft.com/office/drawing/2014/main" id="{68315BFA-1F22-4316-AA76-196490E78FC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89" name="Text Box 879">
          <a:extLst>
            <a:ext uri="{FF2B5EF4-FFF2-40B4-BE49-F238E27FC236}">
              <a16:creationId xmlns:a16="http://schemas.microsoft.com/office/drawing/2014/main" id="{402D270B-86A7-4682-BE10-E23442734C7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90" name="Text Box 880">
          <a:extLst>
            <a:ext uri="{FF2B5EF4-FFF2-40B4-BE49-F238E27FC236}">
              <a16:creationId xmlns:a16="http://schemas.microsoft.com/office/drawing/2014/main" id="{23C76D05-D634-4CFD-975A-D82AADC946D3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91" name="Text Box 881">
          <a:extLst>
            <a:ext uri="{FF2B5EF4-FFF2-40B4-BE49-F238E27FC236}">
              <a16:creationId xmlns:a16="http://schemas.microsoft.com/office/drawing/2014/main" id="{F8FBEB3E-4B14-4CAC-8402-64EEB93E6E81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92" name="Text Box 882">
          <a:extLst>
            <a:ext uri="{FF2B5EF4-FFF2-40B4-BE49-F238E27FC236}">
              <a16:creationId xmlns:a16="http://schemas.microsoft.com/office/drawing/2014/main" id="{B67FDD60-C4DB-49F7-9ADB-B1E473FDD001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93" name="Text Box 883">
          <a:extLst>
            <a:ext uri="{FF2B5EF4-FFF2-40B4-BE49-F238E27FC236}">
              <a16:creationId xmlns:a16="http://schemas.microsoft.com/office/drawing/2014/main" id="{3B8E5337-6DE4-431B-87C2-532C63DC1333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94" name="Text Box 884">
          <a:extLst>
            <a:ext uri="{FF2B5EF4-FFF2-40B4-BE49-F238E27FC236}">
              <a16:creationId xmlns:a16="http://schemas.microsoft.com/office/drawing/2014/main" id="{40D94863-2314-4E7E-8B1D-DB965FC11C1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95" name="Text Box 885">
          <a:extLst>
            <a:ext uri="{FF2B5EF4-FFF2-40B4-BE49-F238E27FC236}">
              <a16:creationId xmlns:a16="http://schemas.microsoft.com/office/drawing/2014/main" id="{6F40EAE9-B9D7-4144-BBAA-F1D98293558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96" name="Text Box 886">
          <a:extLst>
            <a:ext uri="{FF2B5EF4-FFF2-40B4-BE49-F238E27FC236}">
              <a16:creationId xmlns:a16="http://schemas.microsoft.com/office/drawing/2014/main" id="{2C6C6992-F7B2-4605-95F4-6664513E9F6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97" name="Text Box 887">
          <a:extLst>
            <a:ext uri="{FF2B5EF4-FFF2-40B4-BE49-F238E27FC236}">
              <a16:creationId xmlns:a16="http://schemas.microsoft.com/office/drawing/2014/main" id="{B6B6E855-775E-4932-B337-AA60CD3A570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98" name="Text Box 888">
          <a:extLst>
            <a:ext uri="{FF2B5EF4-FFF2-40B4-BE49-F238E27FC236}">
              <a16:creationId xmlns:a16="http://schemas.microsoft.com/office/drawing/2014/main" id="{C1653612-0C27-423B-A024-AD624D4466C1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399" name="Text Box 889">
          <a:extLst>
            <a:ext uri="{FF2B5EF4-FFF2-40B4-BE49-F238E27FC236}">
              <a16:creationId xmlns:a16="http://schemas.microsoft.com/office/drawing/2014/main" id="{7EA724ED-C784-479A-9E65-B635DBE13AC3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00" name="Text Box 890">
          <a:extLst>
            <a:ext uri="{FF2B5EF4-FFF2-40B4-BE49-F238E27FC236}">
              <a16:creationId xmlns:a16="http://schemas.microsoft.com/office/drawing/2014/main" id="{B480848A-218A-4EAE-9021-E581A1E6472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01" name="Text Box 891">
          <a:extLst>
            <a:ext uri="{FF2B5EF4-FFF2-40B4-BE49-F238E27FC236}">
              <a16:creationId xmlns:a16="http://schemas.microsoft.com/office/drawing/2014/main" id="{1557D174-1095-4FCD-9595-4C9E897B42B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02" name="Text Box 892">
          <a:extLst>
            <a:ext uri="{FF2B5EF4-FFF2-40B4-BE49-F238E27FC236}">
              <a16:creationId xmlns:a16="http://schemas.microsoft.com/office/drawing/2014/main" id="{80C1457C-330A-441E-8B65-4E2F55B97F7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03" name="Text Box 893">
          <a:extLst>
            <a:ext uri="{FF2B5EF4-FFF2-40B4-BE49-F238E27FC236}">
              <a16:creationId xmlns:a16="http://schemas.microsoft.com/office/drawing/2014/main" id="{F1248313-DBD4-415D-AF12-242F1F65180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04" name="Text Box 894">
          <a:extLst>
            <a:ext uri="{FF2B5EF4-FFF2-40B4-BE49-F238E27FC236}">
              <a16:creationId xmlns:a16="http://schemas.microsoft.com/office/drawing/2014/main" id="{56941A83-2694-47B3-85C7-D3784C084A6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05" name="Text Box 895">
          <a:extLst>
            <a:ext uri="{FF2B5EF4-FFF2-40B4-BE49-F238E27FC236}">
              <a16:creationId xmlns:a16="http://schemas.microsoft.com/office/drawing/2014/main" id="{F21E967B-7F28-4701-B4D9-57EE8B3BD024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06" name="Text Box 896">
          <a:extLst>
            <a:ext uri="{FF2B5EF4-FFF2-40B4-BE49-F238E27FC236}">
              <a16:creationId xmlns:a16="http://schemas.microsoft.com/office/drawing/2014/main" id="{76E0794F-2D99-413B-82A3-0CF6E672862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07" name="Text Box 897">
          <a:extLst>
            <a:ext uri="{FF2B5EF4-FFF2-40B4-BE49-F238E27FC236}">
              <a16:creationId xmlns:a16="http://schemas.microsoft.com/office/drawing/2014/main" id="{D2C04677-F03E-4BB3-9A49-7572B65ED5E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08" name="Text Box 898">
          <a:extLst>
            <a:ext uri="{FF2B5EF4-FFF2-40B4-BE49-F238E27FC236}">
              <a16:creationId xmlns:a16="http://schemas.microsoft.com/office/drawing/2014/main" id="{4F66FA82-7393-492B-982E-F7B6691C96CA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09" name="Text Box 899">
          <a:extLst>
            <a:ext uri="{FF2B5EF4-FFF2-40B4-BE49-F238E27FC236}">
              <a16:creationId xmlns:a16="http://schemas.microsoft.com/office/drawing/2014/main" id="{FC541FC6-3E93-44D5-A7AA-760240BD192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10" name="Text Box 900">
          <a:extLst>
            <a:ext uri="{FF2B5EF4-FFF2-40B4-BE49-F238E27FC236}">
              <a16:creationId xmlns:a16="http://schemas.microsoft.com/office/drawing/2014/main" id="{CE025E3D-57FC-4850-A796-F71D08F5A73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11" name="Text Box 901">
          <a:extLst>
            <a:ext uri="{FF2B5EF4-FFF2-40B4-BE49-F238E27FC236}">
              <a16:creationId xmlns:a16="http://schemas.microsoft.com/office/drawing/2014/main" id="{484C66AB-D7E7-4E79-8AE0-971C5B17BFE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12" name="Text Box 902">
          <a:extLst>
            <a:ext uri="{FF2B5EF4-FFF2-40B4-BE49-F238E27FC236}">
              <a16:creationId xmlns:a16="http://schemas.microsoft.com/office/drawing/2014/main" id="{55B9EED6-551A-4B6A-9DA3-6CBC673BDEB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13" name="Text Box 903">
          <a:extLst>
            <a:ext uri="{FF2B5EF4-FFF2-40B4-BE49-F238E27FC236}">
              <a16:creationId xmlns:a16="http://schemas.microsoft.com/office/drawing/2014/main" id="{8552240B-6279-4A17-AE62-666CE72D4C6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14" name="Text Box 904">
          <a:extLst>
            <a:ext uri="{FF2B5EF4-FFF2-40B4-BE49-F238E27FC236}">
              <a16:creationId xmlns:a16="http://schemas.microsoft.com/office/drawing/2014/main" id="{E963834B-E71D-4860-9429-25B0C1DD17A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15" name="Text Box 905">
          <a:extLst>
            <a:ext uri="{FF2B5EF4-FFF2-40B4-BE49-F238E27FC236}">
              <a16:creationId xmlns:a16="http://schemas.microsoft.com/office/drawing/2014/main" id="{9CC13DFC-A5C8-46E4-A3BB-C99864033CDA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16" name="Text Box 906">
          <a:extLst>
            <a:ext uri="{FF2B5EF4-FFF2-40B4-BE49-F238E27FC236}">
              <a16:creationId xmlns:a16="http://schemas.microsoft.com/office/drawing/2014/main" id="{FFC803EF-1FDC-4BC8-9A58-5C63A31DA02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17" name="Text Box 907">
          <a:extLst>
            <a:ext uri="{FF2B5EF4-FFF2-40B4-BE49-F238E27FC236}">
              <a16:creationId xmlns:a16="http://schemas.microsoft.com/office/drawing/2014/main" id="{1E9298C1-1008-4F74-8150-3F971B41DFB5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18" name="Text Box 908">
          <a:extLst>
            <a:ext uri="{FF2B5EF4-FFF2-40B4-BE49-F238E27FC236}">
              <a16:creationId xmlns:a16="http://schemas.microsoft.com/office/drawing/2014/main" id="{8D58AD71-1872-4900-98B6-30490FFF492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19" name="Text Box 909">
          <a:extLst>
            <a:ext uri="{FF2B5EF4-FFF2-40B4-BE49-F238E27FC236}">
              <a16:creationId xmlns:a16="http://schemas.microsoft.com/office/drawing/2014/main" id="{3281CEA1-50D8-4648-A14A-4FBBC992377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20" name="Text Box 910">
          <a:extLst>
            <a:ext uri="{FF2B5EF4-FFF2-40B4-BE49-F238E27FC236}">
              <a16:creationId xmlns:a16="http://schemas.microsoft.com/office/drawing/2014/main" id="{AD117003-1D76-498E-80BE-7DCC4ADF328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21" name="Text Box 911">
          <a:extLst>
            <a:ext uri="{FF2B5EF4-FFF2-40B4-BE49-F238E27FC236}">
              <a16:creationId xmlns:a16="http://schemas.microsoft.com/office/drawing/2014/main" id="{ABEFDA1E-898D-4D1A-A0DD-9266ADC7DB0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22" name="Text Box 912">
          <a:extLst>
            <a:ext uri="{FF2B5EF4-FFF2-40B4-BE49-F238E27FC236}">
              <a16:creationId xmlns:a16="http://schemas.microsoft.com/office/drawing/2014/main" id="{F20A3311-FF72-485C-9A26-58EA8DFA061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23" name="Text Box 913">
          <a:extLst>
            <a:ext uri="{FF2B5EF4-FFF2-40B4-BE49-F238E27FC236}">
              <a16:creationId xmlns:a16="http://schemas.microsoft.com/office/drawing/2014/main" id="{4B0BC54E-EFB2-4E48-91D3-E77320A19852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424" name="Text Box 914">
          <a:extLst>
            <a:ext uri="{FF2B5EF4-FFF2-40B4-BE49-F238E27FC236}">
              <a16:creationId xmlns:a16="http://schemas.microsoft.com/office/drawing/2014/main" id="{696249F0-0415-4A25-91D8-A961E2283CB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25" name="Text Box 1">
          <a:extLst>
            <a:ext uri="{FF2B5EF4-FFF2-40B4-BE49-F238E27FC236}">
              <a16:creationId xmlns:a16="http://schemas.microsoft.com/office/drawing/2014/main" id="{FBADC46D-50E9-42E1-80D9-A25D1DBD6E25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26" name="Text Box 4">
          <a:extLst>
            <a:ext uri="{FF2B5EF4-FFF2-40B4-BE49-F238E27FC236}">
              <a16:creationId xmlns:a16="http://schemas.microsoft.com/office/drawing/2014/main" id="{96467FD6-5786-4164-AA4D-21EC60BE2D38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27" name="Text Box 5">
          <a:extLst>
            <a:ext uri="{FF2B5EF4-FFF2-40B4-BE49-F238E27FC236}">
              <a16:creationId xmlns:a16="http://schemas.microsoft.com/office/drawing/2014/main" id="{4A324CFA-A824-48B2-8B3C-8DC2C413CCFD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28" name="Text Box 6">
          <a:extLst>
            <a:ext uri="{FF2B5EF4-FFF2-40B4-BE49-F238E27FC236}">
              <a16:creationId xmlns:a16="http://schemas.microsoft.com/office/drawing/2014/main" id="{383CFBE4-32E7-4DBC-A5C4-92073F6D44C3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29" name="Text Box 7">
          <a:extLst>
            <a:ext uri="{FF2B5EF4-FFF2-40B4-BE49-F238E27FC236}">
              <a16:creationId xmlns:a16="http://schemas.microsoft.com/office/drawing/2014/main" id="{91DD0D54-FFCE-45F1-8530-2C80382BC360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30" name="Text Box 8">
          <a:extLst>
            <a:ext uri="{FF2B5EF4-FFF2-40B4-BE49-F238E27FC236}">
              <a16:creationId xmlns:a16="http://schemas.microsoft.com/office/drawing/2014/main" id="{31A83E30-88CD-4E9E-96B9-49A63EED67C7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31" name="Text Box 9">
          <a:extLst>
            <a:ext uri="{FF2B5EF4-FFF2-40B4-BE49-F238E27FC236}">
              <a16:creationId xmlns:a16="http://schemas.microsoft.com/office/drawing/2014/main" id="{442260DB-FFC7-4CFE-9C36-7E527C3B378E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32" name="Text Box 10">
          <a:extLst>
            <a:ext uri="{FF2B5EF4-FFF2-40B4-BE49-F238E27FC236}">
              <a16:creationId xmlns:a16="http://schemas.microsoft.com/office/drawing/2014/main" id="{3BBAA7B9-A635-4B0A-BDD2-D7ACEC41A7A5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33" name="Text Box 11">
          <a:extLst>
            <a:ext uri="{FF2B5EF4-FFF2-40B4-BE49-F238E27FC236}">
              <a16:creationId xmlns:a16="http://schemas.microsoft.com/office/drawing/2014/main" id="{BF12BF90-1EA8-46BE-A689-117DAE067EDB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34" name="Text Box 140">
          <a:extLst>
            <a:ext uri="{FF2B5EF4-FFF2-40B4-BE49-F238E27FC236}">
              <a16:creationId xmlns:a16="http://schemas.microsoft.com/office/drawing/2014/main" id="{0674DB41-4649-41EF-B031-323D3AA20883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35" name="Text Box 141">
          <a:extLst>
            <a:ext uri="{FF2B5EF4-FFF2-40B4-BE49-F238E27FC236}">
              <a16:creationId xmlns:a16="http://schemas.microsoft.com/office/drawing/2014/main" id="{9509AA08-50D4-4E63-9892-D02EF6C8F0B2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36" name="Text Box 142">
          <a:extLst>
            <a:ext uri="{FF2B5EF4-FFF2-40B4-BE49-F238E27FC236}">
              <a16:creationId xmlns:a16="http://schemas.microsoft.com/office/drawing/2014/main" id="{CB40C473-BC35-46EE-AF30-B02BF84FD095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37" name="Text Box 143">
          <a:extLst>
            <a:ext uri="{FF2B5EF4-FFF2-40B4-BE49-F238E27FC236}">
              <a16:creationId xmlns:a16="http://schemas.microsoft.com/office/drawing/2014/main" id="{929E2D9D-6184-40FE-9F86-CDBF12CEC999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38" name="Text Box 658">
          <a:extLst>
            <a:ext uri="{FF2B5EF4-FFF2-40B4-BE49-F238E27FC236}">
              <a16:creationId xmlns:a16="http://schemas.microsoft.com/office/drawing/2014/main" id="{58B2BCE4-5B31-41D5-BF93-1CA5BC14BCE2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39" name="Text Box 659">
          <a:extLst>
            <a:ext uri="{FF2B5EF4-FFF2-40B4-BE49-F238E27FC236}">
              <a16:creationId xmlns:a16="http://schemas.microsoft.com/office/drawing/2014/main" id="{117E62E7-273E-4DC8-9AB9-8BD89FA12F75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40" name="Text Box 660">
          <a:extLst>
            <a:ext uri="{FF2B5EF4-FFF2-40B4-BE49-F238E27FC236}">
              <a16:creationId xmlns:a16="http://schemas.microsoft.com/office/drawing/2014/main" id="{BFE20C88-B4AA-44EE-BD9E-589B91CA1BC9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41" name="Text Box 661">
          <a:extLst>
            <a:ext uri="{FF2B5EF4-FFF2-40B4-BE49-F238E27FC236}">
              <a16:creationId xmlns:a16="http://schemas.microsoft.com/office/drawing/2014/main" id="{E875DB1D-AA5F-435F-9FC6-4508229C419C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42" name="Text Box 662">
          <a:extLst>
            <a:ext uri="{FF2B5EF4-FFF2-40B4-BE49-F238E27FC236}">
              <a16:creationId xmlns:a16="http://schemas.microsoft.com/office/drawing/2014/main" id="{65827289-68F5-4FAF-B830-8EDD0DA80854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43" name="Text Box 663">
          <a:extLst>
            <a:ext uri="{FF2B5EF4-FFF2-40B4-BE49-F238E27FC236}">
              <a16:creationId xmlns:a16="http://schemas.microsoft.com/office/drawing/2014/main" id="{013F40D3-A7AA-45D9-BBE2-E93FDE3B7C66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44" name="Text Box 664">
          <a:extLst>
            <a:ext uri="{FF2B5EF4-FFF2-40B4-BE49-F238E27FC236}">
              <a16:creationId xmlns:a16="http://schemas.microsoft.com/office/drawing/2014/main" id="{26924A71-51C9-49E1-9CE0-C8D6F94C39CA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45" name="Text Box 665">
          <a:extLst>
            <a:ext uri="{FF2B5EF4-FFF2-40B4-BE49-F238E27FC236}">
              <a16:creationId xmlns:a16="http://schemas.microsoft.com/office/drawing/2014/main" id="{0FC73422-F677-4BB2-8ACD-D0450BCB54D2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46" name="Text Box 666">
          <a:extLst>
            <a:ext uri="{FF2B5EF4-FFF2-40B4-BE49-F238E27FC236}">
              <a16:creationId xmlns:a16="http://schemas.microsoft.com/office/drawing/2014/main" id="{62A49598-FA16-407D-AADD-3C8E5F8FB0D7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47" name="Text Box 667">
          <a:extLst>
            <a:ext uri="{FF2B5EF4-FFF2-40B4-BE49-F238E27FC236}">
              <a16:creationId xmlns:a16="http://schemas.microsoft.com/office/drawing/2014/main" id="{21678635-F80A-4A54-9633-93DD0DC1571C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48" name="Text Box 668">
          <a:extLst>
            <a:ext uri="{FF2B5EF4-FFF2-40B4-BE49-F238E27FC236}">
              <a16:creationId xmlns:a16="http://schemas.microsoft.com/office/drawing/2014/main" id="{867FE452-341B-4D12-8289-C84EDE115A89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49" name="Text Box 669">
          <a:extLst>
            <a:ext uri="{FF2B5EF4-FFF2-40B4-BE49-F238E27FC236}">
              <a16:creationId xmlns:a16="http://schemas.microsoft.com/office/drawing/2014/main" id="{D5F30BEA-41AE-4688-867B-821EAF026AD6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50" name="Text Box 670">
          <a:extLst>
            <a:ext uri="{FF2B5EF4-FFF2-40B4-BE49-F238E27FC236}">
              <a16:creationId xmlns:a16="http://schemas.microsoft.com/office/drawing/2014/main" id="{BBA9F003-27A9-44C1-AEF0-3BF7C2380570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51" name="Text Box 671">
          <a:extLst>
            <a:ext uri="{FF2B5EF4-FFF2-40B4-BE49-F238E27FC236}">
              <a16:creationId xmlns:a16="http://schemas.microsoft.com/office/drawing/2014/main" id="{90FE26D3-30B4-4AB4-A840-C4E2A0490228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52" name="Text Box 672">
          <a:extLst>
            <a:ext uri="{FF2B5EF4-FFF2-40B4-BE49-F238E27FC236}">
              <a16:creationId xmlns:a16="http://schemas.microsoft.com/office/drawing/2014/main" id="{E019ADCE-EF5F-4C04-B88F-E09B6CCF4604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53" name="Text Box 673">
          <a:extLst>
            <a:ext uri="{FF2B5EF4-FFF2-40B4-BE49-F238E27FC236}">
              <a16:creationId xmlns:a16="http://schemas.microsoft.com/office/drawing/2014/main" id="{FD96D64A-3CB0-4A04-848B-C22E8A532E80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54" name="Text Box 674">
          <a:extLst>
            <a:ext uri="{FF2B5EF4-FFF2-40B4-BE49-F238E27FC236}">
              <a16:creationId xmlns:a16="http://schemas.microsoft.com/office/drawing/2014/main" id="{5DF427D4-6F79-4AA9-AECC-2A34F8A3715B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55" name="Text Box 675">
          <a:extLst>
            <a:ext uri="{FF2B5EF4-FFF2-40B4-BE49-F238E27FC236}">
              <a16:creationId xmlns:a16="http://schemas.microsoft.com/office/drawing/2014/main" id="{82200451-C55F-427F-B67F-E06A45D60A88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56" name="Text Box 676">
          <a:extLst>
            <a:ext uri="{FF2B5EF4-FFF2-40B4-BE49-F238E27FC236}">
              <a16:creationId xmlns:a16="http://schemas.microsoft.com/office/drawing/2014/main" id="{F4E7FA38-6D43-414E-B9C7-BFA5E7E37B34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57" name="Text Box 677">
          <a:extLst>
            <a:ext uri="{FF2B5EF4-FFF2-40B4-BE49-F238E27FC236}">
              <a16:creationId xmlns:a16="http://schemas.microsoft.com/office/drawing/2014/main" id="{3262CB3F-ABF7-4E9C-AD65-E169C5A24F79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58" name="Text Box 678">
          <a:extLst>
            <a:ext uri="{FF2B5EF4-FFF2-40B4-BE49-F238E27FC236}">
              <a16:creationId xmlns:a16="http://schemas.microsoft.com/office/drawing/2014/main" id="{25CE990B-C88F-4563-8EF5-ECF9F1C307C9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59" name="Text Box 679">
          <a:extLst>
            <a:ext uri="{FF2B5EF4-FFF2-40B4-BE49-F238E27FC236}">
              <a16:creationId xmlns:a16="http://schemas.microsoft.com/office/drawing/2014/main" id="{5973F8E1-C4F8-4DC1-B219-EAF89A784E6A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60" name="Text Box 680">
          <a:extLst>
            <a:ext uri="{FF2B5EF4-FFF2-40B4-BE49-F238E27FC236}">
              <a16:creationId xmlns:a16="http://schemas.microsoft.com/office/drawing/2014/main" id="{3519D645-83A5-4282-BE91-F9546EC2E33A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61" name="Text Box 681">
          <a:extLst>
            <a:ext uri="{FF2B5EF4-FFF2-40B4-BE49-F238E27FC236}">
              <a16:creationId xmlns:a16="http://schemas.microsoft.com/office/drawing/2014/main" id="{0055F97D-FCBC-48D4-B70E-3C844228D07F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62" name="Text Box 682">
          <a:extLst>
            <a:ext uri="{FF2B5EF4-FFF2-40B4-BE49-F238E27FC236}">
              <a16:creationId xmlns:a16="http://schemas.microsoft.com/office/drawing/2014/main" id="{935D3587-7E56-4ABD-9248-9E35440714F8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63" name="Text Box 683">
          <a:extLst>
            <a:ext uri="{FF2B5EF4-FFF2-40B4-BE49-F238E27FC236}">
              <a16:creationId xmlns:a16="http://schemas.microsoft.com/office/drawing/2014/main" id="{9F2312F5-25FC-4E59-8862-BFD8D9D5AF3E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64" name="Text Box 684">
          <a:extLst>
            <a:ext uri="{FF2B5EF4-FFF2-40B4-BE49-F238E27FC236}">
              <a16:creationId xmlns:a16="http://schemas.microsoft.com/office/drawing/2014/main" id="{6E65DAE4-8E3F-4176-BFEA-237120F120DB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65" name="Text Box 685">
          <a:extLst>
            <a:ext uri="{FF2B5EF4-FFF2-40B4-BE49-F238E27FC236}">
              <a16:creationId xmlns:a16="http://schemas.microsoft.com/office/drawing/2014/main" id="{0B63C448-9411-4146-96F1-E568A2EB7697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66" name="Text Box 739">
          <a:extLst>
            <a:ext uri="{FF2B5EF4-FFF2-40B4-BE49-F238E27FC236}">
              <a16:creationId xmlns:a16="http://schemas.microsoft.com/office/drawing/2014/main" id="{F530BFD8-9C0B-4636-94C0-66F5F190887E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67" name="Text Box 740">
          <a:extLst>
            <a:ext uri="{FF2B5EF4-FFF2-40B4-BE49-F238E27FC236}">
              <a16:creationId xmlns:a16="http://schemas.microsoft.com/office/drawing/2014/main" id="{F89804D2-282E-4843-B613-F1581F8F594E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68" name="Text Box 741">
          <a:extLst>
            <a:ext uri="{FF2B5EF4-FFF2-40B4-BE49-F238E27FC236}">
              <a16:creationId xmlns:a16="http://schemas.microsoft.com/office/drawing/2014/main" id="{CCD19708-9E44-408C-A92F-F5F11E1FBDA5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69" name="Text Box 742">
          <a:extLst>
            <a:ext uri="{FF2B5EF4-FFF2-40B4-BE49-F238E27FC236}">
              <a16:creationId xmlns:a16="http://schemas.microsoft.com/office/drawing/2014/main" id="{C421D125-5C6B-4C98-89FC-16F23CD8C023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70" name="Text Box 743">
          <a:extLst>
            <a:ext uri="{FF2B5EF4-FFF2-40B4-BE49-F238E27FC236}">
              <a16:creationId xmlns:a16="http://schemas.microsoft.com/office/drawing/2014/main" id="{60F1C10C-60DF-43A6-A4B2-72D6784CA802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76200</xdr:colOff>
      <xdr:row>54</xdr:row>
      <xdr:rowOff>167640</xdr:rowOff>
    </xdr:to>
    <xdr:sp macro="" textlink="">
      <xdr:nvSpPr>
        <xdr:cNvPr id="471" name="Text Box 744">
          <a:extLst>
            <a:ext uri="{FF2B5EF4-FFF2-40B4-BE49-F238E27FC236}">
              <a16:creationId xmlns:a16="http://schemas.microsoft.com/office/drawing/2014/main" id="{9CDA170D-38F4-4ABC-900B-B5321BD0EA4A}"/>
            </a:ext>
          </a:extLst>
        </xdr:cNvPr>
        <xdr:cNvSpPr txBox="1">
          <a:spLocks noChangeArrowheads="1"/>
        </xdr:cNvSpPr>
      </xdr:nvSpPr>
      <xdr:spPr bwMode="auto">
        <a:xfrm>
          <a:off x="5448300" y="1495806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id="{D1C08F4C-7414-4C35-A549-F0FF27D5D316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73" name="Text Box 4">
          <a:extLst>
            <a:ext uri="{FF2B5EF4-FFF2-40B4-BE49-F238E27FC236}">
              <a16:creationId xmlns:a16="http://schemas.microsoft.com/office/drawing/2014/main" id="{52F1BF33-10B8-4378-A8FF-FE357879DE51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74" name="Text Box 5">
          <a:extLst>
            <a:ext uri="{FF2B5EF4-FFF2-40B4-BE49-F238E27FC236}">
              <a16:creationId xmlns:a16="http://schemas.microsoft.com/office/drawing/2014/main" id="{E85D4863-A309-4A30-9341-1BC1AAC6F4E7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75" name="Text Box 6">
          <a:extLst>
            <a:ext uri="{FF2B5EF4-FFF2-40B4-BE49-F238E27FC236}">
              <a16:creationId xmlns:a16="http://schemas.microsoft.com/office/drawing/2014/main" id="{9680F0AB-DC2F-44DB-B770-DBBA99D97A17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76" name="Text Box 7">
          <a:extLst>
            <a:ext uri="{FF2B5EF4-FFF2-40B4-BE49-F238E27FC236}">
              <a16:creationId xmlns:a16="http://schemas.microsoft.com/office/drawing/2014/main" id="{87455B17-4888-499B-89C3-963EC2D0C664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77" name="Text Box 8">
          <a:extLst>
            <a:ext uri="{FF2B5EF4-FFF2-40B4-BE49-F238E27FC236}">
              <a16:creationId xmlns:a16="http://schemas.microsoft.com/office/drawing/2014/main" id="{25C6B287-4659-4177-A2E9-02B2A24C76E1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78" name="Text Box 9">
          <a:extLst>
            <a:ext uri="{FF2B5EF4-FFF2-40B4-BE49-F238E27FC236}">
              <a16:creationId xmlns:a16="http://schemas.microsoft.com/office/drawing/2014/main" id="{5A13284E-7EBD-46CA-9C94-0E43BADFAF94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79" name="Text Box 10">
          <a:extLst>
            <a:ext uri="{FF2B5EF4-FFF2-40B4-BE49-F238E27FC236}">
              <a16:creationId xmlns:a16="http://schemas.microsoft.com/office/drawing/2014/main" id="{51A69E1C-2027-48EA-A66D-B0CFD5B08434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80" name="Text Box 11">
          <a:extLst>
            <a:ext uri="{FF2B5EF4-FFF2-40B4-BE49-F238E27FC236}">
              <a16:creationId xmlns:a16="http://schemas.microsoft.com/office/drawing/2014/main" id="{E941D5CA-00E9-458F-9EDE-57497CCE882E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81" name="Text Box 140">
          <a:extLst>
            <a:ext uri="{FF2B5EF4-FFF2-40B4-BE49-F238E27FC236}">
              <a16:creationId xmlns:a16="http://schemas.microsoft.com/office/drawing/2014/main" id="{CC84A5A7-F127-43F9-A624-EE0E8D552D93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82" name="Text Box 141">
          <a:extLst>
            <a:ext uri="{FF2B5EF4-FFF2-40B4-BE49-F238E27FC236}">
              <a16:creationId xmlns:a16="http://schemas.microsoft.com/office/drawing/2014/main" id="{514445ED-49EB-4470-A93C-EE3B35F19B45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83" name="Text Box 142">
          <a:extLst>
            <a:ext uri="{FF2B5EF4-FFF2-40B4-BE49-F238E27FC236}">
              <a16:creationId xmlns:a16="http://schemas.microsoft.com/office/drawing/2014/main" id="{B9D0CB1E-8DFB-4E28-9D96-0236E76DF3F3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84" name="Text Box 143">
          <a:extLst>
            <a:ext uri="{FF2B5EF4-FFF2-40B4-BE49-F238E27FC236}">
              <a16:creationId xmlns:a16="http://schemas.microsoft.com/office/drawing/2014/main" id="{482A735F-BD0F-49F9-AE40-820F632DB1E5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85" name="Text Box 658">
          <a:extLst>
            <a:ext uri="{FF2B5EF4-FFF2-40B4-BE49-F238E27FC236}">
              <a16:creationId xmlns:a16="http://schemas.microsoft.com/office/drawing/2014/main" id="{A379968E-75D8-4AD8-8C7F-62FA99C07D09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86" name="Text Box 659">
          <a:extLst>
            <a:ext uri="{FF2B5EF4-FFF2-40B4-BE49-F238E27FC236}">
              <a16:creationId xmlns:a16="http://schemas.microsoft.com/office/drawing/2014/main" id="{FEE4B375-E4FB-439D-A81F-A49C4AA5997F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87" name="Text Box 660">
          <a:extLst>
            <a:ext uri="{FF2B5EF4-FFF2-40B4-BE49-F238E27FC236}">
              <a16:creationId xmlns:a16="http://schemas.microsoft.com/office/drawing/2014/main" id="{D4384152-0C96-44B1-BA40-00A802AA21CC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88" name="Text Box 661">
          <a:extLst>
            <a:ext uri="{FF2B5EF4-FFF2-40B4-BE49-F238E27FC236}">
              <a16:creationId xmlns:a16="http://schemas.microsoft.com/office/drawing/2014/main" id="{8C425319-9C6E-432F-9F1B-E04945D6CAFE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89" name="Text Box 662">
          <a:extLst>
            <a:ext uri="{FF2B5EF4-FFF2-40B4-BE49-F238E27FC236}">
              <a16:creationId xmlns:a16="http://schemas.microsoft.com/office/drawing/2014/main" id="{29A210FD-3376-4CD2-AEE1-7B351977830A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90" name="Text Box 663">
          <a:extLst>
            <a:ext uri="{FF2B5EF4-FFF2-40B4-BE49-F238E27FC236}">
              <a16:creationId xmlns:a16="http://schemas.microsoft.com/office/drawing/2014/main" id="{CE4FB447-381D-4D5E-ACA6-4767CEE09890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91" name="Text Box 664">
          <a:extLst>
            <a:ext uri="{FF2B5EF4-FFF2-40B4-BE49-F238E27FC236}">
              <a16:creationId xmlns:a16="http://schemas.microsoft.com/office/drawing/2014/main" id="{92023A26-126B-41BA-8B32-4A00CB29BE3B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92" name="Text Box 665">
          <a:extLst>
            <a:ext uri="{FF2B5EF4-FFF2-40B4-BE49-F238E27FC236}">
              <a16:creationId xmlns:a16="http://schemas.microsoft.com/office/drawing/2014/main" id="{9CD4E631-1039-4EBE-A3D9-72170DA0A437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93" name="Text Box 666">
          <a:extLst>
            <a:ext uri="{FF2B5EF4-FFF2-40B4-BE49-F238E27FC236}">
              <a16:creationId xmlns:a16="http://schemas.microsoft.com/office/drawing/2014/main" id="{EF057C24-1082-43CC-B535-66AB6CA7CD97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94" name="Text Box 667">
          <a:extLst>
            <a:ext uri="{FF2B5EF4-FFF2-40B4-BE49-F238E27FC236}">
              <a16:creationId xmlns:a16="http://schemas.microsoft.com/office/drawing/2014/main" id="{B220CC49-B489-48F5-9FA3-69D6907A3782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95" name="Text Box 668">
          <a:extLst>
            <a:ext uri="{FF2B5EF4-FFF2-40B4-BE49-F238E27FC236}">
              <a16:creationId xmlns:a16="http://schemas.microsoft.com/office/drawing/2014/main" id="{DED5D5C6-30BD-41E6-AC2C-AF5C41EB4994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96" name="Text Box 669">
          <a:extLst>
            <a:ext uri="{FF2B5EF4-FFF2-40B4-BE49-F238E27FC236}">
              <a16:creationId xmlns:a16="http://schemas.microsoft.com/office/drawing/2014/main" id="{E8997303-7D56-4346-AF90-AE704C068097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97" name="Text Box 670">
          <a:extLst>
            <a:ext uri="{FF2B5EF4-FFF2-40B4-BE49-F238E27FC236}">
              <a16:creationId xmlns:a16="http://schemas.microsoft.com/office/drawing/2014/main" id="{32F62B0B-FEEC-4AEF-BB46-5AE56622702C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98" name="Text Box 671">
          <a:extLst>
            <a:ext uri="{FF2B5EF4-FFF2-40B4-BE49-F238E27FC236}">
              <a16:creationId xmlns:a16="http://schemas.microsoft.com/office/drawing/2014/main" id="{5EB486D2-4108-46E3-BB49-ACF929FC5DE9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499" name="Text Box 672">
          <a:extLst>
            <a:ext uri="{FF2B5EF4-FFF2-40B4-BE49-F238E27FC236}">
              <a16:creationId xmlns:a16="http://schemas.microsoft.com/office/drawing/2014/main" id="{D0C12E18-5E6A-469D-8CE0-042484087394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00" name="Text Box 673">
          <a:extLst>
            <a:ext uri="{FF2B5EF4-FFF2-40B4-BE49-F238E27FC236}">
              <a16:creationId xmlns:a16="http://schemas.microsoft.com/office/drawing/2014/main" id="{554E11E1-EB60-4E16-B2D4-4D3D9E1CF686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01" name="Text Box 674">
          <a:extLst>
            <a:ext uri="{FF2B5EF4-FFF2-40B4-BE49-F238E27FC236}">
              <a16:creationId xmlns:a16="http://schemas.microsoft.com/office/drawing/2014/main" id="{FEDC3A9F-F5A2-4283-AEB3-4D65279346F1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02" name="Text Box 675">
          <a:extLst>
            <a:ext uri="{FF2B5EF4-FFF2-40B4-BE49-F238E27FC236}">
              <a16:creationId xmlns:a16="http://schemas.microsoft.com/office/drawing/2014/main" id="{9CBF629F-E135-47C7-8703-33426333B54B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03" name="Text Box 676">
          <a:extLst>
            <a:ext uri="{FF2B5EF4-FFF2-40B4-BE49-F238E27FC236}">
              <a16:creationId xmlns:a16="http://schemas.microsoft.com/office/drawing/2014/main" id="{B21D4060-F3E9-482F-B0FD-19A701819101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04" name="Text Box 677">
          <a:extLst>
            <a:ext uri="{FF2B5EF4-FFF2-40B4-BE49-F238E27FC236}">
              <a16:creationId xmlns:a16="http://schemas.microsoft.com/office/drawing/2014/main" id="{1D0B8D2D-E2D0-4F9F-A442-CBC1B131413B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05" name="Text Box 678">
          <a:extLst>
            <a:ext uri="{FF2B5EF4-FFF2-40B4-BE49-F238E27FC236}">
              <a16:creationId xmlns:a16="http://schemas.microsoft.com/office/drawing/2014/main" id="{05743DE6-CE3C-44E7-ABE7-9D8D7FC559CE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06" name="Text Box 679">
          <a:extLst>
            <a:ext uri="{FF2B5EF4-FFF2-40B4-BE49-F238E27FC236}">
              <a16:creationId xmlns:a16="http://schemas.microsoft.com/office/drawing/2014/main" id="{0B02EC33-84B0-4576-B53F-93AF8C2C45A7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07" name="Text Box 680">
          <a:extLst>
            <a:ext uri="{FF2B5EF4-FFF2-40B4-BE49-F238E27FC236}">
              <a16:creationId xmlns:a16="http://schemas.microsoft.com/office/drawing/2014/main" id="{67E72DF4-F653-4D50-8EB8-CCFEA6C64FF6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08" name="Text Box 681">
          <a:extLst>
            <a:ext uri="{FF2B5EF4-FFF2-40B4-BE49-F238E27FC236}">
              <a16:creationId xmlns:a16="http://schemas.microsoft.com/office/drawing/2014/main" id="{8330E54C-C63C-4543-875D-06B5AD777E74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09" name="Text Box 682">
          <a:extLst>
            <a:ext uri="{FF2B5EF4-FFF2-40B4-BE49-F238E27FC236}">
              <a16:creationId xmlns:a16="http://schemas.microsoft.com/office/drawing/2014/main" id="{9F1211CE-6206-453B-8ABA-168A171D6D97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10" name="Text Box 683">
          <a:extLst>
            <a:ext uri="{FF2B5EF4-FFF2-40B4-BE49-F238E27FC236}">
              <a16:creationId xmlns:a16="http://schemas.microsoft.com/office/drawing/2014/main" id="{F3A911BD-2E87-40F3-A4FC-5A3C28C3765F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11" name="Text Box 684">
          <a:extLst>
            <a:ext uri="{FF2B5EF4-FFF2-40B4-BE49-F238E27FC236}">
              <a16:creationId xmlns:a16="http://schemas.microsoft.com/office/drawing/2014/main" id="{2A1E3D00-BA34-4931-B1D6-AE03E65EAA49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12" name="Text Box 685">
          <a:extLst>
            <a:ext uri="{FF2B5EF4-FFF2-40B4-BE49-F238E27FC236}">
              <a16:creationId xmlns:a16="http://schemas.microsoft.com/office/drawing/2014/main" id="{7412B8E3-BED8-4046-8321-C124D524365B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13" name="Text Box 739">
          <a:extLst>
            <a:ext uri="{FF2B5EF4-FFF2-40B4-BE49-F238E27FC236}">
              <a16:creationId xmlns:a16="http://schemas.microsoft.com/office/drawing/2014/main" id="{E5539D86-C62E-458B-989B-ABEC24872376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14" name="Text Box 740">
          <a:extLst>
            <a:ext uri="{FF2B5EF4-FFF2-40B4-BE49-F238E27FC236}">
              <a16:creationId xmlns:a16="http://schemas.microsoft.com/office/drawing/2014/main" id="{70786B72-AEC6-4CA8-8133-CC30A343CAA0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15" name="Text Box 741">
          <a:extLst>
            <a:ext uri="{FF2B5EF4-FFF2-40B4-BE49-F238E27FC236}">
              <a16:creationId xmlns:a16="http://schemas.microsoft.com/office/drawing/2014/main" id="{95A1CB9A-CC71-4BCB-A89C-90559B872FAF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16" name="Text Box 742">
          <a:extLst>
            <a:ext uri="{FF2B5EF4-FFF2-40B4-BE49-F238E27FC236}">
              <a16:creationId xmlns:a16="http://schemas.microsoft.com/office/drawing/2014/main" id="{8DAF2841-E68D-48FA-ACDF-2323898EBE3D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17" name="Text Box 743">
          <a:extLst>
            <a:ext uri="{FF2B5EF4-FFF2-40B4-BE49-F238E27FC236}">
              <a16:creationId xmlns:a16="http://schemas.microsoft.com/office/drawing/2014/main" id="{D9305621-EB3A-4DC8-B257-DD24AB8B3742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167640</xdr:rowOff>
    </xdr:to>
    <xdr:sp macro="" textlink="">
      <xdr:nvSpPr>
        <xdr:cNvPr id="518" name="Text Box 744">
          <a:extLst>
            <a:ext uri="{FF2B5EF4-FFF2-40B4-BE49-F238E27FC236}">
              <a16:creationId xmlns:a16="http://schemas.microsoft.com/office/drawing/2014/main" id="{D0D0DEA2-2778-40AE-BCFD-4D0510325E7A}"/>
            </a:ext>
          </a:extLst>
        </xdr:cNvPr>
        <xdr:cNvSpPr txBox="1">
          <a:spLocks noChangeArrowheads="1"/>
        </xdr:cNvSpPr>
      </xdr:nvSpPr>
      <xdr:spPr bwMode="auto">
        <a:xfrm>
          <a:off x="5448300" y="1515618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id="{FFEA60D6-93B3-4759-B6D9-A1D0EF0B74B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20" name="Text Box 4">
          <a:extLst>
            <a:ext uri="{FF2B5EF4-FFF2-40B4-BE49-F238E27FC236}">
              <a16:creationId xmlns:a16="http://schemas.microsoft.com/office/drawing/2014/main" id="{3D6A506C-0A65-4AB4-9317-F5A85216B03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21" name="Text Box 5">
          <a:extLst>
            <a:ext uri="{FF2B5EF4-FFF2-40B4-BE49-F238E27FC236}">
              <a16:creationId xmlns:a16="http://schemas.microsoft.com/office/drawing/2014/main" id="{07339191-91BA-4B9B-96CA-049FE8B6058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22" name="Text Box 6">
          <a:extLst>
            <a:ext uri="{FF2B5EF4-FFF2-40B4-BE49-F238E27FC236}">
              <a16:creationId xmlns:a16="http://schemas.microsoft.com/office/drawing/2014/main" id="{4DAF1650-C26F-457D-B304-11D8D254092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23" name="Text Box 7">
          <a:extLst>
            <a:ext uri="{FF2B5EF4-FFF2-40B4-BE49-F238E27FC236}">
              <a16:creationId xmlns:a16="http://schemas.microsoft.com/office/drawing/2014/main" id="{A6E2BC62-03C2-4C48-8C05-A4791D5C65D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24" name="Text Box 8">
          <a:extLst>
            <a:ext uri="{FF2B5EF4-FFF2-40B4-BE49-F238E27FC236}">
              <a16:creationId xmlns:a16="http://schemas.microsoft.com/office/drawing/2014/main" id="{B3F78731-0F1D-4B48-8C0C-839AE6833EF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25" name="Text Box 9">
          <a:extLst>
            <a:ext uri="{FF2B5EF4-FFF2-40B4-BE49-F238E27FC236}">
              <a16:creationId xmlns:a16="http://schemas.microsoft.com/office/drawing/2014/main" id="{75E9D15D-D0A3-446D-BC3C-27A7E66D7AC2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26" name="Text Box 10">
          <a:extLst>
            <a:ext uri="{FF2B5EF4-FFF2-40B4-BE49-F238E27FC236}">
              <a16:creationId xmlns:a16="http://schemas.microsoft.com/office/drawing/2014/main" id="{FB523E2E-71AC-4420-924E-56DB28F0CC3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27" name="Text Box 11">
          <a:extLst>
            <a:ext uri="{FF2B5EF4-FFF2-40B4-BE49-F238E27FC236}">
              <a16:creationId xmlns:a16="http://schemas.microsoft.com/office/drawing/2014/main" id="{16D20503-07AF-4C4D-9AB6-27EC57EF873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28" name="Text Box 140">
          <a:extLst>
            <a:ext uri="{FF2B5EF4-FFF2-40B4-BE49-F238E27FC236}">
              <a16:creationId xmlns:a16="http://schemas.microsoft.com/office/drawing/2014/main" id="{B7C733F8-7C21-405C-B6C3-E8821B50EF4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29" name="Text Box 141">
          <a:extLst>
            <a:ext uri="{FF2B5EF4-FFF2-40B4-BE49-F238E27FC236}">
              <a16:creationId xmlns:a16="http://schemas.microsoft.com/office/drawing/2014/main" id="{58BA6012-431C-4F6F-893F-14AAB65C42EA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30" name="Text Box 142">
          <a:extLst>
            <a:ext uri="{FF2B5EF4-FFF2-40B4-BE49-F238E27FC236}">
              <a16:creationId xmlns:a16="http://schemas.microsoft.com/office/drawing/2014/main" id="{64D471C3-EB76-4924-9E21-58E46534557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31" name="Text Box 143">
          <a:extLst>
            <a:ext uri="{FF2B5EF4-FFF2-40B4-BE49-F238E27FC236}">
              <a16:creationId xmlns:a16="http://schemas.microsoft.com/office/drawing/2014/main" id="{0008C85A-FD68-428F-B14A-9045539B76C3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32" name="Text Box 658">
          <a:extLst>
            <a:ext uri="{FF2B5EF4-FFF2-40B4-BE49-F238E27FC236}">
              <a16:creationId xmlns:a16="http://schemas.microsoft.com/office/drawing/2014/main" id="{3D3F978E-B731-4A9C-A172-28C3566F8EE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33" name="Text Box 659">
          <a:extLst>
            <a:ext uri="{FF2B5EF4-FFF2-40B4-BE49-F238E27FC236}">
              <a16:creationId xmlns:a16="http://schemas.microsoft.com/office/drawing/2014/main" id="{C2D7C293-5CBE-458F-AB7A-B3DC2E3063E2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34" name="Text Box 660">
          <a:extLst>
            <a:ext uri="{FF2B5EF4-FFF2-40B4-BE49-F238E27FC236}">
              <a16:creationId xmlns:a16="http://schemas.microsoft.com/office/drawing/2014/main" id="{1ACAD4F3-A9FA-468A-B82F-F8E9EF84DC9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35" name="Text Box 661">
          <a:extLst>
            <a:ext uri="{FF2B5EF4-FFF2-40B4-BE49-F238E27FC236}">
              <a16:creationId xmlns:a16="http://schemas.microsoft.com/office/drawing/2014/main" id="{DE96BEA1-0A82-4318-8F5E-D1E845105AF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36" name="Text Box 662">
          <a:extLst>
            <a:ext uri="{FF2B5EF4-FFF2-40B4-BE49-F238E27FC236}">
              <a16:creationId xmlns:a16="http://schemas.microsoft.com/office/drawing/2014/main" id="{619484FD-354A-46E8-802C-0384DA9CFE0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37" name="Text Box 663">
          <a:extLst>
            <a:ext uri="{FF2B5EF4-FFF2-40B4-BE49-F238E27FC236}">
              <a16:creationId xmlns:a16="http://schemas.microsoft.com/office/drawing/2014/main" id="{C0C14A23-9341-474D-845F-490E017E53B4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38" name="Text Box 664">
          <a:extLst>
            <a:ext uri="{FF2B5EF4-FFF2-40B4-BE49-F238E27FC236}">
              <a16:creationId xmlns:a16="http://schemas.microsoft.com/office/drawing/2014/main" id="{A6C6F3DA-1ADA-484F-919D-E0274C9DFAC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39" name="Text Box 665">
          <a:extLst>
            <a:ext uri="{FF2B5EF4-FFF2-40B4-BE49-F238E27FC236}">
              <a16:creationId xmlns:a16="http://schemas.microsoft.com/office/drawing/2014/main" id="{838F73FB-0C30-40C2-9112-D8503FD7B11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40" name="Text Box 666">
          <a:extLst>
            <a:ext uri="{FF2B5EF4-FFF2-40B4-BE49-F238E27FC236}">
              <a16:creationId xmlns:a16="http://schemas.microsoft.com/office/drawing/2014/main" id="{FEA5B668-F080-4E1E-9A26-DEED57F455A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41" name="Text Box 667">
          <a:extLst>
            <a:ext uri="{FF2B5EF4-FFF2-40B4-BE49-F238E27FC236}">
              <a16:creationId xmlns:a16="http://schemas.microsoft.com/office/drawing/2014/main" id="{2C7B3FEC-31E2-4F88-B53F-F3E5555B4D0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42" name="Text Box 668">
          <a:extLst>
            <a:ext uri="{FF2B5EF4-FFF2-40B4-BE49-F238E27FC236}">
              <a16:creationId xmlns:a16="http://schemas.microsoft.com/office/drawing/2014/main" id="{3C7B171C-CF7A-47DC-9B59-B6D8F844EA8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43" name="Text Box 669">
          <a:extLst>
            <a:ext uri="{FF2B5EF4-FFF2-40B4-BE49-F238E27FC236}">
              <a16:creationId xmlns:a16="http://schemas.microsoft.com/office/drawing/2014/main" id="{52F13D7E-CFB2-4CB8-A0E7-0B46F1AA531A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44" name="Text Box 670">
          <a:extLst>
            <a:ext uri="{FF2B5EF4-FFF2-40B4-BE49-F238E27FC236}">
              <a16:creationId xmlns:a16="http://schemas.microsoft.com/office/drawing/2014/main" id="{B86BBD8C-EE56-4081-A643-9479F2FEE17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45" name="Text Box 671">
          <a:extLst>
            <a:ext uri="{FF2B5EF4-FFF2-40B4-BE49-F238E27FC236}">
              <a16:creationId xmlns:a16="http://schemas.microsoft.com/office/drawing/2014/main" id="{9215FD73-891C-46D6-B252-A22D773447E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46" name="Text Box 672">
          <a:extLst>
            <a:ext uri="{FF2B5EF4-FFF2-40B4-BE49-F238E27FC236}">
              <a16:creationId xmlns:a16="http://schemas.microsoft.com/office/drawing/2014/main" id="{17E9C2B2-8F2E-4B5E-875E-D456C829CA0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47" name="Text Box 673">
          <a:extLst>
            <a:ext uri="{FF2B5EF4-FFF2-40B4-BE49-F238E27FC236}">
              <a16:creationId xmlns:a16="http://schemas.microsoft.com/office/drawing/2014/main" id="{077FCC72-023E-4F82-9F1B-F0151C3708D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48" name="Text Box 674">
          <a:extLst>
            <a:ext uri="{FF2B5EF4-FFF2-40B4-BE49-F238E27FC236}">
              <a16:creationId xmlns:a16="http://schemas.microsoft.com/office/drawing/2014/main" id="{008F0B68-7D88-4238-B7B9-FB5D5AD12AC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49" name="Text Box 675">
          <a:extLst>
            <a:ext uri="{FF2B5EF4-FFF2-40B4-BE49-F238E27FC236}">
              <a16:creationId xmlns:a16="http://schemas.microsoft.com/office/drawing/2014/main" id="{AB7A7FAF-6C2F-4EE0-8D10-A15FFD94C4E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50" name="Text Box 676">
          <a:extLst>
            <a:ext uri="{FF2B5EF4-FFF2-40B4-BE49-F238E27FC236}">
              <a16:creationId xmlns:a16="http://schemas.microsoft.com/office/drawing/2014/main" id="{2C2E3F9F-EE93-426C-9C09-20644B22F3B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51" name="Text Box 677">
          <a:extLst>
            <a:ext uri="{FF2B5EF4-FFF2-40B4-BE49-F238E27FC236}">
              <a16:creationId xmlns:a16="http://schemas.microsoft.com/office/drawing/2014/main" id="{AA9398F2-BB44-4550-BD9C-5E1911FB1B3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52" name="Text Box 678">
          <a:extLst>
            <a:ext uri="{FF2B5EF4-FFF2-40B4-BE49-F238E27FC236}">
              <a16:creationId xmlns:a16="http://schemas.microsoft.com/office/drawing/2014/main" id="{B4A396E1-1ACD-4CEB-98F3-B3B9400DDC5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53" name="Text Box 679">
          <a:extLst>
            <a:ext uri="{FF2B5EF4-FFF2-40B4-BE49-F238E27FC236}">
              <a16:creationId xmlns:a16="http://schemas.microsoft.com/office/drawing/2014/main" id="{C51D623E-FA4F-45EE-B56C-5F11E35311E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54" name="Text Box 680">
          <a:extLst>
            <a:ext uri="{FF2B5EF4-FFF2-40B4-BE49-F238E27FC236}">
              <a16:creationId xmlns:a16="http://schemas.microsoft.com/office/drawing/2014/main" id="{5E19754C-5414-4147-9EB0-07409AEBD3A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55" name="Text Box 681">
          <a:extLst>
            <a:ext uri="{FF2B5EF4-FFF2-40B4-BE49-F238E27FC236}">
              <a16:creationId xmlns:a16="http://schemas.microsoft.com/office/drawing/2014/main" id="{3EF3AFB8-C19C-41D2-8454-A44C03182BB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56" name="Text Box 682">
          <a:extLst>
            <a:ext uri="{FF2B5EF4-FFF2-40B4-BE49-F238E27FC236}">
              <a16:creationId xmlns:a16="http://schemas.microsoft.com/office/drawing/2014/main" id="{AE42E602-E21B-43E7-968D-6820D327A2E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57" name="Text Box 683">
          <a:extLst>
            <a:ext uri="{FF2B5EF4-FFF2-40B4-BE49-F238E27FC236}">
              <a16:creationId xmlns:a16="http://schemas.microsoft.com/office/drawing/2014/main" id="{C44B088E-02FD-4B29-99EC-647E3912B4C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58" name="Text Box 684">
          <a:extLst>
            <a:ext uri="{FF2B5EF4-FFF2-40B4-BE49-F238E27FC236}">
              <a16:creationId xmlns:a16="http://schemas.microsoft.com/office/drawing/2014/main" id="{C71C07F8-DF33-4714-B5C9-E1EF318C4F3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59" name="Text Box 685">
          <a:extLst>
            <a:ext uri="{FF2B5EF4-FFF2-40B4-BE49-F238E27FC236}">
              <a16:creationId xmlns:a16="http://schemas.microsoft.com/office/drawing/2014/main" id="{45062A74-87FC-4AE4-AF01-ED5370068F74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60" name="Text Box 739">
          <a:extLst>
            <a:ext uri="{FF2B5EF4-FFF2-40B4-BE49-F238E27FC236}">
              <a16:creationId xmlns:a16="http://schemas.microsoft.com/office/drawing/2014/main" id="{85B82F3E-5B4E-4EA6-B1E3-11298F84FE6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61" name="Text Box 740">
          <a:extLst>
            <a:ext uri="{FF2B5EF4-FFF2-40B4-BE49-F238E27FC236}">
              <a16:creationId xmlns:a16="http://schemas.microsoft.com/office/drawing/2014/main" id="{23BC3947-2992-4577-9974-8ECC0F504CD5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62" name="Text Box 741">
          <a:extLst>
            <a:ext uri="{FF2B5EF4-FFF2-40B4-BE49-F238E27FC236}">
              <a16:creationId xmlns:a16="http://schemas.microsoft.com/office/drawing/2014/main" id="{C0282484-AAA4-4E6F-A8B2-C7D5288BF70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63" name="Text Box 742">
          <a:extLst>
            <a:ext uri="{FF2B5EF4-FFF2-40B4-BE49-F238E27FC236}">
              <a16:creationId xmlns:a16="http://schemas.microsoft.com/office/drawing/2014/main" id="{AA205FF4-091E-4672-8C64-EC5D3E155C84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64" name="Text Box 743">
          <a:extLst>
            <a:ext uri="{FF2B5EF4-FFF2-40B4-BE49-F238E27FC236}">
              <a16:creationId xmlns:a16="http://schemas.microsoft.com/office/drawing/2014/main" id="{78B9AC08-FCDC-4EF5-B7E7-42F249C84433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199572</xdr:rowOff>
    </xdr:to>
    <xdr:sp macro="" textlink="">
      <xdr:nvSpPr>
        <xdr:cNvPr id="565" name="Text Box 744">
          <a:extLst>
            <a:ext uri="{FF2B5EF4-FFF2-40B4-BE49-F238E27FC236}">
              <a16:creationId xmlns:a16="http://schemas.microsoft.com/office/drawing/2014/main" id="{1FBC8109-F112-4D84-986E-C6F68BC586B2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id="{956C3169-61FC-4122-9A9D-1AA633918AF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67" name="Text Box 4">
          <a:extLst>
            <a:ext uri="{FF2B5EF4-FFF2-40B4-BE49-F238E27FC236}">
              <a16:creationId xmlns:a16="http://schemas.microsoft.com/office/drawing/2014/main" id="{B6D6B6EE-6269-4091-84FB-4DD1336D56E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68" name="Text Box 5">
          <a:extLst>
            <a:ext uri="{FF2B5EF4-FFF2-40B4-BE49-F238E27FC236}">
              <a16:creationId xmlns:a16="http://schemas.microsoft.com/office/drawing/2014/main" id="{9332130D-62B3-4F42-94FF-60EBBB10B92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69" name="Text Box 6">
          <a:extLst>
            <a:ext uri="{FF2B5EF4-FFF2-40B4-BE49-F238E27FC236}">
              <a16:creationId xmlns:a16="http://schemas.microsoft.com/office/drawing/2014/main" id="{8E80454A-2CDF-42A7-8702-7AECDA62FCA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70" name="Text Box 7">
          <a:extLst>
            <a:ext uri="{FF2B5EF4-FFF2-40B4-BE49-F238E27FC236}">
              <a16:creationId xmlns:a16="http://schemas.microsoft.com/office/drawing/2014/main" id="{1FFA59BD-0EDB-4023-AFB9-D9B15866A45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71" name="Text Box 8">
          <a:extLst>
            <a:ext uri="{FF2B5EF4-FFF2-40B4-BE49-F238E27FC236}">
              <a16:creationId xmlns:a16="http://schemas.microsoft.com/office/drawing/2014/main" id="{6997888B-DCE7-45B7-BCB9-E41C96A819E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72" name="Text Box 9">
          <a:extLst>
            <a:ext uri="{FF2B5EF4-FFF2-40B4-BE49-F238E27FC236}">
              <a16:creationId xmlns:a16="http://schemas.microsoft.com/office/drawing/2014/main" id="{2FD7E767-3894-49F8-9267-714CDCA586B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73" name="Text Box 10">
          <a:extLst>
            <a:ext uri="{FF2B5EF4-FFF2-40B4-BE49-F238E27FC236}">
              <a16:creationId xmlns:a16="http://schemas.microsoft.com/office/drawing/2014/main" id="{625B09C3-803D-4B7F-AB36-8259A94B7F81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74" name="Text Box 11">
          <a:extLst>
            <a:ext uri="{FF2B5EF4-FFF2-40B4-BE49-F238E27FC236}">
              <a16:creationId xmlns:a16="http://schemas.microsoft.com/office/drawing/2014/main" id="{3FFCCB6E-EB76-42FD-B3E0-499E0F6AAD8A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75" name="Text Box 140">
          <a:extLst>
            <a:ext uri="{FF2B5EF4-FFF2-40B4-BE49-F238E27FC236}">
              <a16:creationId xmlns:a16="http://schemas.microsoft.com/office/drawing/2014/main" id="{B65D5E4F-B503-4CD3-8C99-CD4024E1D93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76" name="Text Box 141">
          <a:extLst>
            <a:ext uri="{FF2B5EF4-FFF2-40B4-BE49-F238E27FC236}">
              <a16:creationId xmlns:a16="http://schemas.microsoft.com/office/drawing/2014/main" id="{303CA1CB-76F6-47EC-8F19-C66357870E2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77" name="Text Box 142">
          <a:extLst>
            <a:ext uri="{FF2B5EF4-FFF2-40B4-BE49-F238E27FC236}">
              <a16:creationId xmlns:a16="http://schemas.microsoft.com/office/drawing/2014/main" id="{6C0399FE-7CF7-4E8E-9095-567DE0C3B7E3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78" name="Text Box 143">
          <a:extLst>
            <a:ext uri="{FF2B5EF4-FFF2-40B4-BE49-F238E27FC236}">
              <a16:creationId xmlns:a16="http://schemas.microsoft.com/office/drawing/2014/main" id="{B0A59BE4-5949-4313-9993-5E83DA2C576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79" name="Text Box 658">
          <a:extLst>
            <a:ext uri="{FF2B5EF4-FFF2-40B4-BE49-F238E27FC236}">
              <a16:creationId xmlns:a16="http://schemas.microsoft.com/office/drawing/2014/main" id="{48CC17E3-08B2-46E5-B048-FFA401572B1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80" name="Text Box 659">
          <a:extLst>
            <a:ext uri="{FF2B5EF4-FFF2-40B4-BE49-F238E27FC236}">
              <a16:creationId xmlns:a16="http://schemas.microsoft.com/office/drawing/2014/main" id="{E8E4F97A-0763-49F0-AB18-C185B1E8DC8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81" name="Text Box 660">
          <a:extLst>
            <a:ext uri="{FF2B5EF4-FFF2-40B4-BE49-F238E27FC236}">
              <a16:creationId xmlns:a16="http://schemas.microsoft.com/office/drawing/2014/main" id="{889F6E0D-B078-40B5-B493-8A8C0B3D729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82" name="Text Box 661">
          <a:extLst>
            <a:ext uri="{FF2B5EF4-FFF2-40B4-BE49-F238E27FC236}">
              <a16:creationId xmlns:a16="http://schemas.microsoft.com/office/drawing/2014/main" id="{6906839A-5E53-4D7B-B64C-061190AA1A4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83" name="Text Box 662">
          <a:extLst>
            <a:ext uri="{FF2B5EF4-FFF2-40B4-BE49-F238E27FC236}">
              <a16:creationId xmlns:a16="http://schemas.microsoft.com/office/drawing/2014/main" id="{2FE80C52-8FB3-483D-BD70-355D9A85969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84" name="Text Box 663">
          <a:extLst>
            <a:ext uri="{FF2B5EF4-FFF2-40B4-BE49-F238E27FC236}">
              <a16:creationId xmlns:a16="http://schemas.microsoft.com/office/drawing/2014/main" id="{67C48690-A615-4A61-903D-A77670971ED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85" name="Text Box 664">
          <a:extLst>
            <a:ext uri="{FF2B5EF4-FFF2-40B4-BE49-F238E27FC236}">
              <a16:creationId xmlns:a16="http://schemas.microsoft.com/office/drawing/2014/main" id="{84EB3312-3D9E-4528-A806-91F7F77DE56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86" name="Text Box 665">
          <a:extLst>
            <a:ext uri="{FF2B5EF4-FFF2-40B4-BE49-F238E27FC236}">
              <a16:creationId xmlns:a16="http://schemas.microsoft.com/office/drawing/2014/main" id="{ADF60DC4-DE3C-4C40-8AE5-A9CF991F6F2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87" name="Text Box 666">
          <a:extLst>
            <a:ext uri="{FF2B5EF4-FFF2-40B4-BE49-F238E27FC236}">
              <a16:creationId xmlns:a16="http://schemas.microsoft.com/office/drawing/2014/main" id="{DB448FB9-770C-4B4E-9EEA-6681E79B1BD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88" name="Text Box 667">
          <a:extLst>
            <a:ext uri="{FF2B5EF4-FFF2-40B4-BE49-F238E27FC236}">
              <a16:creationId xmlns:a16="http://schemas.microsoft.com/office/drawing/2014/main" id="{763A32FA-9BB4-4A1F-9BA0-85BE761F8A3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89" name="Text Box 668">
          <a:extLst>
            <a:ext uri="{FF2B5EF4-FFF2-40B4-BE49-F238E27FC236}">
              <a16:creationId xmlns:a16="http://schemas.microsoft.com/office/drawing/2014/main" id="{852FC53A-FC4F-4D96-8884-D7402C9E79C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90" name="Text Box 669">
          <a:extLst>
            <a:ext uri="{FF2B5EF4-FFF2-40B4-BE49-F238E27FC236}">
              <a16:creationId xmlns:a16="http://schemas.microsoft.com/office/drawing/2014/main" id="{F1C0EA9B-B461-4FD5-95E4-74B4F84A01C5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91" name="Text Box 670">
          <a:extLst>
            <a:ext uri="{FF2B5EF4-FFF2-40B4-BE49-F238E27FC236}">
              <a16:creationId xmlns:a16="http://schemas.microsoft.com/office/drawing/2014/main" id="{8C1BD4BF-2DA7-46B6-8801-AFD765AA04F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92" name="Text Box 671">
          <a:extLst>
            <a:ext uri="{FF2B5EF4-FFF2-40B4-BE49-F238E27FC236}">
              <a16:creationId xmlns:a16="http://schemas.microsoft.com/office/drawing/2014/main" id="{483D17C9-9348-48C5-B51F-A845E188A84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93" name="Text Box 672">
          <a:extLst>
            <a:ext uri="{FF2B5EF4-FFF2-40B4-BE49-F238E27FC236}">
              <a16:creationId xmlns:a16="http://schemas.microsoft.com/office/drawing/2014/main" id="{25A6098B-2011-4EAE-84F3-95148866F73B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94" name="Text Box 673">
          <a:extLst>
            <a:ext uri="{FF2B5EF4-FFF2-40B4-BE49-F238E27FC236}">
              <a16:creationId xmlns:a16="http://schemas.microsoft.com/office/drawing/2014/main" id="{A5B7BE91-B836-4AF9-8E22-A57E752D6BA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95" name="Text Box 674">
          <a:extLst>
            <a:ext uri="{FF2B5EF4-FFF2-40B4-BE49-F238E27FC236}">
              <a16:creationId xmlns:a16="http://schemas.microsoft.com/office/drawing/2014/main" id="{E54B37BA-5EDC-4558-8947-BF3BCCF24EC4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96" name="Text Box 675">
          <a:extLst>
            <a:ext uri="{FF2B5EF4-FFF2-40B4-BE49-F238E27FC236}">
              <a16:creationId xmlns:a16="http://schemas.microsoft.com/office/drawing/2014/main" id="{8F5F7FFE-284D-4591-A89A-A1A39CB5B8EA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97" name="Text Box 676">
          <a:extLst>
            <a:ext uri="{FF2B5EF4-FFF2-40B4-BE49-F238E27FC236}">
              <a16:creationId xmlns:a16="http://schemas.microsoft.com/office/drawing/2014/main" id="{6C477A4F-2C48-498F-8718-212AFB8570B1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98" name="Text Box 677">
          <a:extLst>
            <a:ext uri="{FF2B5EF4-FFF2-40B4-BE49-F238E27FC236}">
              <a16:creationId xmlns:a16="http://schemas.microsoft.com/office/drawing/2014/main" id="{2A2A5175-226C-473E-808A-CD78389CAEAA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599" name="Text Box 678">
          <a:extLst>
            <a:ext uri="{FF2B5EF4-FFF2-40B4-BE49-F238E27FC236}">
              <a16:creationId xmlns:a16="http://schemas.microsoft.com/office/drawing/2014/main" id="{CF807965-B7A3-440B-AC4C-664875EA57AD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00" name="Text Box 679">
          <a:extLst>
            <a:ext uri="{FF2B5EF4-FFF2-40B4-BE49-F238E27FC236}">
              <a16:creationId xmlns:a16="http://schemas.microsoft.com/office/drawing/2014/main" id="{40AF4073-5D36-4D68-9EE3-C9FE3EA78069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01" name="Text Box 680">
          <a:extLst>
            <a:ext uri="{FF2B5EF4-FFF2-40B4-BE49-F238E27FC236}">
              <a16:creationId xmlns:a16="http://schemas.microsoft.com/office/drawing/2014/main" id="{B57989C5-097F-4835-9EE0-BE33CD5AA9E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02" name="Text Box 681">
          <a:extLst>
            <a:ext uri="{FF2B5EF4-FFF2-40B4-BE49-F238E27FC236}">
              <a16:creationId xmlns:a16="http://schemas.microsoft.com/office/drawing/2014/main" id="{3F6A4D4B-9116-4798-BC28-C079D96ECDA2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03" name="Text Box 682">
          <a:extLst>
            <a:ext uri="{FF2B5EF4-FFF2-40B4-BE49-F238E27FC236}">
              <a16:creationId xmlns:a16="http://schemas.microsoft.com/office/drawing/2014/main" id="{40E60F3A-D7CB-4F14-8DD4-E85680827598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04" name="Text Box 683">
          <a:extLst>
            <a:ext uri="{FF2B5EF4-FFF2-40B4-BE49-F238E27FC236}">
              <a16:creationId xmlns:a16="http://schemas.microsoft.com/office/drawing/2014/main" id="{62643EE1-15F4-458B-8A7B-65A7CD88E5AF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05" name="Text Box 684">
          <a:extLst>
            <a:ext uri="{FF2B5EF4-FFF2-40B4-BE49-F238E27FC236}">
              <a16:creationId xmlns:a16="http://schemas.microsoft.com/office/drawing/2014/main" id="{9E33DCEB-DAA4-49F5-815A-E90383B7DBA0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06" name="Text Box 685">
          <a:extLst>
            <a:ext uri="{FF2B5EF4-FFF2-40B4-BE49-F238E27FC236}">
              <a16:creationId xmlns:a16="http://schemas.microsoft.com/office/drawing/2014/main" id="{958C2DE9-6039-4E31-B6D5-6184633BD487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07" name="Text Box 739">
          <a:extLst>
            <a:ext uri="{FF2B5EF4-FFF2-40B4-BE49-F238E27FC236}">
              <a16:creationId xmlns:a16="http://schemas.microsoft.com/office/drawing/2014/main" id="{FA0AE818-B6C6-4C4D-8DEA-18A0DF9EB1EE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08" name="Text Box 740">
          <a:extLst>
            <a:ext uri="{FF2B5EF4-FFF2-40B4-BE49-F238E27FC236}">
              <a16:creationId xmlns:a16="http://schemas.microsoft.com/office/drawing/2014/main" id="{53EE9B4B-19CE-4658-B569-73D5CD816BD4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09" name="Text Box 741">
          <a:extLst>
            <a:ext uri="{FF2B5EF4-FFF2-40B4-BE49-F238E27FC236}">
              <a16:creationId xmlns:a16="http://schemas.microsoft.com/office/drawing/2014/main" id="{04110B77-8B8F-431D-916C-C401ACE5A84C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10" name="Text Box 742">
          <a:extLst>
            <a:ext uri="{FF2B5EF4-FFF2-40B4-BE49-F238E27FC236}">
              <a16:creationId xmlns:a16="http://schemas.microsoft.com/office/drawing/2014/main" id="{9A1D1BD7-1340-4911-8B99-1DC3D9966CA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11" name="Text Box 743">
          <a:extLst>
            <a:ext uri="{FF2B5EF4-FFF2-40B4-BE49-F238E27FC236}">
              <a16:creationId xmlns:a16="http://schemas.microsoft.com/office/drawing/2014/main" id="{30E760D1-B4B2-4469-9414-013FE9083ED3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76200</xdr:colOff>
      <xdr:row>56</xdr:row>
      <xdr:rowOff>167640</xdr:rowOff>
    </xdr:to>
    <xdr:sp macro="" textlink="">
      <xdr:nvSpPr>
        <xdr:cNvPr id="612" name="Text Box 744">
          <a:extLst>
            <a:ext uri="{FF2B5EF4-FFF2-40B4-BE49-F238E27FC236}">
              <a16:creationId xmlns:a16="http://schemas.microsoft.com/office/drawing/2014/main" id="{99D542B9-CB54-4804-B819-B8EC47FEBBF6}"/>
            </a:ext>
          </a:extLst>
        </xdr:cNvPr>
        <xdr:cNvSpPr txBox="1">
          <a:spLocks noChangeArrowheads="1"/>
        </xdr:cNvSpPr>
      </xdr:nvSpPr>
      <xdr:spPr bwMode="auto">
        <a:xfrm>
          <a:off x="5448300" y="15354300"/>
          <a:ext cx="762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269;.%2041%20Zelen&#253;%20ostrov%20roz.%20rozpo&#269;tu%20na%20DC%20(bez%20list.%20v&#253;stupu)\Rozpo&#269;et%20stavby%20dle%20DC\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v-zak&#225;zky\2005\OS+OSZ%20N&#225;chod\Prov&#225;d&#283;c&#237;%20projekt%202005\Cenovky%20od%20dodavatel&#367;\Reh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showGridLines="0" showZeros="0" tabSelected="1" view="pageBreakPreview" zoomScale="112" zoomScaleSheetLayoutView="112" workbookViewId="0">
      <selection activeCell="B40" sqref="B40"/>
    </sheetView>
  </sheetViews>
  <sheetFormatPr defaultColWidth="9.1796875" defaultRowHeight="13"/>
  <cols>
    <col min="1" max="1" width="2.54296875" style="508" customWidth="1"/>
    <col min="2" max="2" width="24.54296875" style="508" customWidth="1"/>
    <col min="3" max="4" width="12.81640625" style="508" bestFit="1" customWidth="1"/>
    <col min="5" max="5" width="11.54296875" style="508" bestFit="1" customWidth="1"/>
    <col min="6" max="6" width="16.54296875" style="508" bestFit="1" customWidth="1"/>
    <col min="7" max="7" width="15.54296875" style="508" customWidth="1"/>
    <col min="8" max="8" width="9.1796875" style="508"/>
    <col min="9" max="9" width="6.1796875" style="508" customWidth="1"/>
    <col min="10" max="10" width="9.1796875" style="508"/>
    <col min="11" max="11" width="10" style="508" bestFit="1" customWidth="1"/>
    <col min="12" max="16384" width="9.1796875" style="508"/>
  </cols>
  <sheetData>
    <row r="1" spans="1:11">
      <c r="A1" s="502" t="s">
        <v>0</v>
      </c>
      <c r="B1" s="503" t="s">
        <v>1</v>
      </c>
      <c r="C1" s="504"/>
      <c r="D1" s="505" t="s">
        <v>2</v>
      </c>
      <c r="E1" s="505"/>
      <c r="F1" s="505"/>
      <c r="G1" s="505"/>
      <c r="H1" s="505"/>
      <c r="I1" s="505"/>
      <c r="J1" s="506" t="s">
        <v>3</v>
      </c>
      <c r="K1" s="507"/>
    </row>
    <row r="2" spans="1:11" ht="18" customHeight="1">
      <c r="A2" s="509"/>
      <c r="B2" s="510" t="s">
        <v>4</v>
      </c>
      <c r="C2" s="511"/>
      <c r="D2" s="512" t="s">
        <v>407</v>
      </c>
      <c r="E2" s="513"/>
      <c r="F2" s="513"/>
      <c r="G2" s="513"/>
      <c r="H2" s="513"/>
      <c r="I2" s="514"/>
      <c r="J2" s="515"/>
      <c r="K2" s="516"/>
    </row>
    <row r="3" spans="1:11" ht="15" customHeight="1">
      <c r="A3" s="509"/>
      <c r="B3" s="517" t="s">
        <v>5</v>
      </c>
      <c r="C3" s="518"/>
      <c r="D3" s="519" t="s">
        <v>408</v>
      </c>
      <c r="E3" s="520"/>
      <c r="F3" s="520"/>
      <c r="G3" s="520"/>
      <c r="H3" s="520"/>
      <c r="I3" s="521"/>
      <c r="J3" s="522"/>
      <c r="K3" s="516"/>
    </row>
    <row r="4" spans="1:11" ht="12.75" customHeight="1">
      <c r="A4" s="509"/>
      <c r="B4" s="523"/>
      <c r="C4" s="524"/>
      <c r="D4" s="525" t="s">
        <v>6</v>
      </c>
      <c r="E4" s="526"/>
      <c r="F4" s="526"/>
      <c r="G4" s="526"/>
      <c r="H4" s="526"/>
      <c r="I4" s="527"/>
      <c r="J4" s="522"/>
      <c r="K4" s="516"/>
    </row>
    <row r="5" spans="1:11" ht="20.25" customHeight="1">
      <c r="A5" s="528"/>
      <c r="B5" s="529"/>
      <c r="C5" s="530"/>
      <c r="D5" s="531" t="s">
        <v>415</v>
      </c>
      <c r="E5" s="532"/>
      <c r="F5" s="532"/>
      <c r="G5" s="532"/>
      <c r="H5" s="532"/>
      <c r="I5" s="533"/>
      <c r="J5" s="534"/>
      <c r="K5" s="535"/>
    </row>
    <row r="6" spans="1:11">
      <c r="A6" s="536" t="s">
        <v>7</v>
      </c>
      <c r="B6" s="537" t="s">
        <v>8</v>
      </c>
      <c r="C6" s="538"/>
      <c r="D6" s="539" t="s">
        <v>9</v>
      </c>
      <c r="E6" s="539"/>
      <c r="F6" s="539"/>
      <c r="G6" s="539"/>
      <c r="H6" s="539"/>
      <c r="I6" s="539"/>
      <c r="J6" s="539"/>
      <c r="K6" s="540"/>
    </row>
    <row r="7" spans="1:11">
      <c r="A7" s="536" t="s">
        <v>10</v>
      </c>
      <c r="B7" s="537" t="s">
        <v>11</v>
      </c>
      <c r="C7" s="538"/>
      <c r="D7" s="537" t="s">
        <v>12</v>
      </c>
      <c r="E7" s="541"/>
      <c r="F7" s="541"/>
      <c r="G7" s="541"/>
      <c r="H7" s="542" t="s">
        <v>13</v>
      </c>
      <c r="I7" s="542"/>
      <c r="J7" s="543"/>
      <c r="K7" s="544" t="s">
        <v>14</v>
      </c>
    </row>
    <row r="8" spans="1:11">
      <c r="A8" s="545"/>
      <c r="B8" s="546"/>
      <c r="C8" s="546"/>
      <c r="D8" s="546"/>
      <c r="E8" s="546"/>
      <c r="F8" s="546"/>
      <c r="G8" s="546"/>
      <c r="H8" s="546"/>
      <c r="I8" s="546"/>
      <c r="J8" s="546"/>
      <c r="K8" s="547"/>
    </row>
    <row r="9" spans="1:11">
      <c r="A9" s="548" t="s">
        <v>15</v>
      </c>
      <c r="B9" s="546"/>
      <c r="C9" s="546"/>
      <c r="D9" s="546"/>
      <c r="E9" s="546"/>
      <c r="F9" s="546"/>
      <c r="G9" s="546"/>
      <c r="H9" s="546"/>
      <c r="I9" s="546"/>
      <c r="J9" s="546"/>
      <c r="K9" s="547"/>
    </row>
    <row r="10" spans="1:11">
      <c r="A10" s="549" t="s">
        <v>16</v>
      </c>
      <c r="B10" s="550" t="s">
        <v>17</v>
      </c>
      <c r="C10" s="550"/>
      <c r="D10" s="551" t="s">
        <v>18</v>
      </c>
      <c r="E10" s="551"/>
      <c r="F10" s="551"/>
      <c r="G10" s="550" t="s">
        <v>19</v>
      </c>
      <c r="H10" s="552" t="s">
        <v>409</v>
      </c>
      <c r="I10" s="552"/>
      <c r="J10" s="552"/>
      <c r="K10" s="553"/>
    </row>
    <row r="11" spans="1:11">
      <c r="A11" s="554"/>
      <c r="B11" s="550"/>
      <c r="C11" s="550"/>
      <c r="D11" s="555" t="s">
        <v>20</v>
      </c>
      <c r="E11" s="555" t="s">
        <v>21</v>
      </c>
      <c r="F11" s="555" t="s">
        <v>22</v>
      </c>
      <c r="G11" s="550"/>
      <c r="H11" s="552" t="s">
        <v>410</v>
      </c>
      <c r="I11" s="552"/>
      <c r="J11" s="552"/>
      <c r="K11" s="553"/>
    </row>
    <row r="12" spans="1:11">
      <c r="A12" s="556" t="s">
        <v>23</v>
      </c>
      <c r="B12" s="557" t="s">
        <v>24</v>
      </c>
      <c r="C12" s="557"/>
      <c r="D12" s="557"/>
      <c r="E12" s="557"/>
      <c r="F12" s="557"/>
      <c r="G12" s="550"/>
      <c r="H12" s="552" t="s">
        <v>411</v>
      </c>
      <c r="I12" s="552"/>
      <c r="J12" s="552"/>
      <c r="K12" s="553"/>
    </row>
    <row r="13" spans="1:11">
      <c r="A13" s="558" t="s">
        <v>25</v>
      </c>
      <c r="B13" s="552" t="s">
        <v>26</v>
      </c>
      <c r="C13" s="552"/>
      <c r="D13" s="559">
        <f>Rekapitulace!D31</f>
        <v>0</v>
      </c>
      <c r="E13" s="559"/>
      <c r="F13" s="559">
        <f>SUM(D13:E13)</f>
        <v>0</v>
      </c>
      <c r="G13" s="550"/>
      <c r="H13" s="552" t="s">
        <v>412</v>
      </c>
      <c r="I13" s="552"/>
      <c r="J13" s="552"/>
      <c r="K13" s="553"/>
    </row>
    <row r="14" spans="1:11">
      <c r="A14" s="558" t="s">
        <v>27</v>
      </c>
      <c r="B14" s="552" t="s">
        <v>28</v>
      </c>
      <c r="C14" s="552"/>
      <c r="D14" s="559"/>
      <c r="E14" s="559"/>
      <c r="F14" s="559">
        <f>SUM(D14:E14)</f>
        <v>0</v>
      </c>
      <c r="G14" s="560"/>
      <c r="H14" s="561"/>
      <c r="I14" s="561"/>
      <c r="J14" s="561"/>
      <c r="K14" s="562"/>
    </row>
    <row r="15" spans="1:11">
      <c r="A15" s="556" t="s">
        <v>29</v>
      </c>
      <c r="B15" s="563" t="s">
        <v>24</v>
      </c>
      <c r="C15" s="564"/>
      <c r="D15" s="565"/>
      <c r="E15" s="565"/>
      <c r="F15" s="566">
        <f>SUM(F13:F14)</f>
        <v>0</v>
      </c>
      <c r="G15" s="550" t="s">
        <v>30</v>
      </c>
      <c r="H15" s="552"/>
      <c r="I15" s="552"/>
      <c r="J15" s="552"/>
      <c r="K15" s="553"/>
    </row>
    <row r="16" spans="1:11">
      <c r="A16" s="567"/>
      <c r="B16" s="551"/>
      <c r="C16" s="551"/>
      <c r="D16" s="551"/>
      <c r="E16" s="551"/>
      <c r="F16" s="551"/>
      <c r="G16" s="550"/>
      <c r="H16" s="552"/>
      <c r="I16" s="552"/>
      <c r="J16" s="552"/>
      <c r="K16" s="553"/>
    </row>
    <row r="17" spans="1:11">
      <c r="A17" s="556" t="s">
        <v>31</v>
      </c>
      <c r="B17" s="568" t="s">
        <v>32</v>
      </c>
      <c r="C17" s="569"/>
      <c r="D17" s="570"/>
      <c r="E17" s="571" t="s">
        <v>33</v>
      </c>
      <c r="F17" s="559"/>
      <c r="G17" s="550"/>
      <c r="H17" s="552"/>
      <c r="I17" s="552"/>
      <c r="J17" s="552"/>
      <c r="K17" s="553"/>
    </row>
    <row r="18" spans="1:11">
      <c r="A18" s="558" t="s">
        <v>34</v>
      </c>
      <c r="B18" s="572" t="s">
        <v>35</v>
      </c>
      <c r="C18" s="573"/>
      <c r="D18" s="574"/>
      <c r="E18" s="575">
        <v>0</v>
      </c>
      <c r="F18" s="559">
        <f>E18*$F$15</f>
        <v>0</v>
      </c>
      <c r="G18" s="550"/>
      <c r="H18" s="552"/>
      <c r="I18" s="552"/>
      <c r="J18" s="552"/>
      <c r="K18" s="553"/>
    </row>
    <row r="19" spans="1:11">
      <c r="A19" s="556" t="s">
        <v>36</v>
      </c>
      <c r="B19" s="572" t="s">
        <v>37</v>
      </c>
      <c r="C19" s="573"/>
      <c r="D19" s="574"/>
      <c r="E19" s="575">
        <v>0</v>
      </c>
      <c r="F19" s="559">
        <f>E19*$F$15</f>
        <v>0</v>
      </c>
      <c r="G19" s="560"/>
      <c r="H19" s="561"/>
      <c r="I19" s="561"/>
      <c r="J19" s="561"/>
      <c r="K19" s="562"/>
    </row>
    <row r="20" spans="1:11">
      <c r="A20" s="558" t="s">
        <v>38</v>
      </c>
      <c r="B20" s="572" t="s">
        <v>39</v>
      </c>
      <c r="C20" s="573"/>
      <c r="D20" s="574"/>
      <c r="E20" s="575"/>
      <c r="F20" s="559">
        <f>E20*$F$15</f>
        <v>0</v>
      </c>
      <c r="G20" s="576" t="s">
        <v>40</v>
      </c>
      <c r="H20" s="552"/>
      <c r="I20" s="552"/>
      <c r="J20" s="552"/>
      <c r="K20" s="553"/>
    </row>
    <row r="21" spans="1:11">
      <c r="A21" s="556" t="s">
        <v>41</v>
      </c>
      <c r="B21" s="552" t="s">
        <v>42</v>
      </c>
      <c r="C21" s="552"/>
      <c r="D21" s="552"/>
      <c r="E21" s="575"/>
      <c r="F21" s="559">
        <f>E21*$F$15</f>
        <v>0</v>
      </c>
      <c r="G21" s="577"/>
      <c r="H21" s="552"/>
      <c r="I21" s="552"/>
      <c r="J21" s="552"/>
      <c r="K21" s="553"/>
    </row>
    <row r="22" spans="1:11">
      <c r="A22" s="556" t="s">
        <v>43</v>
      </c>
      <c r="B22" s="557" t="s">
        <v>32</v>
      </c>
      <c r="C22" s="557"/>
      <c r="D22" s="557"/>
      <c r="E22" s="557"/>
      <c r="F22" s="578">
        <f>SUM(F18:F21)</f>
        <v>0</v>
      </c>
      <c r="G22" s="577"/>
      <c r="H22" s="552"/>
      <c r="I22" s="552"/>
      <c r="J22" s="552"/>
      <c r="K22" s="553"/>
    </row>
    <row r="23" spans="1:11">
      <c r="A23" s="567"/>
      <c r="B23" s="551"/>
      <c r="C23" s="551"/>
      <c r="D23" s="551"/>
      <c r="E23" s="551"/>
      <c r="F23" s="551"/>
      <c r="G23" s="579"/>
      <c r="H23" s="552"/>
      <c r="I23" s="552"/>
      <c r="J23" s="552"/>
      <c r="K23" s="553"/>
    </row>
    <row r="24" spans="1:11">
      <c r="A24" s="556" t="s">
        <v>44</v>
      </c>
      <c r="B24" s="557" t="s">
        <v>45</v>
      </c>
      <c r="C24" s="557"/>
      <c r="D24" s="557"/>
      <c r="E24" s="557"/>
      <c r="F24" s="557"/>
      <c r="G24" s="580" t="s">
        <v>46</v>
      </c>
      <c r="H24" s="581"/>
      <c r="I24" s="580" t="s">
        <v>47</v>
      </c>
      <c r="J24" s="582"/>
      <c r="K24" s="583"/>
    </row>
    <row r="25" spans="1:11">
      <c r="A25" s="556" t="s">
        <v>48</v>
      </c>
      <c r="B25" s="572" t="s">
        <v>49</v>
      </c>
      <c r="C25" s="573"/>
      <c r="D25" s="574"/>
      <c r="E25" s="575"/>
      <c r="F25" s="559">
        <f>E25*$F$15</f>
        <v>0</v>
      </c>
      <c r="G25" s="560"/>
      <c r="H25" s="584"/>
      <c r="I25" s="585"/>
      <c r="J25" s="586"/>
      <c r="K25" s="587"/>
    </row>
    <row r="26" spans="1:11">
      <c r="A26" s="556" t="s">
        <v>50</v>
      </c>
      <c r="B26" s="552" t="s">
        <v>51</v>
      </c>
      <c r="C26" s="552"/>
      <c r="D26" s="552"/>
      <c r="E26" s="575"/>
      <c r="F26" s="559">
        <f>E26*$F$15</f>
        <v>0</v>
      </c>
      <c r="G26" s="560"/>
      <c r="H26" s="584"/>
      <c r="I26" s="585"/>
      <c r="J26" s="586"/>
      <c r="K26" s="587"/>
    </row>
    <row r="27" spans="1:11">
      <c r="A27" s="556" t="s">
        <v>52</v>
      </c>
      <c r="B27" s="557" t="s">
        <v>45</v>
      </c>
      <c r="C27" s="557"/>
      <c r="D27" s="557"/>
      <c r="E27" s="557"/>
      <c r="F27" s="578">
        <f>SUM(F24:F26)</f>
        <v>0</v>
      </c>
      <c r="G27" s="560"/>
      <c r="H27" s="584"/>
      <c r="I27" s="585"/>
      <c r="J27" s="586"/>
      <c r="K27" s="587"/>
    </row>
    <row r="28" spans="1:11">
      <c r="A28" s="567"/>
      <c r="B28" s="551"/>
      <c r="C28" s="551"/>
      <c r="D28" s="551"/>
      <c r="E28" s="551"/>
      <c r="F28" s="551"/>
      <c r="G28" s="560"/>
      <c r="H28" s="584"/>
      <c r="I28" s="585"/>
      <c r="J28" s="586"/>
      <c r="K28" s="587"/>
    </row>
    <row r="29" spans="1:11">
      <c r="A29" s="556" t="s">
        <v>53</v>
      </c>
      <c r="B29" s="557" t="s">
        <v>54</v>
      </c>
      <c r="C29" s="557"/>
      <c r="D29" s="557"/>
      <c r="E29" s="557"/>
      <c r="F29" s="578">
        <f>SUM(F27,F22,F15)</f>
        <v>0</v>
      </c>
      <c r="G29" s="560"/>
      <c r="H29" s="584"/>
      <c r="I29" s="585"/>
      <c r="J29" s="586"/>
      <c r="K29" s="587"/>
    </row>
    <row r="30" spans="1:11">
      <c r="A30" s="567"/>
      <c r="B30" s="551"/>
      <c r="C30" s="551"/>
      <c r="D30" s="551"/>
      <c r="E30" s="551"/>
      <c r="F30" s="551"/>
      <c r="G30" s="560"/>
      <c r="H30" s="584"/>
      <c r="I30" s="585"/>
      <c r="J30" s="586"/>
      <c r="K30" s="587"/>
    </row>
    <row r="31" spans="1:11">
      <c r="A31" s="556" t="s">
        <v>55</v>
      </c>
      <c r="B31" s="557" t="s">
        <v>56</v>
      </c>
      <c r="C31" s="557"/>
      <c r="D31" s="557"/>
      <c r="E31" s="557"/>
      <c r="F31" s="557"/>
      <c r="G31" s="560"/>
      <c r="H31" s="584"/>
      <c r="I31" s="585"/>
      <c r="J31" s="586"/>
      <c r="K31" s="587"/>
    </row>
    <row r="32" spans="1:11">
      <c r="A32" s="558" t="s">
        <v>57</v>
      </c>
      <c r="B32" s="550" t="s">
        <v>58</v>
      </c>
      <c r="C32" s="559">
        <f>IF(K7="A",F29,0)</f>
        <v>0</v>
      </c>
      <c r="D32" s="575">
        <v>0.15</v>
      </c>
      <c r="E32" s="588"/>
      <c r="F32" s="559">
        <f>D32*C32</f>
        <v>0</v>
      </c>
      <c r="G32" s="560"/>
      <c r="H32" s="584"/>
      <c r="I32" s="585"/>
      <c r="J32" s="586"/>
      <c r="K32" s="587"/>
    </row>
    <row r="33" spans="1:12">
      <c r="A33" s="558" t="s">
        <v>59</v>
      </c>
      <c r="B33" s="550"/>
      <c r="C33" s="559">
        <f>IF(K7="N",F29,0)</f>
        <v>0</v>
      </c>
      <c r="D33" s="575">
        <v>0.21</v>
      </c>
      <c r="E33" s="589"/>
      <c r="F33" s="559">
        <f>D33*C33</f>
        <v>0</v>
      </c>
      <c r="G33" s="590"/>
      <c r="H33" s="591"/>
      <c r="I33" s="592"/>
      <c r="J33" s="593"/>
      <c r="K33" s="594"/>
    </row>
    <row r="34" spans="1:12" ht="13.5" thickBot="1">
      <c r="A34" s="595"/>
      <c r="B34" s="596"/>
      <c r="C34" s="596"/>
      <c r="D34" s="596"/>
      <c r="E34" s="596"/>
      <c r="F34" s="596"/>
      <c r="G34" s="596"/>
      <c r="H34" s="596"/>
      <c r="I34" s="596"/>
      <c r="J34" s="596"/>
      <c r="K34" s="597"/>
    </row>
    <row r="35" spans="1:12" ht="18.5" thickBot="1">
      <c r="A35" s="598" t="s">
        <v>53</v>
      </c>
      <c r="B35" s="599" t="s">
        <v>60</v>
      </c>
      <c r="C35" s="599"/>
      <c r="D35" s="599"/>
      <c r="E35" s="599"/>
      <c r="F35" s="600">
        <f>SUM(F32:F33,F29)</f>
        <v>0</v>
      </c>
      <c r="G35" s="601"/>
      <c r="H35" s="602"/>
      <c r="I35" s="603" t="s">
        <v>61</v>
      </c>
      <c r="J35" s="603"/>
      <c r="K35" s="604">
        <v>42870</v>
      </c>
      <c r="L35" s="605"/>
    </row>
    <row r="36" spans="1:12" ht="6" customHeight="1"/>
    <row r="37" spans="1:12">
      <c r="A37" s="606" t="s">
        <v>62</v>
      </c>
      <c r="G37" s="607"/>
      <c r="H37" s="608"/>
      <c r="I37" s="609"/>
      <c r="J37" s="609"/>
      <c r="K37" s="609"/>
    </row>
  </sheetData>
  <mergeCells count="60">
    <mergeCell ref="B35:E35"/>
    <mergeCell ref="I35:J35"/>
    <mergeCell ref="B24:F24"/>
    <mergeCell ref="G24:H24"/>
    <mergeCell ref="I24:K24"/>
    <mergeCell ref="B25:D25"/>
    <mergeCell ref="G25:H33"/>
    <mergeCell ref="B26:D26"/>
    <mergeCell ref="B27:E27"/>
    <mergeCell ref="A28:F28"/>
    <mergeCell ref="B29:E29"/>
    <mergeCell ref="A30:F30"/>
    <mergeCell ref="B31:F31"/>
    <mergeCell ref="B32:B33"/>
    <mergeCell ref="B19:D19"/>
    <mergeCell ref="G19:K19"/>
    <mergeCell ref="B20:D20"/>
    <mergeCell ref="G20:G23"/>
    <mergeCell ref="H20:K20"/>
    <mergeCell ref="B21:D21"/>
    <mergeCell ref="H21:K21"/>
    <mergeCell ref="B22:E22"/>
    <mergeCell ref="H22:K22"/>
    <mergeCell ref="A23:F23"/>
    <mergeCell ref="H23:K23"/>
    <mergeCell ref="B15:C15"/>
    <mergeCell ref="G15:G18"/>
    <mergeCell ref="H15:K15"/>
    <mergeCell ref="A16:F16"/>
    <mergeCell ref="H16:K16"/>
    <mergeCell ref="H17:K17"/>
    <mergeCell ref="B18:D18"/>
    <mergeCell ref="H18:K18"/>
    <mergeCell ref="B14:C14"/>
    <mergeCell ref="G14:K14"/>
    <mergeCell ref="D5:I5"/>
    <mergeCell ref="B6:C6"/>
    <mergeCell ref="D6:K6"/>
    <mergeCell ref="B7:C7"/>
    <mergeCell ref="D7:G7"/>
    <mergeCell ref="H11:K11"/>
    <mergeCell ref="B12:F12"/>
    <mergeCell ref="H12:K12"/>
    <mergeCell ref="B13:C13"/>
    <mergeCell ref="H13:K13"/>
    <mergeCell ref="A10:A11"/>
    <mergeCell ref="B10:C11"/>
    <mergeCell ref="D10:F10"/>
    <mergeCell ref="G10:G13"/>
    <mergeCell ref="H10:K10"/>
    <mergeCell ref="B1:C1"/>
    <mergeCell ref="D1:I1"/>
    <mergeCell ref="B2:C2"/>
    <mergeCell ref="D2:I2"/>
    <mergeCell ref="J2:K5"/>
    <mergeCell ref="B3:C3"/>
    <mergeCell ref="D3:I3"/>
    <mergeCell ref="B4:C4"/>
    <mergeCell ref="D4:I4"/>
    <mergeCell ref="B5:C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7"/>
  <sheetViews>
    <sheetView view="pageBreakPreview" zoomScale="60" zoomScaleNormal="100" workbookViewId="0"/>
  </sheetViews>
  <sheetFormatPr defaultColWidth="8.81640625" defaultRowHeight="15.5"/>
  <cols>
    <col min="1" max="1" width="8.54296875" style="188" customWidth="1"/>
    <col min="2" max="2" width="60.453125" style="188" customWidth="1"/>
    <col min="3" max="4" width="10.453125" style="188" customWidth="1"/>
    <col min="5" max="5" width="12.453125" style="204" customWidth="1"/>
    <col min="6" max="6" width="14.54296875" style="204" customWidth="1"/>
    <col min="7" max="7" width="89.453125" style="188" customWidth="1"/>
    <col min="8" max="256" width="8.81640625" style="171"/>
    <col min="257" max="257" width="8.54296875" style="171" customWidth="1"/>
    <col min="258" max="258" width="60.453125" style="171" customWidth="1"/>
    <col min="259" max="260" width="10.453125" style="171" customWidth="1"/>
    <col min="261" max="261" width="12.453125" style="171" customWidth="1"/>
    <col min="262" max="262" width="14.54296875" style="171" customWidth="1"/>
    <col min="263" max="263" width="89.453125" style="171" customWidth="1"/>
    <col min="264" max="512" width="8.81640625" style="171"/>
    <col min="513" max="513" width="8.54296875" style="171" customWidth="1"/>
    <col min="514" max="514" width="60.453125" style="171" customWidth="1"/>
    <col min="515" max="516" width="10.453125" style="171" customWidth="1"/>
    <col min="517" max="517" width="12.453125" style="171" customWidth="1"/>
    <col min="518" max="518" width="14.54296875" style="171" customWidth="1"/>
    <col min="519" max="519" width="89.453125" style="171" customWidth="1"/>
    <col min="520" max="768" width="8.81640625" style="171"/>
    <col min="769" max="769" width="8.54296875" style="171" customWidth="1"/>
    <col min="770" max="770" width="60.453125" style="171" customWidth="1"/>
    <col min="771" max="772" width="10.453125" style="171" customWidth="1"/>
    <col min="773" max="773" width="12.453125" style="171" customWidth="1"/>
    <col min="774" max="774" width="14.54296875" style="171" customWidth="1"/>
    <col min="775" max="775" width="89.453125" style="171" customWidth="1"/>
    <col min="776" max="1024" width="8.81640625" style="171"/>
    <col min="1025" max="1025" width="8.54296875" style="171" customWidth="1"/>
    <col min="1026" max="1026" width="60.453125" style="171" customWidth="1"/>
    <col min="1027" max="1028" width="10.453125" style="171" customWidth="1"/>
    <col min="1029" max="1029" width="12.453125" style="171" customWidth="1"/>
    <col min="1030" max="1030" width="14.54296875" style="171" customWidth="1"/>
    <col min="1031" max="1031" width="89.453125" style="171" customWidth="1"/>
    <col min="1032" max="1280" width="8.81640625" style="171"/>
    <col min="1281" max="1281" width="8.54296875" style="171" customWidth="1"/>
    <col min="1282" max="1282" width="60.453125" style="171" customWidth="1"/>
    <col min="1283" max="1284" width="10.453125" style="171" customWidth="1"/>
    <col min="1285" max="1285" width="12.453125" style="171" customWidth="1"/>
    <col min="1286" max="1286" width="14.54296875" style="171" customWidth="1"/>
    <col min="1287" max="1287" width="89.453125" style="171" customWidth="1"/>
    <col min="1288" max="1536" width="8.81640625" style="171"/>
    <col min="1537" max="1537" width="8.54296875" style="171" customWidth="1"/>
    <col min="1538" max="1538" width="60.453125" style="171" customWidth="1"/>
    <col min="1539" max="1540" width="10.453125" style="171" customWidth="1"/>
    <col min="1541" max="1541" width="12.453125" style="171" customWidth="1"/>
    <col min="1542" max="1542" width="14.54296875" style="171" customWidth="1"/>
    <col min="1543" max="1543" width="89.453125" style="171" customWidth="1"/>
    <col min="1544" max="1792" width="8.81640625" style="171"/>
    <col min="1793" max="1793" width="8.54296875" style="171" customWidth="1"/>
    <col min="1794" max="1794" width="60.453125" style="171" customWidth="1"/>
    <col min="1795" max="1796" width="10.453125" style="171" customWidth="1"/>
    <col min="1797" max="1797" width="12.453125" style="171" customWidth="1"/>
    <col min="1798" max="1798" width="14.54296875" style="171" customWidth="1"/>
    <col min="1799" max="1799" width="89.453125" style="171" customWidth="1"/>
    <col min="1800" max="2048" width="8.81640625" style="171"/>
    <col min="2049" max="2049" width="8.54296875" style="171" customWidth="1"/>
    <col min="2050" max="2050" width="60.453125" style="171" customWidth="1"/>
    <col min="2051" max="2052" width="10.453125" style="171" customWidth="1"/>
    <col min="2053" max="2053" width="12.453125" style="171" customWidth="1"/>
    <col min="2054" max="2054" width="14.54296875" style="171" customWidth="1"/>
    <col min="2055" max="2055" width="89.453125" style="171" customWidth="1"/>
    <col min="2056" max="2304" width="8.81640625" style="171"/>
    <col min="2305" max="2305" width="8.54296875" style="171" customWidth="1"/>
    <col min="2306" max="2306" width="60.453125" style="171" customWidth="1"/>
    <col min="2307" max="2308" width="10.453125" style="171" customWidth="1"/>
    <col min="2309" max="2309" width="12.453125" style="171" customWidth="1"/>
    <col min="2310" max="2310" width="14.54296875" style="171" customWidth="1"/>
    <col min="2311" max="2311" width="89.453125" style="171" customWidth="1"/>
    <col min="2312" max="2560" width="8.81640625" style="171"/>
    <col min="2561" max="2561" width="8.54296875" style="171" customWidth="1"/>
    <col min="2562" max="2562" width="60.453125" style="171" customWidth="1"/>
    <col min="2563" max="2564" width="10.453125" style="171" customWidth="1"/>
    <col min="2565" max="2565" width="12.453125" style="171" customWidth="1"/>
    <col min="2566" max="2566" width="14.54296875" style="171" customWidth="1"/>
    <col min="2567" max="2567" width="89.453125" style="171" customWidth="1"/>
    <col min="2568" max="2816" width="8.81640625" style="171"/>
    <col min="2817" max="2817" width="8.54296875" style="171" customWidth="1"/>
    <col min="2818" max="2818" width="60.453125" style="171" customWidth="1"/>
    <col min="2819" max="2820" width="10.453125" style="171" customWidth="1"/>
    <col min="2821" max="2821" width="12.453125" style="171" customWidth="1"/>
    <col min="2822" max="2822" width="14.54296875" style="171" customWidth="1"/>
    <col min="2823" max="2823" width="89.453125" style="171" customWidth="1"/>
    <col min="2824" max="3072" width="8.81640625" style="171"/>
    <col min="3073" max="3073" width="8.54296875" style="171" customWidth="1"/>
    <col min="3074" max="3074" width="60.453125" style="171" customWidth="1"/>
    <col min="3075" max="3076" width="10.453125" style="171" customWidth="1"/>
    <col min="3077" max="3077" width="12.453125" style="171" customWidth="1"/>
    <col min="3078" max="3078" width="14.54296875" style="171" customWidth="1"/>
    <col min="3079" max="3079" width="89.453125" style="171" customWidth="1"/>
    <col min="3080" max="3328" width="8.81640625" style="171"/>
    <col min="3329" max="3329" width="8.54296875" style="171" customWidth="1"/>
    <col min="3330" max="3330" width="60.453125" style="171" customWidth="1"/>
    <col min="3331" max="3332" width="10.453125" style="171" customWidth="1"/>
    <col min="3333" max="3333" width="12.453125" style="171" customWidth="1"/>
    <col min="3334" max="3334" width="14.54296875" style="171" customWidth="1"/>
    <col min="3335" max="3335" width="89.453125" style="171" customWidth="1"/>
    <col min="3336" max="3584" width="8.81640625" style="171"/>
    <col min="3585" max="3585" width="8.54296875" style="171" customWidth="1"/>
    <col min="3586" max="3586" width="60.453125" style="171" customWidth="1"/>
    <col min="3587" max="3588" width="10.453125" style="171" customWidth="1"/>
    <col min="3589" max="3589" width="12.453125" style="171" customWidth="1"/>
    <col min="3590" max="3590" width="14.54296875" style="171" customWidth="1"/>
    <col min="3591" max="3591" width="89.453125" style="171" customWidth="1"/>
    <col min="3592" max="3840" width="8.81640625" style="171"/>
    <col min="3841" max="3841" width="8.54296875" style="171" customWidth="1"/>
    <col min="3842" max="3842" width="60.453125" style="171" customWidth="1"/>
    <col min="3843" max="3844" width="10.453125" style="171" customWidth="1"/>
    <col min="3845" max="3845" width="12.453125" style="171" customWidth="1"/>
    <col min="3846" max="3846" width="14.54296875" style="171" customWidth="1"/>
    <col min="3847" max="3847" width="89.453125" style="171" customWidth="1"/>
    <col min="3848" max="4096" width="8.81640625" style="171"/>
    <col min="4097" max="4097" width="8.54296875" style="171" customWidth="1"/>
    <col min="4098" max="4098" width="60.453125" style="171" customWidth="1"/>
    <col min="4099" max="4100" width="10.453125" style="171" customWidth="1"/>
    <col min="4101" max="4101" width="12.453125" style="171" customWidth="1"/>
    <col min="4102" max="4102" width="14.54296875" style="171" customWidth="1"/>
    <col min="4103" max="4103" width="89.453125" style="171" customWidth="1"/>
    <col min="4104" max="4352" width="8.81640625" style="171"/>
    <col min="4353" max="4353" width="8.54296875" style="171" customWidth="1"/>
    <col min="4354" max="4354" width="60.453125" style="171" customWidth="1"/>
    <col min="4355" max="4356" width="10.453125" style="171" customWidth="1"/>
    <col min="4357" max="4357" width="12.453125" style="171" customWidth="1"/>
    <col min="4358" max="4358" width="14.54296875" style="171" customWidth="1"/>
    <col min="4359" max="4359" width="89.453125" style="171" customWidth="1"/>
    <col min="4360" max="4608" width="8.81640625" style="171"/>
    <col min="4609" max="4609" width="8.54296875" style="171" customWidth="1"/>
    <col min="4610" max="4610" width="60.453125" style="171" customWidth="1"/>
    <col min="4611" max="4612" width="10.453125" style="171" customWidth="1"/>
    <col min="4613" max="4613" width="12.453125" style="171" customWidth="1"/>
    <col min="4614" max="4614" width="14.54296875" style="171" customWidth="1"/>
    <col min="4615" max="4615" width="89.453125" style="171" customWidth="1"/>
    <col min="4616" max="4864" width="8.81640625" style="171"/>
    <col min="4865" max="4865" width="8.54296875" style="171" customWidth="1"/>
    <col min="4866" max="4866" width="60.453125" style="171" customWidth="1"/>
    <col min="4867" max="4868" width="10.453125" style="171" customWidth="1"/>
    <col min="4869" max="4869" width="12.453125" style="171" customWidth="1"/>
    <col min="4870" max="4870" width="14.54296875" style="171" customWidth="1"/>
    <col min="4871" max="4871" width="89.453125" style="171" customWidth="1"/>
    <col min="4872" max="5120" width="8.81640625" style="171"/>
    <col min="5121" max="5121" width="8.54296875" style="171" customWidth="1"/>
    <col min="5122" max="5122" width="60.453125" style="171" customWidth="1"/>
    <col min="5123" max="5124" width="10.453125" style="171" customWidth="1"/>
    <col min="5125" max="5125" width="12.453125" style="171" customWidth="1"/>
    <col min="5126" max="5126" width="14.54296875" style="171" customWidth="1"/>
    <col min="5127" max="5127" width="89.453125" style="171" customWidth="1"/>
    <col min="5128" max="5376" width="8.81640625" style="171"/>
    <col min="5377" max="5377" width="8.54296875" style="171" customWidth="1"/>
    <col min="5378" max="5378" width="60.453125" style="171" customWidth="1"/>
    <col min="5379" max="5380" width="10.453125" style="171" customWidth="1"/>
    <col min="5381" max="5381" width="12.453125" style="171" customWidth="1"/>
    <col min="5382" max="5382" width="14.54296875" style="171" customWidth="1"/>
    <col min="5383" max="5383" width="89.453125" style="171" customWidth="1"/>
    <col min="5384" max="5632" width="8.81640625" style="171"/>
    <col min="5633" max="5633" width="8.54296875" style="171" customWidth="1"/>
    <col min="5634" max="5634" width="60.453125" style="171" customWidth="1"/>
    <col min="5635" max="5636" width="10.453125" style="171" customWidth="1"/>
    <col min="5637" max="5637" width="12.453125" style="171" customWidth="1"/>
    <col min="5638" max="5638" width="14.54296875" style="171" customWidth="1"/>
    <col min="5639" max="5639" width="89.453125" style="171" customWidth="1"/>
    <col min="5640" max="5888" width="8.81640625" style="171"/>
    <col min="5889" max="5889" width="8.54296875" style="171" customWidth="1"/>
    <col min="5890" max="5890" width="60.453125" style="171" customWidth="1"/>
    <col min="5891" max="5892" width="10.453125" style="171" customWidth="1"/>
    <col min="5893" max="5893" width="12.453125" style="171" customWidth="1"/>
    <col min="5894" max="5894" width="14.54296875" style="171" customWidth="1"/>
    <col min="5895" max="5895" width="89.453125" style="171" customWidth="1"/>
    <col min="5896" max="6144" width="8.81640625" style="171"/>
    <col min="6145" max="6145" width="8.54296875" style="171" customWidth="1"/>
    <col min="6146" max="6146" width="60.453125" style="171" customWidth="1"/>
    <col min="6147" max="6148" width="10.453125" style="171" customWidth="1"/>
    <col min="6149" max="6149" width="12.453125" style="171" customWidth="1"/>
    <col min="6150" max="6150" width="14.54296875" style="171" customWidth="1"/>
    <col min="6151" max="6151" width="89.453125" style="171" customWidth="1"/>
    <col min="6152" max="6400" width="8.81640625" style="171"/>
    <col min="6401" max="6401" width="8.54296875" style="171" customWidth="1"/>
    <col min="6402" max="6402" width="60.453125" style="171" customWidth="1"/>
    <col min="6403" max="6404" width="10.453125" style="171" customWidth="1"/>
    <col min="6405" max="6405" width="12.453125" style="171" customWidth="1"/>
    <col min="6406" max="6406" width="14.54296875" style="171" customWidth="1"/>
    <col min="6407" max="6407" width="89.453125" style="171" customWidth="1"/>
    <col min="6408" max="6656" width="8.81640625" style="171"/>
    <col min="6657" max="6657" width="8.54296875" style="171" customWidth="1"/>
    <col min="6658" max="6658" width="60.453125" style="171" customWidth="1"/>
    <col min="6659" max="6660" width="10.453125" style="171" customWidth="1"/>
    <col min="6661" max="6661" width="12.453125" style="171" customWidth="1"/>
    <col min="6662" max="6662" width="14.54296875" style="171" customWidth="1"/>
    <col min="6663" max="6663" width="89.453125" style="171" customWidth="1"/>
    <col min="6664" max="6912" width="8.81640625" style="171"/>
    <col min="6913" max="6913" width="8.54296875" style="171" customWidth="1"/>
    <col min="6914" max="6914" width="60.453125" style="171" customWidth="1"/>
    <col min="6915" max="6916" width="10.453125" style="171" customWidth="1"/>
    <col min="6917" max="6917" width="12.453125" style="171" customWidth="1"/>
    <col min="6918" max="6918" width="14.54296875" style="171" customWidth="1"/>
    <col min="6919" max="6919" width="89.453125" style="171" customWidth="1"/>
    <col min="6920" max="7168" width="8.81640625" style="171"/>
    <col min="7169" max="7169" width="8.54296875" style="171" customWidth="1"/>
    <col min="7170" max="7170" width="60.453125" style="171" customWidth="1"/>
    <col min="7171" max="7172" width="10.453125" style="171" customWidth="1"/>
    <col min="7173" max="7173" width="12.453125" style="171" customWidth="1"/>
    <col min="7174" max="7174" width="14.54296875" style="171" customWidth="1"/>
    <col min="7175" max="7175" width="89.453125" style="171" customWidth="1"/>
    <col min="7176" max="7424" width="8.81640625" style="171"/>
    <col min="7425" max="7425" width="8.54296875" style="171" customWidth="1"/>
    <col min="7426" max="7426" width="60.453125" style="171" customWidth="1"/>
    <col min="7427" max="7428" width="10.453125" style="171" customWidth="1"/>
    <col min="7429" max="7429" width="12.453125" style="171" customWidth="1"/>
    <col min="7430" max="7430" width="14.54296875" style="171" customWidth="1"/>
    <col min="7431" max="7431" width="89.453125" style="171" customWidth="1"/>
    <col min="7432" max="7680" width="8.81640625" style="171"/>
    <col min="7681" max="7681" width="8.54296875" style="171" customWidth="1"/>
    <col min="7682" max="7682" width="60.453125" style="171" customWidth="1"/>
    <col min="7683" max="7684" width="10.453125" style="171" customWidth="1"/>
    <col min="7685" max="7685" width="12.453125" style="171" customWidth="1"/>
    <col min="7686" max="7686" width="14.54296875" style="171" customWidth="1"/>
    <col min="7687" max="7687" width="89.453125" style="171" customWidth="1"/>
    <col min="7688" max="7936" width="8.81640625" style="171"/>
    <col min="7937" max="7937" width="8.54296875" style="171" customWidth="1"/>
    <col min="7938" max="7938" width="60.453125" style="171" customWidth="1"/>
    <col min="7939" max="7940" width="10.453125" style="171" customWidth="1"/>
    <col min="7941" max="7941" width="12.453125" style="171" customWidth="1"/>
    <col min="7942" max="7942" width="14.54296875" style="171" customWidth="1"/>
    <col min="7943" max="7943" width="89.453125" style="171" customWidth="1"/>
    <col min="7944" max="8192" width="8.81640625" style="171"/>
    <col min="8193" max="8193" width="8.54296875" style="171" customWidth="1"/>
    <col min="8194" max="8194" width="60.453125" style="171" customWidth="1"/>
    <col min="8195" max="8196" width="10.453125" style="171" customWidth="1"/>
    <col min="8197" max="8197" width="12.453125" style="171" customWidth="1"/>
    <col min="8198" max="8198" width="14.54296875" style="171" customWidth="1"/>
    <col min="8199" max="8199" width="89.453125" style="171" customWidth="1"/>
    <col min="8200" max="8448" width="8.81640625" style="171"/>
    <col min="8449" max="8449" width="8.54296875" style="171" customWidth="1"/>
    <col min="8450" max="8450" width="60.453125" style="171" customWidth="1"/>
    <col min="8451" max="8452" width="10.453125" style="171" customWidth="1"/>
    <col min="8453" max="8453" width="12.453125" style="171" customWidth="1"/>
    <col min="8454" max="8454" width="14.54296875" style="171" customWidth="1"/>
    <col min="8455" max="8455" width="89.453125" style="171" customWidth="1"/>
    <col min="8456" max="8704" width="8.81640625" style="171"/>
    <col min="8705" max="8705" width="8.54296875" style="171" customWidth="1"/>
    <col min="8706" max="8706" width="60.453125" style="171" customWidth="1"/>
    <col min="8707" max="8708" width="10.453125" style="171" customWidth="1"/>
    <col min="8709" max="8709" width="12.453125" style="171" customWidth="1"/>
    <col min="8710" max="8710" width="14.54296875" style="171" customWidth="1"/>
    <col min="8711" max="8711" width="89.453125" style="171" customWidth="1"/>
    <col min="8712" max="8960" width="8.81640625" style="171"/>
    <col min="8961" max="8961" width="8.54296875" style="171" customWidth="1"/>
    <col min="8962" max="8962" width="60.453125" style="171" customWidth="1"/>
    <col min="8963" max="8964" width="10.453125" style="171" customWidth="1"/>
    <col min="8965" max="8965" width="12.453125" style="171" customWidth="1"/>
    <col min="8966" max="8966" width="14.54296875" style="171" customWidth="1"/>
    <col min="8967" max="8967" width="89.453125" style="171" customWidth="1"/>
    <col min="8968" max="9216" width="8.81640625" style="171"/>
    <col min="9217" max="9217" width="8.54296875" style="171" customWidth="1"/>
    <col min="9218" max="9218" width="60.453125" style="171" customWidth="1"/>
    <col min="9219" max="9220" width="10.453125" style="171" customWidth="1"/>
    <col min="9221" max="9221" width="12.453125" style="171" customWidth="1"/>
    <col min="9222" max="9222" width="14.54296875" style="171" customWidth="1"/>
    <col min="9223" max="9223" width="89.453125" style="171" customWidth="1"/>
    <col min="9224" max="9472" width="8.81640625" style="171"/>
    <col min="9473" max="9473" width="8.54296875" style="171" customWidth="1"/>
    <col min="9474" max="9474" width="60.453125" style="171" customWidth="1"/>
    <col min="9475" max="9476" width="10.453125" style="171" customWidth="1"/>
    <col min="9477" max="9477" width="12.453125" style="171" customWidth="1"/>
    <col min="9478" max="9478" width="14.54296875" style="171" customWidth="1"/>
    <col min="9479" max="9479" width="89.453125" style="171" customWidth="1"/>
    <col min="9480" max="9728" width="8.81640625" style="171"/>
    <col min="9729" max="9729" width="8.54296875" style="171" customWidth="1"/>
    <col min="9730" max="9730" width="60.453125" style="171" customWidth="1"/>
    <col min="9731" max="9732" width="10.453125" style="171" customWidth="1"/>
    <col min="9733" max="9733" width="12.453125" style="171" customWidth="1"/>
    <col min="9734" max="9734" width="14.54296875" style="171" customWidth="1"/>
    <col min="9735" max="9735" width="89.453125" style="171" customWidth="1"/>
    <col min="9736" max="9984" width="8.81640625" style="171"/>
    <col min="9985" max="9985" width="8.54296875" style="171" customWidth="1"/>
    <col min="9986" max="9986" width="60.453125" style="171" customWidth="1"/>
    <col min="9987" max="9988" width="10.453125" style="171" customWidth="1"/>
    <col min="9989" max="9989" width="12.453125" style="171" customWidth="1"/>
    <col min="9990" max="9990" width="14.54296875" style="171" customWidth="1"/>
    <col min="9991" max="9991" width="89.453125" style="171" customWidth="1"/>
    <col min="9992" max="10240" width="8.81640625" style="171"/>
    <col min="10241" max="10241" width="8.54296875" style="171" customWidth="1"/>
    <col min="10242" max="10242" width="60.453125" style="171" customWidth="1"/>
    <col min="10243" max="10244" width="10.453125" style="171" customWidth="1"/>
    <col min="10245" max="10245" width="12.453125" style="171" customWidth="1"/>
    <col min="10246" max="10246" width="14.54296875" style="171" customWidth="1"/>
    <col min="10247" max="10247" width="89.453125" style="171" customWidth="1"/>
    <col min="10248" max="10496" width="8.81640625" style="171"/>
    <col min="10497" max="10497" width="8.54296875" style="171" customWidth="1"/>
    <col min="10498" max="10498" width="60.453125" style="171" customWidth="1"/>
    <col min="10499" max="10500" width="10.453125" style="171" customWidth="1"/>
    <col min="10501" max="10501" width="12.453125" style="171" customWidth="1"/>
    <col min="10502" max="10502" width="14.54296875" style="171" customWidth="1"/>
    <col min="10503" max="10503" width="89.453125" style="171" customWidth="1"/>
    <col min="10504" max="10752" width="8.81640625" style="171"/>
    <col min="10753" max="10753" width="8.54296875" style="171" customWidth="1"/>
    <col min="10754" max="10754" width="60.453125" style="171" customWidth="1"/>
    <col min="10755" max="10756" width="10.453125" style="171" customWidth="1"/>
    <col min="10757" max="10757" width="12.453125" style="171" customWidth="1"/>
    <col min="10758" max="10758" width="14.54296875" style="171" customWidth="1"/>
    <col min="10759" max="10759" width="89.453125" style="171" customWidth="1"/>
    <col min="10760" max="11008" width="8.81640625" style="171"/>
    <col min="11009" max="11009" width="8.54296875" style="171" customWidth="1"/>
    <col min="11010" max="11010" width="60.453125" style="171" customWidth="1"/>
    <col min="11011" max="11012" width="10.453125" style="171" customWidth="1"/>
    <col min="11013" max="11013" width="12.453125" style="171" customWidth="1"/>
    <col min="11014" max="11014" width="14.54296875" style="171" customWidth="1"/>
    <col min="11015" max="11015" width="89.453125" style="171" customWidth="1"/>
    <col min="11016" max="11264" width="8.81640625" style="171"/>
    <col min="11265" max="11265" width="8.54296875" style="171" customWidth="1"/>
    <col min="11266" max="11266" width="60.453125" style="171" customWidth="1"/>
    <col min="11267" max="11268" width="10.453125" style="171" customWidth="1"/>
    <col min="11269" max="11269" width="12.453125" style="171" customWidth="1"/>
    <col min="11270" max="11270" width="14.54296875" style="171" customWidth="1"/>
    <col min="11271" max="11271" width="89.453125" style="171" customWidth="1"/>
    <col min="11272" max="11520" width="8.81640625" style="171"/>
    <col min="11521" max="11521" width="8.54296875" style="171" customWidth="1"/>
    <col min="11522" max="11522" width="60.453125" style="171" customWidth="1"/>
    <col min="11523" max="11524" width="10.453125" style="171" customWidth="1"/>
    <col min="11525" max="11525" width="12.453125" style="171" customWidth="1"/>
    <col min="11526" max="11526" width="14.54296875" style="171" customWidth="1"/>
    <col min="11527" max="11527" width="89.453125" style="171" customWidth="1"/>
    <col min="11528" max="11776" width="8.81640625" style="171"/>
    <col min="11777" max="11777" width="8.54296875" style="171" customWidth="1"/>
    <col min="11778" max="11778" width="60.453125" style="171" customWidth="1"/>
    <col min="11779" max="11780" width="10.453125" style="171" customWidth="1"/>
    <col min="11781" max="11781" width="12.453125" style="171" customWidth="1"/>
    <col min="11782" max="11782" width="14.54296875" style="171" customWidth="1"/>
    <col min="11783" max="11783" width="89.453125" style="171" customWidth="1"/>
    <col min="11784" max="12032" width="8.81640625" style="171"/>
    <col min="12033" max="12033" width="8.54296875" style="171" customWidth="1"/>
    <col min="12034" max="12034" width="60.453125" style="171" customWidth="1"/>
    <col min="12035" max="12036" width="10.453125" style="171" customWidth="1"/>
    <col min="12037" max="12037" width="12.453125" style="171" customWidth="1"/>
    <col min="12038" max="12038" width="14.54296875" style="171" customWidth="1"/>
    <col min="12039" max="12039" width="89.453125" style="171" customWidth="1"/>
    <col min="12040" max="12288" width="8.81640625" style="171"/>
    <col min="12289" max="12289" width="8.54296875" style="171" customWidth="1"/>
    <col min="12290" max="12290" width="60.453125" style="171" customWidth="1"/>
    <col min="12291" max="12292" width="10.453125" style="171" customWidth="1"/>
    <col min="12293" max="12293" width="12.453125" style="171" customWidth="1"/>
    <col min="12294" max="12294" width="14.54296875" style="171" customWidth="1"/>
    <col min="12295" max="12295" width="89.453125" style="171" customWidth="1"/>
    <col min="12296" max="12544" width="8.81640625" style="171"/>
    <col min="12545" max="12545" width="8.54296875" style="171" customWidth="1"/>
    <col min="12546" max="12546" width="60.453125" style="171" customWidth="1"/>
    <col min="12547" max="12548" width="10.453125" style="171" customWidth="1"/>
    <col min="12549" max="12549" width="12.453125" style="171" customWidth="1"/>
    <col min="12550" max="12550" width="14.54296875" style="171" customWidth="1"/>
    <col min="12551" max="12551" width="89.453125" style="171" customWidth="1"/>
    <col min="12552" max="12800" width="8.81640625" style="171"/>
    <col min="12801" max="12801" width="8.54296875" style="171" customWidth="1"/>
    <col min="12802" max="12802" width="60.453125" style="171" customWidth="1"/>
    <col min="12803" max="12804" width="10.453125" style="171" customWidth="1"/>
    <col min="12805" max="12805" width="12.453125" style="171" customWidth="1"/>
    <col min="12806" max="12806" width="14.54296875" style="171" customWidth="1"/>
    <col min="12807" max="12807" width="89.453125" style="171" customWidth="1"/>
    <col min="12808" max="13056" width="8.81640625" style="171"/>
    <col min="13057" max="13057" width="8.54296875" style="171" customWidth="1"/>
    <col min="13058" max="13058" width="60.453125" style="171" customWidth="1"/>
    <col min="13059" max="13060" width="10.453125" style="171" customWidth="1"/>
    <col min="13061" max="13061" width="12.453125" style="171" customWidth="1"/>
    <col min="13062" max="13062" width="14.54296875" style="171" customWidth="1"/>
    <col min="13063" max="13063" width="89.453125" style="171" customWidth="1"/>
    <col min="13064" max="13312" width="8.81640625" style="171"/>
    <col min="13313" max="13313" width="8.54296875" style="171" customWidth="1"/>
    <col min="13314" max="13314" width="60.453125" style="171" customWidth="1"/>
    <col min="13315" max="13316" width="10.453125" style="171" customWidth="1"/>
    <col min="13317" max="13317" width="12.453125" style="171" customWidth="1"/>
    <col min="13318" max="13318" width="14.54296875" style="171" customWidth="1"/>
    <col min="13319" max="13319" width="89.453125" style="171" customWidth="1"/>
    <col min="13320" max="13568" width="8.81640625" style="171"/>
    <col min="13569" max="13569" width="8.54296875" style="171" customWidth="1"/>
    <col min="13570" max="13570" width="60.453125" style="171" customWidth="1"/>
    <col min="13571" max="13572" width="10.453125" style="171" customWidth="1"/>
    <col min="13573" max="13573" width="12.453125" style="171" customWidth="1"/>
    <col min="13574" max="13574" width="14.54296875" style="171" customWidth="1"/>
    <col min="13575" max="13575" width="89.453125" style="171" customWidth="1"/>
    <col min="13576" max="13824" width="8.81640625" style="171"/>
    <col min="13825" max="13825" width="8.54296875" style="171" customWidth="1"/>
    <col min="13826" max="13826" width="60.453125" style="171" customWidth="1"/>
    <col min="13827" max="13828" width="10.453125" style="171" customWidth="1"/>
    <col min="13829" max="13829" width="12.453125" style="171" customWidth="1"/>
    <col min="13830" max="13830" width="14.54296875" style="171" customWidth="1"/>
    <col min="13831" max="13831" width="89.453125" style="171" customWidth="1"/>
    <col min="13832" max="14080" width="8.81640625" style="171"/>
    <col min="14081" max="14081" width="8.54296875" style="171" customWidth="1"/>
    <col min="14082" max="14082" width="60.453125" style="171" customWidth="1"/>
    <col min="14083" max="14084" width="10.453125" style="171" customWidth="1"/>
    <col min="14085" max="14085" width="12.453125" style="171" customWidth="1"/>
    <col min="14086" max="14086" width="14.54296875" style="171" customWidth="1"/>
    <col min="14087" max="14087" width="89.453125" style="171" customWidth="1"/>
    <col min="14088" max="14336" width="8.81640625" style="171"/>
    <col min="14337" max="14337" width="8.54296875" style="171" customWidth="1"/>
    <col min="14338" max="14338" width="60.453125" style="171" customWidth="1"/>
    <col min="14339" max="14340" width="10.453125" style="171" customWidth="1"/>
    <col min="14341" max="14341" width="12.453125" style="171" customWidth="1"/>
    <col min="14342" max="14342" width="14.54296875" style="171" customWidth="1"/>
    <col min="14343" max="14343" width="89.453125" style="171" customWidth="1"/>
    <col min="14344" max="14592" width="8.81640625" style="171"/>
    <col min="14593" max="14593" width="8.54296875" style="171" customWidth="1"/>
    <col min="14594" max="14594" width="60.453125" style="171" customWidth="1"/>
    <col min="14595" max="14596" width="10.453125" style="171" customWidth="1"/>
    <col min="14597" max="14597" width="12.453125" style="171" customWidth="1"/>
    <col min="14598" max="14598" width="14.54296875" style="171" customWidth="1"/>
    <col min="14599" max="14599" width="89.453125" style="171" customWidth="1"/>
    <col min="14600" max="14848" width="8.81640625" style="171"/>
    <col min="14849" max="14849" width="8.54296875" style="171" customWidth="1"/>
    <col min="14850" max="14850" width="60.453125" style="171" customWidth="1"/>
    <col min="14851" max="14852" width="10.453125" style="171" customWidth="1"/>
    <col min="14853" max="14853" width="12.453125" style="171" customWidth="1"/>
    <col min="14854" max="14854" width="14.54296875" style="171" customWidth="1"/>
    <col min="14855" max="14855" width="89.453125" style="171" customWidth="1"/>
    <col min="14856" max="15104" width="8.81640625" style="171"/>
    <col min="15105" max="15105" width="8.54296875" style="171" customWidth="1"/>
    <col min="15106" max="15106" width="60.453125" style="171" customWidth="1"/>
    <col min="15107" max="15108" width="10.453125" style="171" customWidth="1"/>
    <col min="15109" max="15109" width="12.453125" style="171" customWidth="1"/>
    <col min="15110" max="15110" width="14.54296875" style="171" customWidth="1"/>
    <col min="15111" max="15111" width="89.453125" style="171" customWidth="1"/>
    <col min="15112" max="15360" width="8.81640625" style="171"/>
    <col min="15361" max="15361" width="8.54296875" style="171" customWidth="1"/>
    <col min="15362" max="15362" width="60.453125" style="171" customWidth="1"/>
    <col min="15363" max="15364" width="10.453125" style="171" customWidth="1"/>
    <col min="15365" max="15365" width="12.453125" style="171" customWidth="1"/>
    <col min="15366" max="15366" width="14.54296875" style="171" customWidth="1"/>
    <col min="15367" max="15367" width="89.453125" style="171" customWidth="1"/>
    <col min="15368" max="15616" width="8.81640625" style="171"/>
    <col min="15617" max="15617" width="8.54296875" style="171" customWidth="1"/>
    <col min="15618" max="15618" width="60.453125" style="171" customWidth="1"/>
    <col min="15619" max="15620" width="10.453125" style="171" customWidth="1"/>
    <col min="15621" max="15621" width="12.453125" style="171" customWidth="1"/>
    <col min="15622" max="15622" width="14.54296875" style="171" customWidth="1"/>
    <col min="15623" max="15623" width="89.453125" style="171" customWidth="1"/>
    <col min="15624" max="15872" width="8.81640625" style="171"/>
    <col min="15873" max="15873" width="8.54296875" style="171" customWidth="1"/>
    <col min="15874" max="15874" width="60.453125" style="171" customWidth="1"/>
    <col min="15875" max="15876" width="10.453125" style="171" customWidth="1"/>
    <col min="15877" max="15877" width="12.453125" style="171" customWidth="1"/>
    <col min="15878" max="15878" width="14.54296875" style="171" customWidth="1"/>
    <col min="15879" max="15879" width="89.453125" style="171" customWidth="1"/>
    <col min="15880" max="16128" width="8.81640625" style="171"/>
    <col min="16129" max="16129" width="8.54296875" style="171" customWidth="1"/>
    <col min="16130" max="16130" width="60.453125" style="171" customWidth="1"/>
    <col min="16131" max="16132" width="10.453125" style="171" customWidth="1"/>
    <col min="16133" max="16133" width="12.453125" style="171" customWidth="1"/>
    <col min="16134" max="16134" width="14.54296875" style="171" customWidth="1"/>
    <col min="16135" max="16135" width="89.453125" style="171" customWidth="1"/>
    <col min="16136" max="16384" width="8.81640625" style="171"/>
  </cols>
  <sheetData>
    <row r="1" spans="1:7" s="179" customFormat="1">
      <c r="A1" s="181" t="s">
        <v>929</v>
      </c>
      <c r="B1" s="181"/>
      <c r="C1" s="181"/>
      <c r="D1" s="181"/>
      <c r="E1" s="181"/>
      <c r="F1" s="181"/>
      <c r="G1" s="181"/>
    </row>
    <row r="2" spans="1:7" s="179" customFormat="1">
      <c r="A2" s="181" t="s">
        <v>930</v>
      </c>
      <c r="B2" s="181"/>
      <c r="C2" s="181"/>
      <c r="D2" s="189"/>
      <c r="E2" s="190"/>
      <c r="F2" s="191"/>
      <c r="G2" s="181"/>
    </row>
    <row r="3" spans="1:7" s="179" customFormat="1">
      <c r="A3" s="181" t="s">
        <v>931</v>
      </c>
      <c r="B3" s="182"/>
      <c r="C3" s="181"/>
      <c r="D3" s="189"/>
      <c r="E3" s="192"/>
      <c r="F3" s="191"/>
      <c r="G3" s="181"/>
    </row>
    <row r="4" spans="1:7">
      <c r="A4" s="170" t="s">
        <v>932</v>
      </c>
      <c r="B4" s="170"/>
      <c r="C4" s="170"/>
      <c r="D4" s="170"/>
      <c r="E4" s="169"/>
      <c r="F4" s="169"/>
      <c r="G4" s="170"/>
    </row>
    <row r="5" spans="1:7" ht="47.5" customHeight="1" thickBot="1">
      <c r="A5" s="168" t="s">
        <v>574</v>
      </c>
      <c r="B5" s="167" t="s">
        <v>87</v>
      </c>
      <c r="C5" s="166" t="s">
        <v>575</v>
      </c>
      <c r="D5" s="165" t="s">
        <v>89</v>
      </c>
      <c r="E5" s="214" t="s">
        <v>576</v>
      </c>
      <c r="F5" s="215" t="s">
        <v>577</v>
      </c>
      <c r="G5" s="216" t="s">
        <v>578</v>
      </c>
    </row>
    <row r="6" spans="1:7" ht="18.649999999999999" customHeight="1">
      <c r="A6" s="217"/>
      <c r="B6" s="218"/>
      <c r="C6" s="213"/>
      <c r="D6" s="213"/>
      <c r="E6" s="219"/>
      <c r="F6" s="219"/>
      <c r="G6" s="218"/>
    </row>
    <row r="7" spans="1:7" ht="18.649999999999999" customHeight="1">
      <c r="A7" s="198" t="s">
        <v>580</v>
      </c>
      <c r="B7" s="185" t="s">
        <v>933</v>
      </c>
      <c r="C7" s="198"/>
      <c r="D7" s="198"/>
      <c r="E7" s="199"/>
      <c r="F7" s="220">
        <f>SUM(F8:F29)</f>
        <v>0</v>
      </c>
      <c r="G7" s="186"/>
    </row>
    <row r="8" spans="1:7">
      <c r="A8" s="221">
        <v>1</v>
      </c>
      <c r="B8" s="186" t="s">
        <v>934</v>
      </c>
      <c r="C8" s="198">
        <v>1</v>
      </c>
      <c r="D8" s="198" t="s">
        <v>473</v>
      </c>
      <c r="E8" s="225"/>
      <c r="F8" s="225">
        <f>C8*E8</f>
        <v>0</v>
      </c>
      <c r="G8" s="186" t="s">
        <v>935</v>
      </c>
    </row>
    <row r="9" spans="1:7">
      <c r="A9" s="221">
        <v>2</v>
      </c>
      <c r="B9" s="186" t="s">
        <v>936</v>
      </c>
      <c r="C9" s="198">
        <v>23</v>
      </c>
      <c r="D9" s="198" t="s">
        <v>473</v>
      </c>
      <c r="E9" s="225"/>
      <c r="F9" s="225">
        <f t="shared" ref="F9:F68" si="0">C9*E9</f>
        <v>0</v>
      </c>
      <c r="G9" s="186" t="s">
        <v>935</v>
      </c>
    </row>
    <row r="10" spans="1:7">
      <c r="A10" s="221">
        <v>3</v>
      </c>
      <c r="B10" s="186" t="s">
        <v>937</v>
      </c>
      <c r="C10" s="198">
        <v>2</v>
      </c>
      <c r="D10" s="198" t="s">
        <v>473</v>
      </c>
      <c r="E10" s="225"/>
      <c r="F10" s="225">
        <f t="shared" si="0"/>
        <v>0</v>
      </c>
      <c r="G10" s="186"/>
    </row>
    <row r="11" spans="1:7">
      <c r="A11" s="221">
        <v>4</v>
      </c>
      <c r="B11" s="132" t="s">
        <v>938</v>
      </c>
      <c r="C11" s="198">
        <v>25</v>
      </c>
      <c r="D11" s="198" t="s">
        <v>473</v>
      </c>
      <c r="E11" s="225"/>
      <c r="F11" s="225">
        <f t="shared" si="0"/>
        <v>0</v>
      </c>
      <c r="G11" s="186" t="s">
        <v>935</v>
      </c>
    </row>
    <row r="12" spans="1:7">
      <c r="A12" s="221">
        <v>5</v>
      </c>
      <c r="B12" s="132" t="s">
        <v>939</v>
      </c>
      <c r="C12" s="198">
        <v>7</v>
      </c>
      <c r="D12" s="198" t="s">
        <v>473</v>
      </c>
      <c r="E12" s="225"/>
      <c r="F12" s="225">
        <f t="shared" si="0"/>
        <v>0</v>
      </c>
      <c r="G12" s="186"/>
    </row>
    <row r="13" spans="1:7">
      <c r="A13" s="221">
        <v>6</v>
      </c>
      <c r="B13" s="132" t="s">
        <v>940</v>
      </c>
      <c r="C13" s="198">
        <v>2</v>
      </c>
      <c r="D13" s="198" t="s">
        <v>473</v>
      </c>
      <c r="E13" s="225"/>
      <c r="F13" s="225">
        <f t="shared" si="0"/>
        <v>0</v>
      </c>
      <c r="G13" s="186" t="s">
        <v>935</v>
      </c>
    </row>
    <row r="14" spans="1:7">
      <c r="A14" s="221">
        <v>7</v>
      </c>
      <c r="B14" s="132" t="s">
        <v>941</v>
      </c>
      <c r="C14" s="198">
        <v>4</v>
      </c>
      <c r="D14" s="198" t="s">
        <v>473</v>
      </c>
      <c r="E14" s="225"/>
      <c r="F14" s="225">
        <f t="shared" si="0"/>
        <v>0</v>
      </c>
      <c r="G14" s="186"/>
    </row>
    <row r="15" spans="1:7">
      <c r="A15" s="221">
        <v>8</v>
      </c>
      <c r="B15" s="132" t="s">
        <v>942</v>
      </c>
      <c r="C15" s="198">
        <v>230</v>
      </c>
      <c r="D15" s="198" t="s">
        <v>95</v>
      </c>
      <c r="E15" s="225"/>
      <c r="F15" s="225">
        <f t="shared" si="0"/>
        <v>0</v>
      </c>
      <c r="G15" s="186"/>
    </row>
    <row r="16" spans="1:7">
      <c r="A16" s="221">
        <v>9</v>
      </c>
      <c r="B16" s="132" t="s">
        <v>943</v>
      </c>
      <c r="C16" s="198">
        <v>160</v>
      </c>
      <c r="D16" s="198" t="s">
        <v>95</v>
      </c>
      <c r="E16" s="225"/>
      <c r="F16" s="225">
        <f t="shared" si="0"/>
        <v>0</v>
      </c>
      <c r="G16" s="186"/>
    </row>
    <row r="17" spans="1:7">
      <c r="A17" s="221">
        <v>10</v>
      </c>
      <c r="B17" s="132" t="s">
        <v>944</v>
      </c>
      <c r="C17" s="198">
        <v>510</v>
      </c>
      <c r="D17" s="198" t="s">
        <v>473</v>
      </c>
      <c r="E17" s="225"/>
      <c r="F17" s="225">
        <f t="shared" si="0"/>
        <v>0</v>
      </c>
      <c r="G17" s="186"/>
    </row>
    <row r="18" spans="1:7" ht="35.25" customHeight="1">
      <c r="A18" s="221">
        <v>11</v>
      </c>
      <c r="B18" s="132" t="s">
        <v>945</v>
      </c>
      <c r="C18" s="198">
        <v>1200</v>
      </c>
      <c r="D18" s="198" t="s">
        <v>473</v>
      </c>
      <c r="E18" s="225"/>
      <c r="F18" s="225">
        <f t="shared" si="0"/>
        <v>0</v>
      </c>
      <c r="G18" s="186"/>
    </row>
    <row r="19" spans="1:7">
      <c r="A19" s="221">
        <v>12</v>
      </c>
      <c r="B19" s="132" t="s">
        <v>946</v>
      </c>
      <c r="C19" s="198">
        <v>1</v>
      </c>
      <c r="D19" s="198" t="s">
        <v>127</v>
      </c>
      <c r="E19" s="225"/>
      <c r="F19" s="225">
        <f t="shared" si="0"/>
        <v>0</v>
      </c>
      <c r="G19" s="186"/>
    </row>
    <row r="20" spans="1:7">
      <c r="A20" s="221">
        <v>13</v>
      </c>
      <c r="B20" s="132" t="s">
        <v>947</v>
      </c>
      <c r="C20" s="198">
        <v>2</v>
      </c>
      <c r="D20" s="198" t="s">
        <v>473</v>
      </c>
      <c r="E20" s="225"/>
      <c r="F20" s="225">
        <f t="shared" si="0"/>
        <v>0</v>
      </c>
      <c r="G20" s="186"/>
    </row>
    <row r="21" spans="1:7">
      <c r="A21" s="221">
        <v>14</v>
      </c>
      <c r="B21" s="132" t="s">
        <v>948</v>
      </c>
      <c r="C21" s="198">
        <v>1</v>
      </c>
      <c r="D21" s="198" t="s">
        <v>473</v>
      </c>
      <c r="E21" s="225"/>
      <c r="F21" s="225">
        <f t="shared" si="0"/>
        <v>0</v>
      </c>
      <c r="G21" s="186"/>
    </row>
    <row r="22" spans="1:7">
      <c r="A22" s="221">
        <v>15</v>
      </c>
      <c r="B22" s="132" t="s">
        <v>949</v>
      </c>
      <c r="C22" s="198">
        <v>1</v>
      </c>
      <c r="D22" s="198" t="s">
        <v>127</v>
      </c>
      <c r="E22" s="225"/>
      <c r="F22" s="225">
        <f t="shared" si="0"/>
        <v>0</v>
      </c>
      <c r="G22" s="186"/>
    </row>
    <row r="23" spans="1:7">
      <c r="A23" s="221">
        <v>16</v>
      </c>
      <c r="B23" s="132" t="s">
        <v>950</v>
      </c>
      <c r="C23" s="198">
        <v>390</v>
      </c>
      <c r="D23" s="198" t="s">
        <v>95</v>
      </c>
      <c r="E23" s="225"/>
      <c r="F23" s="225">
        <f t="shared" si="0"/>
        <v>0</v>
      </c>
      <c r="G23" s="186"/>
    </row>
    <row r="24" spans="1:7">
      <c r="A24" s="221">
        <v>17</v>
      </c>
      <c r="B24" s="132" t="s">
        <v>951</v>
      </c>
      <c r="C24" s="198">
        <v>38</v>
      </c>
      <c r="D24" s="198" t="s">
        <v>473</v>
      </c>
      <c r="E24" s="225"/>
      <c r="F24" s="225">
        <f t="shared" si="0"/>
        <v>0</v>
      </c>
      <c r="G24" s="186"/>
    </row>
    <row r="25" spans="1:7">
      <c r="A25" s="221">
        <v>18</v>
      </c>
      <c r="B25" s="132" t="s">
        <v>952</v>
      </c>
      <c r="C25" s="198">
        <v>1</v>
      </c>
      <c r="D25" s="198" t="s">
        <v>127</v>
      </c>
      <c r="E25" s="225"/>
      <c r="F25" s="225">
        <f t="shared" si="0"/>
        <v>0</v>
      </c>
      <c r="G25" s="186"/>
    </row>
    <row r="26" spans="1:7">
      <c r="A26" s="221">
        <v>19</v>
      </c>
      <c r="B26" s="137" t="s">
        <v>953</v>
      </c>
      <c r="C26" s="198">
        <v>1</v>
      </c>
      <c r="D26" s="198" t="s">
        <v>127</v>
      </c>
      <c r="E26" s="225"/>
      <c r="F26" s="225">
        <f t="shared" si="0"/>
        <v>0</v>
      </c>
      <c r="G26" s="186"/>
    </row>
    <row r="27" spans="1:7">
      <c r="A27" s="221">
        <v>20</v>
      </c>
      <c r="B27" s="137" t="s">
        <v>954</v>
      </c>
      <c r="C27" s="198">
        <v>1</v>
      </c>
      <c r="D27" s="198" t="s">
        <v>127</v>
      </c>
      <c r="E27" s="225"/>
      <c r="F27" s="225">
        <f t="shared" si="0"/>
        <v>0</v>
      </c>
      <c r="G27" s="186"/>
    </row>
    <row r="28" spans="1:7">
      <c r="A28" s="221">
        <v>21</v>
      </c>
      <c r="B28" s="137" t="s">
        <v>955</v>
      </c>
      <c r="C28" s="198">
        <v>1</v>
      </c>
      <c r="D28" s="198" t="s">
        <v>127</v>
      </c>
      <c r="E28" s="225"/>
      <c r="F28" s="225">
        <f t="shared" si="0"/>
        <v>0</v>
      </c>
      <c r="G28" s="186"/>
    </row>
    <row r="29" spans="1:7">
      <c r="A29" s="221">
        <v>22</v>
      </c>
      <c r="B29" s="137" t="s">
        <v>956</v>
      </c>
      <c r="C29" s="198">
        <v>1</v>
      </c>
      <c r="D29" s="198" t="s">
        <v>127</v>
      </c>
      <c r="E29" s="225"/>
      <c r="F29" s="225">
        <f t="shared" si="0"/>
        <v>0</v>
      </c>
      <c r="G29" s="186"/>
    </row>
    <row r="30" spans="1:7">
      <c r="A30" s="221"/>
      <c r="B30" s="137"/>
      <c r="C30" s="198"/>
      <c r="D30" s="198"/>
      <c r="E30" s="225"/>
      <c r="F30" s="225"/>
      <c r="G30" s="186"/>
    </row>
    <row r="31" spans="1:7" ht="18.649999999999999" customHeight="1">
      <c r="A31" s="198" t="s">
        <v>580</v>
      </c>
      <c r="B31" s="185" t="s">
        <v>957</v>
      </c>
      <c r="C31" s="198"/>
      <c r="D31" s="198"/>
      <c r="E31" s="225"/>
      <c r="F31" s="449">
        <f>SUM(F32:F57)</f>
        <v>0</v>
      </c>
      <c r="G31" s="186"/>
    </row>
    <row r="32" spans="1:7">
      <c r="A32" s="221">
        <v>1</v>
      </c>
      <c r="B32" s="137" t="s">
        <v>958</v>
      </c>
      <c r="C32" s="198">
        <v>1</v>
      </c>
      <c r="D32" s="198" t="s">
        <v>473</v>
      </c>
      <c r="E32" s="225"/>
      <c r="F32" s="225">
        <f t="shared" si="0"/>
        <v>0</v>
      </c>
      <c r="G32" s="186" t="s">
        <v>959</v>
      </c>
    </row>
    <row r="33" spans="1:7">
      <c r="A33" s="221">
        <v>2</v>
      </c>
      <c r="B33" s="137" t="s">
        <v>960</v>
      </c>
      <c r="C33" s="198">
        <v>2</v>
      </c>
      <c r="D33" s="198" t="s">
        <v>473</v>
      </c>
      <c r="E33" s="225"/>
      <c r="F33" s="225">
        <f t="shared" si="0"/>
        <v>0</v>
      </c>
      <c r="G33" s="186" t="s">
        <v>959</v>
      </c>
    </row>
    <row r="34" spans="1:7">
      <c r="A34" s="221">
        <v>3</v>
      </c>
      <c r="B34" s="137" t="s">
        <v>961</v>
      </c>
      <c r="C34" s="198">
        <v>1</v>
      </c>
      <c r="D34" s="198" t="s">
        <v>473</v>
      </c>
      <c r="E34" s="225"/>
      <c r="F34" s="225">
        <f t="shared" si="0"/>
        <v>0</v>
      </c>
      <c r="G34" s="186" t="s">
        <v>959</v>
      </c>
    </row>
    <row r="35" spans="1:7">
      <c r="A35" s="221">
        <v>4</v>
      </c>
      <c r="B35" s="137" t="s">
        <v>962</v>
      </c>
      <c r="C35" s="198">
        <v>13</v>
      </c>
      <c r="D35" s="198" t="s">
        <v>473</v>
      </c>
      <c r="E35" s="225"/>
      <c r="F35" s="225">
        <f t="shared" si="0"/>
        <v>0</v>
      </c>
      <c r="G35" s="186" t="s">
        <v>959</v>
      </c>
    </row>
    <row r="36" spans="1:7">
      <c r="A36" s="221">
        <v>5</v>
      </c>
      <c r="B36" s="137" t="s">
        <v>963</v>
      </c>
      <c r="C36" s="198">
        <v>1</v>
      </c>
      <c r="D36" s="198" t="s">
        <v>473</v>
      </c>
      <c r="E36" s="225"/>
      <c r="F36" s="225">
        <f t="shared" si="0"/>
        <v>0</v>
      </c>
      <c r="G36" s="186"/>
    </row>
    <row r="37" spans="1:7">
      <c r="A37" s="221">
        <v>6</v>
      </c>
      <c r="B37" s="137" t="s">
        <v>964</v>
      </c>
      <c r="C37" s="198">
        <v>36</v>
      </c>
      <c r="D37" s="198" t="s">
        <v>473</v>
      </c>
      <c r="E37" s="225"/>
      <c r="F37" s="225">
        <f t="shared" si="0"/>
        <v>0</v>
      </c>
      <c r="G37" s="186" t="s">
        <v>959</v>
      </c>
    </row>
    <row r="38" spans="1:7">
      <c r="A38" s="221">
        <v>7</v>
      </c>
      <c r="B38" s="137" t="s">
        <v>965</v>
      </c>
      <c r="C38" s="198">
        <v>19</v>
      </c>
      <c r="D38" s="198" t="s">
        <v>473</v>
      </c>
      <c r="E38" s="225"/>
      <c r="F38" s="225">
        <f t="shared" si="0"/>
        <v>0</v>
      </c>
      <c r="G38" s="186" t="s">
        <v>959</v>
      </c>
    </row>
    <row r="39" spans="1:7">
      <c r="A39" s="221">
        <v>8</v>
      </c>
      <c r="B39" s="137" t="s">
        <v>966</v>
      </c>
      <c r="C39" s="198">
        <v>20</v>
      </c>
      <c r="D39" s="198" t="s">
        <v>473</v>
      </c>
      <c r="E39" s="225"/>
      <c r="F39" s="225">
        <f t="shared" si="0"/>
        <v>0</v>
      </c>
      <c r="G39" s="186" t="s">
        <v>959</v>
      </c>
    </row>
    <row r="40" spans="1:7">
      <c r="A40" s="221">
        <v>9</v>
      </c>
      <c r="B40" s="137" t="s">
        <v>967</v>
      </c>
      <c r="C40" s="198">
        <v>2</v>
      </c>
      <c r="D40" s="198" t="s">
        <v>473</v>
      </c>
      <c r="E40" s="225"/>
      <c r="F40" s="225">
        <f t="shared" si="0"/>
        <v>0</v>
      </c>
      <c r="G40" s="186" t="s">
        <v>959</v>
      </c>
    </row>
    <row r="41" spans="1:7">
      <c r="A41" s="221">
        <v>10</v>
      </c>
      <c r="B41" s="137" t="s">
        <v>968</v>
      </c>
      <c r="C41" s="198">
        <v>4</v>
      </c>
      <c r="D41" s="198" t="s">
        <v>473</v>
      </c>
      <c r="E41" s="225"/>
      <c r="F41" s="225">
        <f t="shared" si="0"/>
        <v>0</v>
      </c>
      <c r="G41" s="186" t="s">
        <v>959</v>
      </c>
    </row>
    <row r="42" spans="1:7">
      <c r="A42" s="221">
        <v>11</v>
      </c>
      <c r="B42" s="137" t="s">
        <v>969</v>
      </c>
      <c r="C42" s="198">
        <v>4</v>
      </c>
      <c r="D42" s="198" t="s">
        <v>473</v>
      </c>
      <c r="E42" s="225"/>
      <c r="F42" s="225">
        <f t="shared" si="0"/>
        <v>0</v>
      </c>
      <c r="G42" s="186" t="s">
        <v>959</v>
      </c>
    </row>
    <row r="43" spans="1:7">
      <c r="A43" s="221">
        <v>12</v>
      </c>
      <c r="B43" s="137" t="s">
        <v>970</v>
      </c>
      <c r="C43" s="198">
        <v>4</v>
      </c>
      <c r="D43" s="198" t="s">
        <v>473</v>
      </c>
      <c r="E43" s="225"/>
      <c r="F43" s="225">
        <f t="shared" si="0"/>
        <v>0</v>
      </c>
      <c r="G43" s="186" t="s">
        <v>959</v>
      </c>
    </row>
    <row r="44" spans="1:7">
      <c r="A44" s="221">
        <v>13</v>
      </c>
      <c r="B44" s="137" t="s">
        <v>971</v>
      </c>
      <c r="C44" s="198">
        <v>25</v>
      </c>
      <c r="D44" s="198" t="s">
        <v>473</v>
      </c>
      <c r="E44" s="225"/>
      <c r="F44" s="225">
        <f t="shared" si="0"/>
        <v>0</v>
      </c>
      <c r="G44" s="186" t="s">
        <v>959</v>
      </c>
    </row>
    <row r="45" spans="1:7">
      <c r="A45" s="221">
        <v>14</v>
      </c>
      <c r="B45" s="132" t="s">
        <v>972</v>
      </c>
      <c r="C45" s="198">
        <v>260</v>
      </c>
      <c r="D45" s="198" t="s">
        <v>95</v>
      </c>
      <c r="E45" s="225"/>
      <c r="F45" s="225">
        <f t="shared" si="0"/>
        <v>0</v>
      </c>
      <c r="G45" s="186"/>
    </row>
    <row r="46" spans="1:7">
      <c r="A46" s="221">
        <v>15</v>
      </c>
      <c r="B46" s="137" t="s">
        <v>973</v>
      </c>
      <c r="C46" s="198">
        <v>170</v>
      </c>
      <c r="D46" s="198" t="s">
        <v>95</v>
      </c>
      <c r="E46" s="225"/>
      <c r="F46" s="225">
        <f t="shared" si="0"/>
        <v>0</v>
      </c>
      <c r="G46" s="186"/>
    </row>
    <row r="47" spans="1:7">
      <c r="A47" s="221">
        <v>16</v>
      </c>
      <c r="B47" s="137" t="s">
        <v>974</v>
      </c>
      <c r="C47" s="198">
        <v>1160</v>
      </c>
      <c r="D47" s="198" t="s">
        <v>95</v>
      </c>
      <c r="E47" s="225"/>
      <c r="F47" s="225">
        <f t="shared" si="0"/>
        <v>0</v>
      </c>
      <c r="G47" s="186"/>
    </row>
    <row r="48" spans="1:7">
      <c r="A48" s="221">
        <v>17</v>
      </c>
      <c r="B48" s="137" t="s">
        <v>975</v>
      </c>
      <c r="C48" s="198">
        <v>1200</v>
      </c>
      <c r="D48" s="198" t="s">
        <v>95</v>
      </c>
      <c r="E48" s="225"/>
      <c r="F48" s="225">
        <f>C48*E48</f>
        <v>0</v>
      </c>
      <c r="G48" s="186" t="s">
        <v>976</v>
      </c>
    </row>
    <row r="49" spans="1:7">
      <c r="A49" s="221">
        <v>18</v>
      </c>
      <c r="B49" s="137" t="s">
        <v>977</v>
      </c>
      <c r="C49" s="198">
        <v>3120</v>
      </c>
      <c r="D49" s="198" t="s">
        <v>473</v>
      </c>
      <c r="E49" s="225"/>
      <c r="F49" s="225">
        <f t="shared" si="0"/>
        <v>0</v>
      </c>
      <c r="G49" s="186"/>
    </row>
    <row r="50" spans="1:7">
      <c r="A50" s="221">
        <v>19</v>
      </c>
      <c r="B50" s="132" t="s">
        <v>946</v>
      </c>
      <c r="C50" s="198">
        <v>1</v>
      </c>
      <c r="D50" s="198" t="s">
        <v>127</v>
      </c>
      <c r="E50" s="225"/>
      <c r="F50" s="225">
        <f t="shared" si="0"/>
        <v>0</v>
      </c>
      <c r="G50" s="186"/>
    </row>
    <row r="51" spans="1:7">
      <c r="A51" s="221">
        <v>20</v>
      </c>
      <c r="B51" s="137" t="s">
        <v>978</v>
      </c>
      <c r="C51" s="198">
        <v>1</v>
      </c>
      <c r="D51" s="198" t="s">
        <v>127</v>
      </c>
      <c r="E51" s="225"/>
      <c r="F51" s="225">
        <f t="shared" si="0"/>
        <v>0</v>
      </c>
      <c r="G51" s="186"/>
    </row>
    <row r="52" spans="1:7">
      <c r="A52" s="221">
        <v>21</v>
      </c>
      <c r="B52" s="137" t="s">
        <v>979</v>
      </c>
      <c r="C52" s="198">
        <v>1690</v>
      </c>
      <c r="D52" s="198" t="s">
        <v>95</v>
      </c>
      <c r="E52" s="225"/>
      <c r="F52" s="225">
        <f t="shared" si="0"/>
        <v>0</v>
      </c>
      <c r="G52" s="186"/>
    </row>
    <row r="53" spans="1:7">
      <c r="A53" s="221">
        <v>22</v>
      </c>
      <c r="B53" s="137" t="s">
        <v>980</v>
      </c>
      <c r="C53" s="198">
        <v>1200</v>
      </c>
      <c r="D53" s="198" t="s">
        <v>95</v>
      </c>
      <c r="E53" s="225"/>
      <c r="F53" s="225">
        <f t="shared" si="0"/>
        <v>0</v>
      </c>
      <c r="G53" s="186"/>
    </row>
    <row r="54" spans="1:7">
      <c r="A54" s="221">
        <v>23</v>
      </c>
      <c r="B54" s="137" t="s">
        <v>981</v>
      </c>
      <c r="C54" s="198">
        <v>1</v>
      </c>
      <c r="D54" s="198" t="s">
        <v>127</v>
      </c>
      <c r="E54" s="225"/>
      <c r="F54" s="225">
        <f t="shared" si="0"/>
        <v>0</v>
      </c>
      <c r="G54" s="186"/>
    </row>
    <row r="55" spans="1:7">
      <c r="A55" s="221">
        <v>24</v>
      </c>
      <c r="B55" s="137" t="s">
        <v>982</v>
      </c>
      <c r="C55" s="198">
        <v>1</v>
      </c>
      <c r="D55" s="198" t="s">
        <v>127</v>
      </c>
      <c r="E55" s="225"/>
      <c r="F55" s="225">
        <f t="shared" si="0"/>
        <v>0</v>
      </c>
      <c r="G55" s="186"/>
    </row>
    <row r="56" spans="1:7">
      <c r="A56" s="221">
        <v>25</v>
      </c>
      <c r="B56" s="137" t="s">
        <v>954</v>
      </c>
      <c r="C56" s="198">
        <v>1</v>
      </c>
      <c r="D56" s="198" t="s">
        <v>127</v>
      </c>
      <c r="E56" s="225"/>
      <c r="F56" s="225">
        <f t="shared" si="0"/>
        <v>0</v>
      </c>
      <c r="G56" s="186"/>
    </row>
    <row r="57" spans="1:7">
      <c r="A57" s="221">
        <v>26</v>
      </c>
      <c r="B57" s="222" t="s">
        <v>956</v>
      </c>
      <c r="C57" s="198">
        <v>1</v>
      </c>
      <c r="D57" s="198" t="s">
        <v>127</v>
      </c>
      <c r="E57" s="225"/>
      <c r="F57" s="225">
        <f t="shared" si="0"/>
        <v>0</v>
      </c>
      <c r="G57" s="186"/>
    </row>
    <row r="58" spans="1:7">
      <c r="A58" s="221"/>
      <c r="B58" s="222"/>
      <c r="C58" s="198"/>
      <c r="D58" s="198"/>
      <c r="E58" s="225"/>
      <c r="F58" s="225"/>
      <c r="G58" s="186"/>
    </row>
    <row r="59" spans="1:7" ht="18.649999999999999" customHeight="1">
      <c r="A59" s="198" t="s">
        <v>580</v>
      </c>
      <c r="B59" s="185" t="s">
        <v>983</v>
      </c>
      <c r="C59" s="198"/>
      <c r="D59" s="198"/>
      <c r="E59" s="225"/>
      <c r="F59" s="449">
        <f>SUM(F60:F68)</f>
        <v>0</v>
      </c>
      <c r="G59" s="186"/>
    </row>
    <row r="60" spans="1:7">
      <c r="A60" s="221">
        <v>1</v>
      </c>
      <c r="B60" s="222" t="s">
        <v>984</v>
      </c>
      <c r="C60" s="198">
        <v>1</v>
      </c>
      <c r="D60" s="198" t="s">
        <v>473</v>
      </c>
      <c r="E60" s="225"/>
      <c r="F60" s="225">
        <f t="shared" si="0"/>
        <v>0</v>
      </c>
      <c r="G60" s="186"/>
    </row>
    <row r="61" spans="1:7">
      <c r="A61" s="221">
        <v>2</v>
      </c>
      <c r="B61" s="222" t="s">
        <v>985</v>
      </c>
      <c r="C61" s="198">
        <v>1</v>
      </c>
      <c r="D61" s="198" t="s">
        <v>473</v>
      </c>
      <c r="E61" s="225"/>
      <c r="F61" s="225">
        <f t="shared" si="0"/>
        <v>0</v>
      </c>
      <c r="G61" s="186"/>
    </row>
    <row r="62" spans="1:7">
      <c r="A62" s="221">
        <v>3</v>
      </c>
      <c r="B62" s="222" t="s">
        <v>986</v>
      </c>
      <c r="C62" s="198">
        <v>1</v>
      </c>
      <c r="D62" s="198" t="s">
        <v>473</v>
      </c>
      <c r="E62" s="225"/>
      <c r="F62" s="225">
        <f t="shared" si="0"/>
        <v>0</v>
      </c>
      <c r="G62" s="186"/>
    </row>
    <row r="63" spans="1:7">
      <c r="A63" s="221">
        <v>4</v>
      </c>
      <c r="B63" s="222" t="s">
        <v>987</v>
      </c>
      <c r="C63" s="198">
        <v>20</v>
      </c>
      <c r="D63" s="198" t="s">
        <v>95</v>
      </c>
      <c r="E63" s="225"/>
      <c r="F63" s="225">
        <f t="shared" si="0"/>
        <v>0</v>
      </c>
      <c r="G63" s="186"/>
    </row>
    <row r="64" spans="1:7">
      <c r="A64" s="221">
        <v>5</v>
      </c>
      <c r="B64" s="137" t="s">
        <v>988</v>
      </c>
      <c r="C64" s="198">
        <v>20</v>
      </c>
      <c r="D64" s="198" t="s">
        <v>95</v>
      </c>
      <c r="E64" s="225"/>
      <c r="F64" s="225">
        <f t="shared" si="0"/>
        <v>0</v>
      </c>
      <c r="G64" s="186" t="s">
        <v>976</v>
      </c>
    </row>
    <row r="65" spans="1:7">
      <c r="A65" s="221">
        <v>6</v>
      </c>
      <c r="B65" s="137" t="s">
        <v>989</v>
      </c>
      <c r="C65" s="198">
        <v>30</v>
      </c>
      <c r="D65" s="198" t="s">
        <v>95</v>
      </c>
      <c r="E65" s="225"/>
      <c r="F65" s="225">
        <f t="shared" si="0"/>
        <v>0</v>
      </c>
      <c r="G65" s="186"/>
    </row>
    <row r="66" spans="1:7">
      <c r="A66" s="221">
        <v>7</v>
      </c>
      <c r="B66" s="137" t="s">
        <v>978</v>
      </c>
      <c r="C66" s="198">
        <v>1</v>
      </c>
      <c r="D66" s="198" t="s">
        <v>127</v>
      </c>
      <c r="E66" s="225"/>
      <c r="F66" s="225">
        <f t="shared" si="0"/>
        <v>0</v>
      </c>
      <c r="G66" s="186"/>
    </row>
    <row r="67" spans="1:7">
      <c r="A67" s="221">
        <v>8</v>
      </c>
      <c r="B67" s="137" t="s">
        <v>990</v>
      </c>
      <c r="C67" s="198">
        <v>20</v>
      </c>
      <c r="D67" s="198" t="s">
        <v>127</v>
      </c>
      <c r="E67" s="225"/>
      <c r="F67" s="225">
        <f t="shared" si="0"/>
        <v>0</v>
      </c>
      <c r="G67" s="186"/>
    </row>
    <row r="68" spans="1:7">
      <c r="A68" s="221">
        <v>9</v>
      </c>
      <c r="B68" s="137" t="s">
        <v>980</v>
      </c>
      <c r="C68" s="198">
        <v>20</v>
      </c>
      <c r="D68" s="198" t="s">
        <v>127</v>
      </c>
      <c r="E68" s="225"/>
      <c r="F68" s="225">
        <f t="shared" si="0"/>
        <v>0</v>
      </c>
      <c r="G68" s="186"/>
    </row>
    <row r="69" spans="1:7">
      <c r="A69" s="221"/>
      <c r="B69" s="137"/>
      <c r="C69" s="198"/>
      <c r="D69" s="198"/>
      <c r="E69" s="225"/>
      <c r="F69" s="225"/>
      <c r="G69" s="186"/>
    </row>
    <row r="70" spans="1:7">
      <c r="A70" s="198" t="s">
        <v>580</v>
      </c>
      <c r="B70" s="185" t="s">
        <v>991</v>
      </c>
      <c r="C70" s="198"/>
      <c r="D70" s="198"/>
      <c r="E70" s="225"/>
      <c r="F70" s="449">
        <f>SUM(F71:F93)</f>
        <v>0</v>
      </c>
      <c r="G70" s="186"/>
    </row>
    <row r="71" spans="1:7" ht="46.5">
      <c r="A71" s="221">
        <v>1</v>
      </c>
      <c r="B71" s="222" t="s">
        <v>992</v>
      </c>
      <c r="C71" s="198">
        <v>1</v>
      </c>
      <c r="D71" s="198" t="s">
        <v>473</v>
      </c>
      <c r="E71" s="225"/>
      <c r="F71" s="225">
        <f t="shared" ref="F71:F136" si="1">C71*E71</f>
        <v>0</v>
      </c>
      <c r="G71" s="186" t="s">
        <v>993</v>
      </c>
    </row>
    <row r="72" spans="1:7">
      <c r="A72" s="221">
        <v>2</v>
      </c>
      <c r="B72" s="222" t="s">
        <v>994</v>
      </c>
      <c r="C72" s="198">
        <v>1</v>
      </c>
      <c r="D72" s="198" t="s">
        <v>473</v>
      </c>
      <c r="E72" s="225"/>
      <c r="F72" s="225">
        <f t="shared" si="1"/>
        <v>0</v>
      </c>
      <c r="G72" s="186"/>
    </row>
    <row r="73" spans="1:7">
      <c r="A73" s="221">
        <v>3</v>
      </c>
      <c r="B73" s="137" t="s">
        <v>995</v>
      </c>
      <c r="C73" s="198">
        <v>2</v>
      </c>
      <c r="D73" s="198" t="s">
        <v>473</v>
      </c>
      <c r="E73" s="225"/>
      <c r="F73" s="225">
        <f t="shared" si="1"/>
        <v>0</v>
      </c>
      <c r="G73" s="186"/>
    </row>
    <row r="74" spans="1:7">
      <c r="A74" s="221">
        <v>4</v>
      </c>
      <c r="B74" s="137" t="s">
        <v>996</v>
      </c>
      <c r="C74" s="198">
        <v>12</v>
      </c>
      <c r="D74" s="198" t="s">
        <v>127</v>
      </c>
      <c r="E74" s="225"/>
      <c r="F74" s="225">
        <f t="shared" si="1"/>
        <v>0</v>
      </c>
      <c r="G74" s="186"/>
    </row>
    <row r="75" spans="1:7" ht="49.5" customHeight="1">
      <c r="A75" s="221">
        <v>5</v>
      </c>
      <c r="B75" s="137" t="s">
        <v>997</v>
      </c>
      <c r="C75" s="198">
        <v>7</v>
      </c>
      <c r="D75" s="198" t="s">
        <v>473</v>
      </c>
      <c r="E75" s="225"/>
      <c r="F75" s="225">
        <f t="shared" si="1"/>
        <v>0</v>
      </c>
      <c r="G75" s="186" t="s">
        <v>998</v>
      </c>
    </row>
    <row r="76" spans="1:7" ht="31">
      <c r="A76" s="221">
        <v>6</v>
      </c>
      <c r="B76" s="137" t="s">
        <v>999</v>
      </c>
      <c r="C76" s="198">
        <v>5</v>
      </c>
      <c r="D76" s="198" t="s">
        <v>473</v>
      </c>
      <c r="E76" s="225"/>
      <c r="F76" s="225">
        <f t="shared" si="1"/>
        <v>0</v>
      </c>
      <c r="G76" s="186" t="s">
        <v>1000</v>
      </c>
    </row>
    <row r="77" spans="1:7">
      <c r="A77" s="221">
        <v>7</v>
      </c>
      <c r="B77" s="137" t="s">
        <v>1001</v>
      </c>
      <c r="C77" s="198">
        <v>480</v>
      </c>
      <c r="D77" s="198" t="s">
        <v>95</v>
      </c>
      <c r="E77" s="225"/>
      <c r="F77" s="225">
        <f t="shared" si="1"/>
        <v>0</v>
      </c>
      <c r="G77" s="186"/>
    </row>
    <row r="78" spans="1:7">
      <c r="A78" s="221">
        <v>8</v>
      </c>
      <c r="B78" s="137" t="s">
        <v>1002</v>
      </c>
      <c r="C78" s="198">
        <v>280</v>
      </c>
      <c r="D78" s="198" t="s">
        <v>95</v>
      </c>
      <c r="E78" s="225"/>
      <c r="F78" s="225">
        <f t="shared" si="1"/>
        <v>0</v>
      </c>
      <c r="G78" s="186"/>
    </row>
    <row r="79" spans="1:7">
      <c r="A79" s="221">
        <v>9</v>
      </c>
      <c r="B79" s="137" t="s">
        <v>988</v>
      </c>
      <c r="C79" s="198">
        <v>340</v>
      </c>
      <c r="D79" s="198" t="s">
        <v>95</v>
      </c>
      <c r="E79" s="225"/>
      <c r="F79" s="225">
        <f>C79*E79</f>
        <v>0</v>
      </c>
      <c r="G79" s="186" t="s">
        <v>976</v>
      </c>
    </row>
    <row r="80" spans="1:7">
      <c r="A80" s="221">
        <v>10</v>
      </c>
      <c r="B80" s="137" t="s">
        <v>989</v>
      </c>
      <c r="C80" s="198">
        <v>850</v>
      </c>
      <c r="D80" s="198" t="s">
        <v>473</v>
      </c>
      <c r="E80" s="225"/>
      <c r="F80" s="225">
        <f t="shared" si="1"/>
        <v>0</v>
      </c>
      <c r="G80" s="186"/>
    </row>
    <row r="81" spans="1:7">
      <c r="A81" s="221">
        <v>11</v>
      </c>
      <c r="B81" s="137" t="s">
        <v>1003</v>
      </c>
      <c r="C81" s="198">
        <v>1</v>
      </c>
      <c r="D81" s="198" t="s">
        <v>473</v>
      </c>
      <c r="E81" s="225"/>
      <c r="F81" s="225">
        <f t="shared" si="1"/>
        <v>0</v>
      </c>
      <c r="G81" s="186" t="s">
        <v>1004</v>
      </c>
    </row>
    <row r="82" spans="1:7">
      <c r="A82" s="221">
        <v>12</v>
      </c>
      <c r="B82" s="137" t="s">
        <v>1005</v>
      </c>
      <c r="C82" s="198">
        <v>1</v>
      </c>
      <c r="D82" s="198" t="s">
        <v>127</v>
      </c>
      <c r="E82" s="225"/>
      <c r="F82" s="225">
        <f t="shared" si="1"/>
        <v>0</v>
      </c>
      <c r="G82" s="186"/>
    </row>
    <row r="83" spans="1:7">
      <c r="A83" s="221">
        <v>13</v>
      </c>
      <c r="B83" s="132" t="s">
        <v>946</v>
      </c>
      <c r="C83" s="198">
        <v>1</v>
      </c>
      <c r="D83" s="198" t="s">
        <v>127</v>
      </c>
      <c r="E83" s="225"/>
      <c r="F83" s="225">
        <f t="shared" si="1"/>
        <v>0</v>
      </c>
      <c r="G83" s="186"/>
    </row>
    <row r="84" spans="1:7">
      <c r="A84" s="221">
        <v>14</v>
      </c>
      <c r="B84" s="137" t="s">
        <v>978</v>
      </c>
      <c r="C84" s="198">
        <v>1</v>
      </c>
      <c r="D84" s="198" t="s">
        <v>127</v>
      </c>
      <c r="E84" s="225"/>
      <c r="F84" s="225">
        <f t="shared" si="1"/>
        <v>0</v>
      </c>
      <c r="G84" s="186"/>
    </row>
    <row r="85" spans="1:7">
      <c r="A85" s="221">
        <v>15</v>
      </c>
      <c r="B85" s="137" t="s">
        <v>1006</v>
      </c>
      <c r="C85" s="198">
        <v>760</v>
      </c>
      <c r="D85" s="198" t="s">
        <v>95</v>
      </c>
      <c r="E85" s="225"/>
      <c r="F85" s="225">
        <f t="shared" si="1"/>
        <v>0</v>
      </c>
      <c r="G85" s="186"/>
    </row>
    <row r="86" spans="1:7">
      <c r="A86" s="221">
        <v>16</v>
      </c>
      <c r="B86" s="137" t="s">
        <v>980</v>
      </c>
      <c r="C86" s="198">
        <v>340</v>
      </c>
      <c r="D86" s="198" t="s">
        <v>95</v>
      </c>
      <c r="E86" s="225"/>
      <c r="F86" s="225">
        <f t="shared" si="1"/>
        <v>0</v>
      </c>
      <c r="G86" s="186"/>
    </row>
    <row r="87" spans="1:7">
      <c r="A87" s="221">
        <v>17</v>
      </c>
      <c r="B87" s="137" t="s">
        <v>1007</v>
      </c>
      <c r="C87" s="198">
        <v>1</v>
      </c>
      <c r="D87" s="198" t="s">
        <v>127</v>
      </c>
      <c r="E87" s="225"/>
      <c r="F87" s="225">
        <f t="shared" si="1"/>
        <v>0</v>
      </c>
      <c r="G87" s="186"/>
    </row>
    <row r="88" spans="1:7">
      <c r="A88" s="221">
        <v>18</v>
      </c>
      <c r="B88" s="137" t="s">
        <v>1008</v>
      </c>
      <c r="C88" s="198">
        <v>1</v>
      </c>
      <c r="D88" s="198" t="s">
        <v>127</v>
      </c>
      <c r="E88" s="225"/>
      <c r="F88" s="225">
        <f t="shared" si="1"/>
        <v>0</v>
      </c>
      <c r="G88" s="186"/>
    </row>
    <row r="89" spans="1:7">
      <c r="A89" s="221">
        <v>19</v>
      </c>
      <c r="B89" s="137" t="s">
        <v>954</v>
      </c>
      <c r="C89" s="198">
        <v>1</v>
      </c>
      <c r="D89" s="198" t="s">
        <v>127</v>
      </c>
      <c r="E89" s="225"/>
      <c r="F89" s="225">
        <f t="shared" si="1"/>
        <v>0</v>
      </c>
      <c r="G89" s="186"/>
    </row>
    <row r="90" spans="1:7">
      <c r="A90" s="221">
        <v>20</v>
      </c>
      <c r="B90" s="137" t="s">
        <v>1009</v>
      </c>
      <c r="C90" s="198">
        <v>1</v>
      </c>
      <c r="D90" s="198" t="s">
        <v>127</v>
      </c>
      <c r="E90" s="225"/>
      <c r="F90" s="225">
        <f t="shared" si="1"/>
        <v>0</v>
      </c>
      <c r="G90" s="186"/>
    </row>
    <row r="91" spans="1:7">
      <c r="A91" s="221">
        <v>21</v>
      </c>
      <c r="B91" s="137" t="s">
        <v>1010</v>
      </c>
      <c r="C91" s="198">
        <v>7</v>
      </c>
      <c r="D91" s="198" t="s">
        <v>127</v>
      </c>
      <c r="E91" s="225"/>
      <c r="F91" s="225">
        <f t="shared" si="1"/>
        <v>0</v>
      </c>
      <c r="G91" s="186"/>
    </row>
    <row r="92" spans="1:7">
      <c r="A92" s="221">
        <v>22</v>
      </c>
      <c r="B92" s="137" t="s">
        <v>1011</v>
      </c>
      <c r="C92" s="198">
        <v>1</v>
      </c>
      <c r="D92" s="198" t="s">
        <v>127</v>
      </c>
      <c r="E92" s="225"/>
      <c r="F92" s="225">
        <f t="shared" si="1"/>
        <v>0</v>
      </c>
      <c r="G92" s="186"/>
    </row>
    <row r="93" spans="1:7">
      <c r="A93" s="221">
        <v>23</v>
      </c>
      <c r="B93" s="137" t="s">
        <v>956</v>
      </c>
      <c r="C93" s="198">
        <v>1</v>
      </c>
      <c r="D93" s="198" t="s">
        <v>127</v>
      </c>
      <c r="E93" s="225"/>
      <c r="F93" s="225">
        <f t="shared" si="1"/>
        <v>0</v>
      </c>
      <c r="G93" s="186"/>
    </row>
    <row r="94" spans="1:7">
      <c r="A94" s="221"/>
      <c r="B94" s="137"/>
      <c r="C94" s="198"/>
      <c r="D94" s="198"/>
      <c r="E94" s="225"/>
      <c r="F94" s="225"/>
      <c r="G94" s="186"/>
    </row>
    <row r="95" spans="1:7">
      <c r="A95" s="198" t="s">
        <v>580</v>
      </c>
      <c r="B95" s="185" t="s">
        <v>1012</v>
      </c>
      <c r="C95" s="198"/>
      <c r="D95" s="198"/>
      <c r="E95" s="225"/>
      <c r="F95" s="449">
        <f>SUM(F96:F132)</f>
        <v>0</v>
      </c>
      <c r="G95" s="186"/>
    </row>
    <row r="96" spans="1:7" ht="31">
      <c r="A96" s="221">
        <v>1</v>
      </c>
      <c r="B96" s="137" t="s">
        <v>1013</v>
      </c>
      <c r="C96" s="198">
        <v>1</v>
      </c>
      <c r="D96" s="198" t="s">
        <v>473</v>
      </c>
      <c r="E96" s="225"/>
      <c r="F96" s="225">
        <f t="shared" si="1"/>
        <v>0</v>
      </c>
      <c r="G96" s="186" t="s">
        <v>1014</v>
      </c>
    </row>
    <row r="97" spans="1:7" ht="31">
      <c r="A97" s="221">
        <v>2</v>
      </c>
      <c r="B97" s="137" t="s">
        <v>1015</v>
      </c>
      <c r="C97" s="198">
        <v>1</v>
      </c>
      <c r="D97" s="198" t="s">
        <v>473</v>
      </c>
      <c r="E97" s="225"/>
      <c r="F97" s="225">
        <f t="shared" si="1"/>
        <v>0</v>
      </c>
      <c r="G97" s="186" t="s">
        <v>1014</v>
      </c>
    </row>
    <row r="98" spans="1:7">
      <c r="A98" s="221">
        <v>3</v>
      </c>
      <c r="B98" s="137" t="s">
        <v>1016</v>
      </c>
      <c r="C98" s="198">
        <v>4</v>
      </c>
      <c r="D98" s="198" t="s">
        <v>473</v>
      </c>
      <c r="E98" s="225"/>
      <c r="F98" s="225">
        <f t="shared" si="1"/>
        <v>0</v>
      </c>
      <c r="G98" s="186"/>
    </row>
    <row r="99" spans="1:7">
      <c r="A99" s="221">
        <v>4</v>
      </c>
      <c r="B99" s="137" t="s">
        <v>1017</v>
      </c>
      <c r="C99" s="198">
        <v>2</v>
      </c>
      <c r="D99" s="198" t="s">
        <v>473</v>
      </c>
      <c r="E99" s="225"/>
      <c r="F99" s="225">
        <f t="shared" si="1"/>
        <v>0</v>
      </c>
      <c r="G99" s="186"/>
    </row>
    <row r="100" spans="1:7">
      <c r="A100" s="221">
        <v>5</v>
      </c>
      <c r="B100" s="137" t="s">
        <v>1018</v>
      </c>
      <c r="C100" s="198">
        <v>9</v>
      </c>
      <c r="D100" s="198" t="s">
        <v>473</v>
      </c>
      <c r="E100" s="225"/>
      <c r="F100" s="225">
        <f t="shared" si="1"/>
        <v>0</v>
      </c>
      <c r="G100" s="186"/>
    </row>
    <row r="101" spans="1:7">
      <c r="A101" s="221">
        <v>6</v>
      </c>
      <c r="B101" s="137" t="s">
        <v>1019</v>
      </c>
      <c r="C101" s="198">
        <v>2</v>
      </c>
      <c r="D101" s="198" t="s">
        <v>473</v>
      </c>
      <c r="E101" s="225"/>
      <c r="F101" s="225">
        <f t="shared" si="1"/>
        <v>0</v>
      </c>
      <c r="G101" s="186"/>
    </row>
    <row r="102" spans="1:7">
      <c r="A102" s="221">
        <v>7</v>
      </c>
      <c r="B102" s="137" t="s">
        <v>1020</v>
      </c>
      <c r="C102" s="198">
        <v>8</v>
      </c>
      <c r="D102" s="198" t="s">
        <v>473</v>
      </c>
      <c r="E102" s="225"/>
      <c r="F102" s="225">
        <f t="shared" si="1"/>
        <v>0</v>
      </c>
      <c r="G102" s="186"/>
    </row>
    <row r="103" spans="1:7">
      <c r="A103" s="221">
        <v>8</v>
      </c>
      <c r="B103" s="137" t="s">
        <v>1021</v>
      </c>
      <c r="C103" s="198">
        <v>7</v>
      </c>
      <c r="D103" s="198" t="s">
        <v>473</v>
      </c>
      <c r="E103" s="225"/>
      <c r="F103" s="225">
        <f t="shared" si="1"/>
        <v>0</v>
      </c>
      <c r="G103" s="186" t="s">
        <v>1004</v>
      </c>
    </row>
    <row r="104" spans="1:7">
      <c r="A104" s="221">
        <v>9</v>
      </c>
      <c r="B104" s="137" t="s">
        <v>1022</v>
      </c>
      <c r="C104" s="198">
        <v>8</v>
      </c>
      <c r="D104" s="198" t="s">
        <v>473</v>
      </c>
      <c r="E104" s="225"/>
      <c r="F104" s="225">
        <f t="shared" si="1"/>
        <v>0</v>
      </c>
      <c r="G104" s="186"/>
    </row>
    <row r="105" spans="1:7">
      <c r="A105" s="221">
        <v>10</v>
      </c>
      <c r="B105" s="137" t="s">
        <v>1023</v>
      </c>
      <c r="C105" s="198">
        <v>116</v>
      </c>
      <c r="D105" s="198" t="s">
        <v>473</v>
      </c>
      <c r="E105" s="225"/>
      <c r="F105" s="225">
        <f t="shared" si="1"/>
        <v>0</v>
      </c>
      <c r="G105" s="186"/>
    </row>
    <row r="106" spans="1:7">
      <c r="A106" s="221">
        <v>11</v>
      </c>
      <c r="B106" s="137" t="s">
        <v>1024</v>
      </c>
      <c r="C106" s="198">
        <v>3</v>
      </c>
      <c r="D106" s="198" t="s">
        <v>473</v>
      </c>
      <c r="E106" s="225"/>
      <c r="F106" s="225">
        <f t="shared" si="1"/>
        <v>0</v>
      </c>
      <c r="G106" s="186"/>
    </row>
    <row r="107" spans="1:7">
      <c r="A107" s="221">
        <v>12</v>
      </c>
      <c r="B107" s="137" t="s">
        <v>1025</v>
      </c>
      <c r="C107" s="198">
        <v>47</v>
      </c>
      <c r="D107" s="198" t="s">
        <v>473</v>
      </c>
      <c r="E107" s="225"/>
      <c r="F107" s="225">
        <f t="shared" si="1"/>
        <v>0</v>
      </c>
      <c r="G107" s="186"/>
    </row>
    <row r="108" spans="1:7">
      <c r="A108" s="221">
        <v>13</v>
      </c>
      <c r="B108" s="137" t="s">
        <v>1026</v>
      </c>
      <c r="C108" s="198">
        <v>0</v>
      </c>
      <c r="D108" s="198" t="s">
        <v>473</v>
      </c>
      <c r="E108" s="225"/>
      <c r="F108" s="225">
        <f t="shared" si="1"/>
        <v>0</v>
      </c>
      <c r="G108" s="186"/>
    </row>
    <row r="109" spans="1:7" ht="31">
      <c r="A109" s="221">
        <v>14</v>
      </c>
      <c r="B109" s="137" t="s">
        <v>1027</v>
      </c>
      <c r="C109" s="198">
        <v>9</v>
      </c>
      <c r="D109" s="198" t="s">
        <v>473</v>
      </c>
      <c r="E109" s="225"/>
      <c r="F109" s="225">
        <f t="shared" si="1"/>
        <v>0</v>
      </c>
      <c r="G109" s="186"/>
    </row>
    <row r="110" spans="1:7">
      <c r="A110" s="221">
        <v>15</v>
      </c>
      <c r="B110" s="137" t="s">
        <v>1028</v>
      </c>
      <c r="C110" s="198">
        <v>3</v>
      </c>
      <c r="D110" s="198" t="s">
        <v>473</v>
      </c>
      <c r="E110" s="225"/>
      <c r="F110" s="225">
        <f t="shared" si="1"/>
        <v>0</v>
      </c>
      <c r="G110" s="186" t="s">
        <v>1029</v>
      </c>
    </row>
    <row r="111" spans="1:7" ht="31">
      <c r="A111" s="221">
        <v>16</v>
      </c>
      <c r="B111" s="137" t="s">
        <v>1030</v>
      </c>
      <c r="C111" s="198">
        <v>2</v>
      </c>
      <c r="D111" s="198" t="s">
        <v>473</v>
      </c>
      <c r="E111" s="225"/>
      <c r="F111" s="225">
        <f t="shared" si="1"/>
        <v>0</v>
      </c>
      <c r="G111" s="186" t="s">
        <v>1029</v>
      </c>
    </row>
    <row r="112" spans="1:7">
      <c r="A112" s="221">
        <v>17</v>
      </c>
      <c r="B112" s="137" t="s">
        <v>1031</v>
      </c>
      <c r="C112" s="198">
        <v>2</v>
      </c>
      <c r="D112" s="198" t="s">
        <v>473</v>
      </c>
      <c r="E112" s="225"/>
      <c r="F112" s="225">
        <f t="shared" si="1"/>
        <v>0</v>
      </c>
      <c r="G112" s="186" t="s">
        <v>1029</v>
      </c>
    </row>
    <row r="113" spans="1:7">
      <c r="A113" s="221"/>
      <c r="B113" s="137" t="s">
        <v>1032</v>
      </c>
      <c r="C113" s="198">
        <v>2</v>
      </c>
      <c r="D113" s="198" t="s">
        <v>473</v>
      </c>
      <c r="E113" s="225"/>
      <c r="F113" s="225">
        <f t="shared" si="1"/>
        <v>0</v>
      </c>
      <c r="G113" s="186"/>
    </row>
    <row r="114" spans="1:7">
      <c r="A114" s="221"/>
      <c r="B114" s="137"/>
      <c r="C114" s="198"/>
      <c r="D114" s="198"/>
      <c r="E114" s="225"/>
      <c r="F114" s="225"/>
      <c r="G114" s="186"/>
    </row>
    <row r="115" spans="1:7" ht="31">
      <c r="A115" s="221">
        <v>18</v>
      </c>
      <c r="B115" s="137" t="s">
        <v>1033</v>
      </c>
      <c r="C115" s="198">
        <v>67</v>
      </c>
      <c r="D115" s="198" t="s">
        <v>95</v>
      </c>
      <c r="E115" s="225"/>
      <c r="F115" s="225">
        <f t="shared" si="1"/>
        <v>0</v>
      </c>
      <c r="G115" s="186"/>
    </row>
    <row r="116" spans="1:7">
      <c r="A116" s="221">
        <v>19</v>
      </c>
      <c r="B116" s="137" t="s">
        <v>1034</v>
      </c>
      <c r="C116" s="198">
        <v>48</v>
      </c>
      <c r="D116" s="198" t="s">
        <v>473</v>
      </c>
      <c r="E116" s="225"/>
      <c r="F116" s="225">
        <f t="shared" si="1"/>
        <v>0</v>
      </c>
      <c r="G116" s="186"/>
    </row>
    <row r="117" spans="1:7">
      <c r="A117" s="221">
        <v>20</v>
      </c>
      <c r="B117" s="137" t="s">
        <v>1035</v>
      </c>
      <c r="C117" s="198">
        <v>2</v>
      </c>
      <c r="D117" s="198" t="s">
        <v>473</v>
      </c>
      <c r="E117" s="225"/>
      <c r="F117" s="225">
        <f t="shared" si="1"/>
        <v>0</v>
      </c>
      <c r="G117" s="186"/>
    </row>
    <row r="118" spans="1:7">
      <c r="A118" s="221">
        <v>21</v>
      </c>
      <c r="B118" s="137" t="s">
        <v>1036</v>
      </c>
      <c r="C118" s="198">
        <v>4340</v>
      </c>
      <c r="D118" s="198" t="s">
        <v>95</v>
      </c>
      <c r="E118" s="225"/>
      <c r="F118" s="225">
        <f t="shared" si="1"/>
        <v>0</v>
      </c>
      <c r="G118" s="186"/>
    </row>
    <row r="119" spans="1:7">
      <c r="A119" s="221">
        <v>22</v>
      </c>
      <c r="B119" s="137" t="s">
        <v>1037</v>
      </c>
      <c r="C119" s="198">
        <v>70</v>
      </c>
      <c r="D119" s="198" t="s">
        <v>95</v>
      </c>
      <c r="E119" s="225"/>
      <c r="F119" s="225">
        <f t="shared" si="1"/>
        <v>0</v>
      </c>
      <c r="G119" s="186"/>
    </row>
    <row r="120" spans="1:7">
      <c r="A120" s="221">
        <v>23</v>
      </c>
      <c r="B120" s="137" t="s">
        <v>988</v>
      </c>
      <c r="C120" s="198">
        <v>1200</v>
      </c>
      <c r="D120" s="198" t="s">
        <v>95</v>
      </c>
      <c r="E120" s="225"/>
      <c r="F120" s="225">
        <f t="shared" si="1"/>
        <v>0</v>
      </c>
      <c r="G120" s="186" t="s">
        <v>976</v>
      </c>
    </row>
    <row r="121" spans="1:7">
      <c r="A121" s="221">
        <v>24</v>
      </c>
      <c r="B121" s="137" t="s">
        <v>989</v>
      </c>
      <c r="C121" s="198">
        <v>2600</v>
      </c>
      <c r="D121" s="198" t="s">
        <v>473</v>
      </c>
      <c r="E121" s="225"/>
      <c r="F121" s="225">
        <f t="shared" si="1"/>
        <v>0</v>
      </c>
      <c r="G121" s="186"/>
    </row>
    <row r="122" spans="1:7">
      <c r="A122" s="221">
        <v>25</v>
      </c>
      <c r="B122" s="137" t="s">
        <v>1038</v>
      </c>
      <c r="C122" s="198">
        <v>800</v>
      </c>
      <c r="D122" s="198" t="s">
        <v>473</v>
      </c>
      <c r="E122" s="225"/>
      <c r="F122" s="225">
        <f t="shared" si="1"/>
        <v>0</v>
      </c>
      <c r="G122" s="186"/>
    </row>
    <row r="123" spans="1:7">
      <c r="A123" s="221">
        <v>26</v>
      </c>
      <c r="B123" s="137" t="s">
        <v>1039</v>
      </c>
      <c r="C123" s="198">
        <v>8</v>
      </c>
      <c r="D123" s="198" t="s">
        <v>473</v>
      </c>
      <c r="E123" s="225"/>
      <c r="F123" s="225">
        <f t="shared" si="1"/>
        <v>0</v>
      </c>
      <c r="G123" s="186"/>
    </row>
    <row r="124" spans="1:7">
      <c r="A124" s="221">
        <v>27</v>
      </c>
      <c r="B124" s="137" t="s">
        <v>1040</v>
      </c>
      <c r="C124" s="198">
        <v>101</v>
      </c>
      <c r="D124" s="198" t="s">
        <v>473</v>
      </c>
      <c r="E124" s="225"/>
      <c r="F124" s="225">
        <f t="shared" si="1"/>
        <v>0</v>
      </c>
      <c r="G124" s="186"/>
    </row>
    <row r="125" spans="1:7">
      <c r="A125" s="221">
        <v>28</v>
      </c>
      <c r="B125" s="137" t="s">
        <v>1041</v>
      </c>
      <c r="C125" s="198">
        <v>1</v>
      </c>
      <c r="D125" s="198" t="s">
        <v>127</v>
      </c>
      <c r="E125" s="225"/>
      <c r="F125" s="225">
        <f t="shared" si="1"/>
        <v>0</v>
      </c>
      <c r="G125" s="186"/>
    </row>
    <row r="126" spans="1:7">
      <c r="A126" s="221">
        <v>29</v>
      </c>
      <c r="B126" s="137" t="s">
        <v>1042</v>
      </c>
      <c r="C126" s="198">
        <v>1</v>
      </c>
      <c r="D126" s="198" t="s">
        <v>127</v>
      </c>
      <c r="E126" s="225"/>
      <c r="F126" s="225">
        <f t="shared" si="1"/>
        <v>0</v>
      </c>
      <c r="G126" s="186"/>
    </row>
    <row r="127" spans="1:7">
      <c r="A127" s="221">
        <v>30</v>
      </c>
      <c r="B127" s="137" t="s">
        <v>1043</v>
      </c>
      <c r="C127" s="198">
        <v>1</v>
      </c>
      <c r="D127" s="198" t="s">
        <v>127</v>
      </c>
      <c r="E127" s="225"/>
      <c r="F127" s="225">
        <f t="shared" si="1"/>
        <v>0</v>
      </c>
      <c r="G127" s="186"/>
    </row>
    <row r="128" spans="1:7">
      <c r="A128" s="221">
        <v>31</v>
      </c>
      <c r="B128" s="137" t="s">
        <v>1044</v>
      </c>
      <c r="C128" s="198">
        <v>4340</v>
      </c>
      <c r="D128" s="198" t="s">
        <v>95</v>
      </c>
      <c r="E128" s="225"/>
      <c r="F128" s="225">
        <f t="shared" si="1"/>
        <v>0</v>
      </c>
      <c r="G128" s="186"/>
    </row>
    <row r="129" spans="1:7">
      <c r="A129" s="221">
        <v>32</v>
      </c>
      <c r="B129" s="137" t="s">
        <v>1045</v>
      </c>
      <c r="C129" s="198">
        <v>1200</v>
      </c>
      <c r="D129" s="198" t="s">
        <v>95</v>
      </c>
      <c r="E129" s="225"/>
      <c r="F129" s="225">
        <f t="shared" si="1"/>
        <v>0</v>
      </c>
      <c r="G129" s="186"/>
    </row>
    <row r="130" spans="1:7">
      <c r="A130" s="221">
        <v>33</v>
      </c>
      <c r="B130" s="137" t="s">
        <v>1046</v>
      </c>
      <c r="C130" s="198">
        <v>1</v>
      </c>
      <c r="D130" s="198" t="s">
        <v>127</v>
      </c>
      <c r="E130" s="225"/>
      <c r="F130" s="225">
        <f t="shared" si="1"/>
        <v>0</v>
      </c>
      <c r="G130" s="186"/>
    </row>
    <row r="131" spans="1:7">
      <c r="A131" s="221">
        <v>34</v>
      </c>
      <c r="B131" s="137" t="s">
        <v>1047</v>
      </c>
      <c r="C131" s="198">
        <v>50</v>
      </c>
      <c r="D131" s="198" t="s">
        <v>473</v>
      </c>
      <c r="E131" s="225"/>
      <c r="F131" s="225">
        <f t="shared" si="1"/>
        <v>0</v>
      </c>
      <c r="G131" s="186"/>
    </row>
    <row r="132" spans="1:7">
      <c r="A132" s="221">
        <v>35</v>
      </c>
      <c r="B132" s="137" t="s">
        <v>956</v>
      </c>
      <c r="C132" s="198">
        <v>1</v>
      </c>
      <c r="D132" s="198" t="s">
        <v>127</v>
      </c>
      <c r="E132" s="225"/>
      <c r="F132" s="225">
        <f t="shared" si="1"/>
        <v>0</v>
      </c>
      <c r="G132" s="186"/>
    </row>
    <row r="133" spans="1:7">
      <c r="A133" s="221"/>
      <c r="B133" s="137"/>
      <c r="C133" s="198"/>
      <c r="D133" s="198"/>
      <c r="E133" s="225"/>
      <c r="F133" s="225"/>
      <c r="G133" s="186"/>
    </row>
    <row r="134" spans="1:7">
      <c r="A134" s="198" t="s">
        <v>580</v>
      </c>
      <c r="B134" s="185" t="s">
        <v>1048</v>
      </c>
      <c r="C134" s="198"/>
      <c r="D134" s="198"/>
      <c r="E134" s="225"/>
      <c r="F134" s="449">
        <f>SUM(F135:F151)</f>
        <v>0</v>
      </c>
      <c r="G134" s="186"/>
    </row>
    <row r="135" spans="1:7">
      <c r="A135" s="221">
        <v>1</v>
      </c>
      <c r="B135" s="137" t="s">
        <v>1049</v>
      </c>
      <c r="C135" s="198">
        <v>1</v>
      </c>
      <c r="D135" s="198" t="s">
        <v>473</v>
      </c>
      <c r="E135" s="225"/>
      <c r="F135" s="225">
        <f t="shared" si="1"/>
        <v>0</v>
      </c>
      <c r="G135" s="186"/>
    </row>
    <row r="136" spans="1:7">
      <c r="A136" s="221">
        <v>2</v>
      </c>
      <c r="B136" s="137" t="s">
        <v>1050</v>
      </c>
      <c r="C136" s="198">
        <v>1</v>
      </c>
      <c r="D136" s="198" t="s">
        <v>473</v>
      </c>
      <c r="E136" s="225"/>
      <c r="F136" s="225">
        <f t="shared" si="1"/>
        <v>0</v>
      </c>
      <c r="G136" s="186"/>
    </row>
    <row r="137" spans="1:7">
      <c r="A137" s="221">
        <v>3</v>
      </c>
      <c r="B137" s="137" t="s">
        <v>1051</v>
      </c>
      <c r="C137" s="198">
        <v>1</v>
      </c>
      <c r="D137" s="198" t="s">
        <v>473</v>
      </c>
      <c r="E137" s="225"/>
      <c r="F137" s="225">
        <f t="shared" ref="F137:F200" si="2">C137*E137</f>
        <v>0</v>
      </c>
      <c r="G137" s="186"/>
    </row>
    <row r="138" spans="1:7">
      <c r="A138" s="221">
        <v>4</v>
      </c>
      <c r="B138" s="137" t="s">
        <v>1052</v>
      </c>
      <c r="C138" s="198">
        <v>1</v>
      </c>
      <c r="D138" s="198" t="s">
        <v>473</v>
      </c>
      <c r="E138" s="225"/>
      <c r="F138" s="225">
        <f t="shared" si="2"/>
        <v>0</v>
      </c>
      <c r="G138" s="186"/>
    </row>
    <row r="139" spans="1:7">
      <c r="A139" s="221">
        <v>5</v>
      </c>
      <c r="B139" s="137" t="s">
        <v>1053</v>
      </c>
      <c r="C139" s="198">
        <v>2</v>
      </c>
      <c r="D139" s="198" t="s">
        <v>473</v>
      </c>
      <c r="E139" s="225"/>
      <c r="F139" s="225">
        <f t="shared" si="2"/>
        <v>0</v>
      </c>
      <c r="G139" s="186"/>
    </row>
    <row r="140" spans="1:7">
      <c r="A140" s="221">
        <v>6</v>
      </c>
      <c r="B140" s="137" t="s">
        <v>1054</v>
      </c>
      <c r="C140" s="198">
        <v>80</v>
      </c>
      <c r="D140" s="198" t="s">
        <v>95</v>
      </c>
      <c r="E140" s="225"/>
      <c r="F140" s="225">
        <f t="shared" si="2"/>
        <v>0</v>
      </c>
      <c r="G140" s="186"/>
    </row>
    <row r="141" spans="1:7">
      <c r="A141" s="221">
        <v>7</v>
      </c>
      <c r="B141" s="137" t="s">
        <v>1055</v>
      </c>
      <c r="C141" s="198">
        <v>30</v>
      </c>
      <c r="D141" s="198" t="s">
        <v>95</v>
      </c>
      <c r="E141" s="225"/>
      <c r="F141" s="225">
        <f t="shared" si="2"/>
        <v>0</v>
      </c>
      <c r="G141" s="186"/>
    </row>
    <row r="142" spans="1:7">
      <c r="A142" s="221">
        <v>8</v>
      </c>
      <c r="B142" s="137" t="s">
        <v>988</v>
      </c>
      <c r="C142" s="198">
        <v>10</v>
      </c>
      <c r="D142" s="198" t="s">
        <v>95</v>
      </c>
      <c r="E142" s="225"/>
      <c r="F142" s="225">
        <f>C142*E142</f>
        <v>0</v>
      </c>
      <c r="G142" s="186" t="s">
        <v>976</v>
      </c>
    </row>
    <row r="143" spans="1:7">
      <c r="A143" s="221">
        <v>9</v>
      </c>
      <c r="B143" s="137" t="s">
        <v>1056</v>
      </c>
      <c r="C143" s="198">
        <v>1</v>
      </c>
      <c r="D143" s="198" t="s">
        <v>473</v>
      </c>
      <c r="E143" s="225"/>
      <c r="F143" s="225">
        <f t="shared" si="2"/>
        <v>0</v>
      </c>
      <c r="G143" s="186"/>
    </row>
    <row r="144" spans="1:7">
      <c r="A144" s="221">
        <v>10</v>
      </c>
      <c r="B144" s="137" t="s">
        <v>989</v>
      </c>
      <c r="C144" s="198">
        <v>20</v>
      </c>
      <c r="D144" s="198" t="s">
        <v>473</v>
      </c>
      <c r="E144" s="225"/>
      <c r="F144" s="225">
        <f t="shared" si="2"/>
        <v>0</v>
      </c>
      <c r="G144" s="186"/>
    </row>
    <row r="145" spans="1:7">
      <c r="A145" s="221">
        <v>11</v>
      </c>
      <c r="B145" s="137" t="s">
        <v>1041</v>
      </c>
      <c r="C145" s="198">
        <v>1</v>
      </c>
      <c r="D145" s="198" t="s">
        <v>127</v>
      </c>
      <c r="E145" s="225"/>
      <c r="F145" s="225">
        <f t="shared" si="2"/>
        <v>0</v>
      </c>
      <c r="G145" s="186"/>
    </row>
    <row r="146" spans="1:7">
      <c r="A146" s="221">
        <v>12</v>
      </c>
      <c r="B146" s="137" t="s">
        <v>1057</v>
      </c>
      <c r="C146" s="198">
        <v>1</v>
      </c>
      <c r="D146" s="198" t="s">
        <v>127</v>
      </c>
      <c r="E146" s="225"/>
      <c r="F146" s="225">
        <f t="shared" si="2"/>
        <v>0</v>
      </c>
      <c r="G146" s="186"/>
    </row>
    <row r="147" spans="1:7">
      <c r="A147" s="221">
        <v>13</v>
      </c>
      <c r="B147" s="137" t="s">
        <v>979</v>
      </c>
      <c r="C147" s="198">
        <v>80</v>
      </c>
      <c r="D147" s="198" t="s">
        <v>95</v>
      </c>
      <c r="E147" s="225"/>
      <c r="F147" s="225">
        <f t="shared" si="2"/>
        <v>0</v>
      </c>
      <c r="G147" s="186" t="s">
        <v>1058</v>
      </c>
    </row>
    <row r="148" spans="1:7">
      <c r="A148" s="221">
        <v>14</v>
      </c>
      <c r="B148" s="137" t="s">
        <v>1059</v>
      </c>
      <c r="C148" s="198">
        <v>1</v>
      </c>
      <c r="D148" s="198" t="s">
        <v>127</v>
      </c>
      <c r="E148" s="225"/>
      <c r="F148" s="225">
        <f t="shared" si="2"/>
        <v>0</v>
      </c>
      <c r="G148" s="186"/>
    </row>
    <row r="149" spans="1:7">
      <c r="A149" s="221">
        <v>15</v>
      </c>
      <c r="B149" s="137" t="s">
        <v>980</v>
      </c>
      <c r="C149" s="198">
        <v>10</v>
      </c>
      <c r="D149" s="198" t="s">
        <v>95</v>
      </c>
      <c r="E149" s="225"/>
      <c r="F149" s="225">
        <f t="shared" si="2"/>
        <v>0</v>
      </c>
      <c r="G149" s="186" t="s">
        <v>1060</v>
      </c>
    </row>
    <row r="150" spans="1:7">
      <c r="A150" s="221">
        <v>16</v>
      </c>
      <c r="B150" s="137" t="s">
        <v>1061</v>
      </c>
      <c r="C150" s="198">
        <v>1</v>
      </c>
      <c r="D150" s="198" t="s">
        <v>127</v>
      </c>
      <c r="E150" s="225"/>
      <c r="F150" s="225">
        <f t="shared" si="2"/>
        <v>0</v>
      </c>
      <c r="G150" s="186"/>
    </row>
    <row r="151" spans="1:7">
      <c r="A151" s="221">
        <v>17</v>
      </c>
      <c r="B151" s="137" t="s">
        <v>956</v>
      </c>
      <c r="C151" s="198">
        <v>1</v>
      </c>
      <c r="D151" s="198" t="s">
        <v>127</v>
      </c>
      <c r="E151" s="225"/>
      <c r="F151" s="225">
        <f t="shared" si="2"/>
        <v>0</v>
      </c>
      <c r="G151" s="186"/>
    </row>
    <row r="152" spans="1:7">
      <c r="A152" s="221"/>
      <c r="B152" s="137"/>
      <c r="C152" s="198"/>
      <c r="D152" s="198"/>
      <c r="E152" s="225"/>
      <c r="F152" s="225"/>
      <c r="G152" s="186"/>
    </row>
    <row r="153" spans="1:7">
      <c r="A153" s="198" t="s">
        <v>580</v>
      </c>
      <c r="B153" s="185" t="s">
        <v>1062</v>
      </c>
      <c r="C153" s="198"/>
      <c r="D153" s="198"/>
      <c r="E153" s="225"/>
      <c r="F153" s="449">
        <f>SUM(F154:F171)</f>
        <v>0</v>
      </c>
      <c r="G153" s="186"/>
    </row>
    <row r="154" spans="1:7">
      <c r="A154" s="221">
        <v>1</v>
      </c>
      <c r="B154" s="137" t="s">
        <v>1063</v>
      </c>
      <c r="C154" s="198">
        <v>1</v>
      </c>
      <c r="D154" s="198" t="s">
        <v>473</v>
      </c>
      <c r="E154" s="225"/>
      <c r="F154" s="225">
        <f t="shared" si="2"/>
        <v>0</v>
      </c>
      <c r="G154" s="186" t="s">
        <v>1064</v>
      </c>
    </row>
    <row r="155" spans="1:7">
      <c r="A155" s="221">
        <v>2</v>
      </c>
      <c r="B155" s="137" t="s">
        <v>1065</v>
      </c>
      <c r="C155" s="198">
        <v>3</v>
      </c>
      <c r="D155" s="198" t="s">
        <v>473</v>
      </c>
      <c r="E155" s="225"/>
      <c r="F155" s="225">
        <f t="shared" si="2"/>
        <v>0</v>
      </c>
      <c r="G155" s="186" t="s">
        <v>1064</v>
      </c>
    </row>
    <row r="156" spans="1:7">
      <c r="A156" s="221">
        <v>3</v>
      </c>
      <c r="B156" s="137" t="s">
        <v>1066</v>
      </c>
      <c r="C156" s="198">
        <v>4</v>
      </c>
      <c r="D156" s="198" t="s">
        <v>473</v>
      </c>
      <c r="E156" s="225"/>
      <c r="F156" s="225">
        <f t="shared" si="2"/>
        <v>0</v>
      </c>
      <c r="G156" s="186"/>
    </row>
    <row r="157" spans="1:7">
      <c r="A157" s="221">
        <v>4</v>
      </c>
      <c r="B157" s="137" t="s">
        <v>1023</v>
      </c>
      <c r="C157" s="198">
        <v>4</v>
      </c>
      <c r="D157" s="198" t="s">
        <v>473</v>
      </c>
      <c r="E157" s="225"/>
      <c r="F157" s="225">
        <f t="shared" si="2"/>
        <v>0</v>
      </c>
      <c r="G157" s="186"/>
    </row>
    <row r="158" spans="1:7">
      <c r="A158" s="221">
        <v>5</v>
      </c>
      <c r="B158" s="137" t="s">
        <v>1034</v>
      </c>
      <c r="C158" s="198">
        <v>4</v>
      </c>
      <c r="D158" s="198" t="s">
        <v>473</v>
      </c>
      <c r="E158" s="225"/>
      <c r="F158" s="225">
        <f t="shared" si="2"/>
        <v>0</v>
      </c>
      <c r="G158" s="186"/>
    </row>
    <row r="159" spans="1:7">
      <c r="A159" s="221">
        <v>6</v>
      </c>
      <c r="B159" s="137" t="s">
        <v>1003</v>
      </c>
      <c r="C159" s="198">
        <v>2</v>
      </c>
      <c r="D159" s="198" t="s">
        <v>473</v>
      </c>
      <c r="E159" s="225"/>
      <c r="F159" s="225">
        <f t="shared" si="2"/>
        <v>0</v>
      </c>
      <c r="G159" s="186" t="s">
        <v>1067</v>
      </c>
    </row>
    <row r="160" spans="1:7">
      <c r="A160" s="221">
        <v>7</v>
      </c>
      <c r="B160" s="137" t="s">
        <v>1040</v>
      </c>
      <c r="C160" s="198">
        <v>6</v>
      </c>
      <c r="D160" s="198" t="s">
        <v>473</v>
      </c>
      <c r="E160" s="225"/>
      <c r="F160" s="225">
        <f t="shared" si="2"/>
        <v>0</v>
      </c>
      <c r="G160" s="186"/>
    </row>
    <row r="161" spans="1:7">
      <c r="A161" s="221">
        <v>8</v>
      </c>
      <c r="B161" s="137" t="s">
        <v>1056</v>
      </c>
      <c r="C161" s="198">
        <v>3</v>
      </c>
      <c r="D161" s="198" t="s">
        <v>473</v>
      </c>
      <c r="E161" s="225"/>
      <c r="F161" s="225">
        <f t="shared" si="2"/>
        <v>0</v>
      </c>
      <c r="G161" s="186"/>
    </row>
    <row r="162" spans="1:7">
      <c r="A162" s="221">
        <v>9</v>
      </c>
      <c r="B162" s="137" t="s">
        <v>1036</v>
      </c>
      <c r="C162" s="198">
        <v>240</v>
      </c>
      <c r="D162" s="198" t="s">
        <v>95</v>
      </c>
      <c r="E162" s="225"/>
      <c r="F162" s="225">
        <f t="shared" si="2"/>
        <v>0</v>
      </c>
      <c r="G162" s="186"/>
    </row>
    <row r="163" spans="1:7">
      <c r="A163" s="221">
        <v>10</v>
      </c>
      <c r="B163" s="137" t="s">
        <v>1055</v>
      </c>
      <c r="C163" s="198">
        <v>160</v>
      </c>
      <c r="D163" s="198" t="s">
        <v>95</v>
      </c>
      <c r="E163" s="225"/>
      <c r="F163" s="225">
        <f t="shared" si="2"/>
        <v>0</v>
      </c>
      <c r="G163" s="186"/>
    </row>
    <row r="164" spans="1:7">
      <c r="A164" s="221">
        <v>11</v>
      </c>
      <c r="B164" s="137" t="s">
        <v>988</v>
      </c>
      <c r="C164" s="198">
        <v>60</v>
      </c>
      <c r="D164" s="198" t="s">
        <v>95</v>
      </c>
      <c r="E164" s="225"/>
      <c r="F164" s="225">
        <f t="shared" si="2"/>
        <v>0</v>
      </c>
      <c r="G164" s="186" t="s">
        <v>976</v>
      </c>
    </row>
    <row r="165" spans="1:7">
      <c r="A165" s="221">
        <v>12</v>
      </c>
      <c r="B165" s="137" t="s">
        <v>989</v>
      </c>
      <c r="C165" s="198">
        <v>150</v>
      </c>
      <c r="D165" s="198" t="s">
        <v>473</v>
      </c>
      <c r="E165" s="225"/>
      <c r="F165" s="225">
        <f t="shared" si="2"/>
        <v>0</v>
      </c>
      <c r="G165" s="186"/>
    </row>
    <row r="166" spans="1:7">
      <c r="A166" s="221">
        <v>13</v>
      </c>
      <c r="B166" s="137" t="s">
        <v>978</v>
      </c>
      <c r="C166" s="198">
        <v>1</v>
      </c>
      <c r="D166" s="198" t="s">
        <v>127</v>
      </c>
      <c r="E166" s="225"/>
      <c r="F166" s="225">
        <f t="shared" si="2"/>
        <v>0</v>
      </c>
      <c r="G166" s="186"/>
    </row>
    <row r="167" spans="1:7">
      <c r="A167" s="221">
        <v>14</v>
      </c>
      <c r="B167" s="137" t="s">
        <v>1068</v>
      </c>
      <c r="C167" s="198">
        <v>4</v>
      </c>
      <c r="D167" s="198" t="s">
        <v>473</v>
      </c>
      <c r="E167" s="225"/>
      <c r="F167" s="225">
        <f t="shared" si="2"/>
        <v>0</v>
      </c>
      <c r="G167" s="186"/>
    </row>
    <row r="168" spans="1:7">
      <c r="A168" s="221">
        <v>15</v>
      </c>
      <c r="B168" s="137" t="s">
        <v>1069</v>
      </c>
      <c r="C168" s="198">
        <v>400</v>
      </c>
      <c r="D168" s="198" t="s">
        <v>95</v>
      </c>
      <c r="E168" s="225"/>
      <c r="F168" s="225">
        <f t="shared" si="2"/>
        <v>0</v>
      </c>
      <c r="G168" s="186" t="s">
        <v>1058</v>
      </c>
    </row>
    <row r="169" spans="1:7">
      <c r="A169" s="221">
        <v>16</v>
      </c>
      <c r="B169" s="137" t="s">
        <v>980</v>
      </c>
      <c r="C169" s="198">
        <v>60</v>
      </c>
      <c r="D169" s="198" t="s">
        <v>95</v>
      </c>
      <c r="E169" s="225"/>
      <c r="F169" s="225">
        <f t="shared" si="2"/>
        <v>0</v>
      </c>
      <c r="G169" s="186" t="s">
        <v>1060</v>
      </c>
    </row>
    <row r="170" spans="1:7">
      <c r="A170" s="221">
        <v>17</v>
      </c>
      <c r="B170" s="137" t="s">
        <v>1070</v>
      </c>
      <c r="C170" s="198">
        <v>1</v>
      </c>
      <c r="D170" s="198" t="s">
        <v>127</v>
      </c>
      <c r="E170" s="225"/>
      <c r="F170" s="225">
        <f t="shared" si="2"/>
        <v>0</v>
      </c>
      <c r="G170" s="186"/>
    </row>
    <row r="171" spans="1:7">
      <c r="A171" s="221">
        <v>18</v>
      </c>
      <c r="B171" s="137" t="s">
        <v>956</v>
      </c>
      <c r="C171" s="198">
        <v>1</v>
      </c>
      <c r="D171" s="198" t="s">
        <v>127</v>
      </c>
      <c r="E171" s="225"/>
      <c r="F171" s="225">
        <f t="shared" si="2"/>
        <v>0</v>
      </c>
      <c r="G171" s="186"/>
    </row>
    <row r="172" spans="1:7">
      <c r="A172" s="221"/>
      <c r="B172" s="137"/>
      <c r="C172" s="198"/>
      <c r="D172" s="198"/>
      <c r="E172" s="225"/>
      <c r="F172" s="225"/>
      <c r="G172" s="186"/>
    </row>
    <row r="173" spans="1:7">
      <c r="A173" s="198" t="s">
        <v>580</v>
      </c>
      <c r="B173" s="185" t="s">
        <v>1071</v>
      </c>
      <c r="C173" s="198"/>
      <c r="D173" s="198"/>
      <c r="E173" s="225"/>
      <c r="F173" s="449">
        <f>SUM(F174:F184)</f>
        <v>0</v>
      </c>
      <c r="G173" s="186"/>
    </row>
    <row r="174" spans="1:7">
      <c r="A174" s="221">
        <v>1</v>
      </c>
      <c r="B174" s="137" t="s">
        <v>1072</v>
      </c>
      <c r="C174" s="198">
        <v>15</v>
      </c>
      <c r="D174" s="198" t="s">
        <v>473</v>
      </c>
      <c r="E174" s="225"/>
      <c r="F174" s="225">
        <f t="shared" si="2"/>
        <v>0</v>
      </c>
      <c r="G174" s="186" t="s">
        <v>1073</v>
      </c>
    </row>
    <row r="175" spans="1:7">
      <c r="A175" s="221">
        <v>2</v>
      </c>
      <c r="B175" s="137" t="s">
        <v>1074</v>
      </c>
      <c r="C175" s="198">
        <v>600</v>
      </c>
      <c r="D175" s="198" t="s">
        <v>95</v>
      </c>
      <c r="E175" s="225"/>
      <c r="F175" s="225">
        <f t="shared" si="2"/>
        <v>0</v>
      </c>
      <c r="G175" s="186" t="s">
        <v>1075</v>
      </c>
    </row>
    <row r="176" spans="1:7">
      <c r="A176" s="221">
        <v>3</v>
      </c>
      <c r="B176" s="137" t="s">
        <v>988</v>
      </c>
      <c r="C176" s="198">
        <v>250</v>
      </c>
      <c r="D176" s="198" t="s">
        <v>95</v>
      </c>
      <c r="E176" s="225"/>
      <c r="F176" s="225">
        <f t="shared" si="2"/>
        <v>0</v>
      </c>
      <c r="G176" s="186" t="s">
        <v>976</v>
      </c>
    </row>
    <row r="177" spans="1:7">
      <c r="A177" s="221">
        <v>4</v>
      </c>
      <c r="B177" s="137" t="s">
        <v>989</v>
      </c>
      <c r="C177" s="198">
        <v>600</v>
      </c>
      <c r="D177" s="198" t="s">
        <v>473</v>
      </c>
      <c r="E177" s="225"/>
      <c r="F177" s="225">
        <f t="shared" si="2"/>
        <v>0</v>
      </c>
      <c r="G177" s="186"/>
    </row>
    <row r="178" spans="1:7">
      <c r="A178" s="221">
        <v>5</v>
      </c>
      <c r="B178" s="137" t="s">
        <v>1076</v>
      </c>
      <c r="C178" s="198">
        <v>25</v>
      </c>
      <c r="D178" s="198" t="s">
        <v>127</v>
      </c>
      <c r="E178" s="225"/>
      <c r="F178" s="225">
        <f t="shared" si="2"/>
        <v>0</v>
      </c>
      <c r="G178" s="186"/>
    </row>
    <row r="179" spans="1:7">
      <c r="A179" s="221">
        <v>6</v>
      </c>
      <c r="B179" s="137" t="s">
        <v>1077</v>
      </c>
      <c r="C179" s="198">
        <v>10</v>
      </c>
      <c r="D179" s="198" t="s">
        <v>127</v>
      </c>
      <c r="E179" s="225"/>
      <c r="F179" s="225">
        <f t="shared" si="2"/>
        <v>0</v>
      </c>
      <c r="G179" s="186"/>
    </row>
    <row r="180" spans="1:7">
      <c r="A180" s="221">
        <v>7</v>
      </c>
      <c r="B180" s="137" t="s">
        <v>1041</v>
      </c>
      <c r="C180" s="198">
        <v>1</v>
      </c>
      <c r="D180" s="198" t="s">
        <v>127</v>
      </c>
      <c r="E180" s="225"/>
      <c r="F180" s="225">
        <f t="shared" si="2"/>
        <v>0</v>
      </c>
      <c r="G180" s="186"/>
    </row>
    <row r="181" spans="1:7">
      <c r="A181" s="221">
        <v>8</v>
      </c>
      <c r="B181" s="137" t="s">
        <v>978</v>
      </c>
      <c r="C181" s="198">
        <v>1</v>
      </c>
      <c r="D181" s="198" t="s">
        <v>127</v>
      </c>
      <c r="E181" s="225"/>
      <c r="F181" s="225">
        <f t="shared" si="2"/>
        <v>0</v>
      </c>
      <c r="G181" s="186"/>
    </row>
    <row r="182" spans="1:7">
      <c r="A182" s="221">
        <v>9</v>
      </c>
      <c r="B182" s="137" t="s">
        <v>1069</v>
      </c>
      <c r="C182" s="198">
        <v>600</v>
      </c>
      <c r="D182" s="198" t="s">
        <v>95</v>
      </c>
      <c r="E182" s="225"/>
      <c r="F182" s="225">
        <f t="shared" si="2"/>
        <v>0</v>
      </c>
      <c r="G182" s="186" t="s">
        <v>1078</v>
      </c>
    </row>
    <row r="183" spans="1:7">
      <c r="A183" s="221">
        <v>10</v>
      </c>
      <c r="B183" s="137" t="s">
        <v>1070</v>
      </c>
      <c r="C183" s="198">
        <v>1</v>
      </c>
      <c r="D183" s="198" t="s">
        <v>127</v>
      </c>
      <c r="E183" s="225"/>
      <c r="F183" s="225">
        <f t="shared" si="2"/>
        <v>0</v>
      </c>
      <c r="G183" s="186"/>
    </row>
    <row r="184" spans="1:7">
      <c r="A184" s="221">
        <v>11</v>
      </c>
      <c r="B184" s="137" t="s">
        <v>956</v>
      </c>
      <c r="C184" s="198">
        <v>1</v>
      </c>
      <c r="D184" s="198" t="s">
        <v>127</v>
      </c>
      <c r="E184" s="225"/>
      <c r="F184" s="225">
        <f t="shared" si="2"/>
        <v>0</v>
      </c>
      <c r="G184" s="186"/>
    </row>
    <row r="185" spans="1:7">
      <c r="A185" s="221"/>
      <c r="B185" s="137"/>
      <c r="C185" s="198"/>
      <c r="D185" s="198"/>
      <c r="E185" s="225"/>
      <c r="F185" s="225"/>
      <c r="G185" s="186"/>
    </row>
    <row r="186" spans="1:7">
      <c r="A186" s="223" t="s">
        <v>580</v>
      </c>
      <c r="B186" s="224" t="s">
        <v>1079</v>
      </c>
      <c r="C186" s="223"/>
      <c r="D186" s="223"/>
      <c r="E186" s="225"/>
      <c r="F186" s="449">
        <f>SUM(F187:F230)</f>
        <v>0</v>
      </c>
      <c r="G186" s="226"/>
    </row>
    <row r="187" spans="1:7">
      <c r="A187" s="227">
        <v>1</v>
      </c>
      <c r="B187" s="132" t="s">
        <v>1080</v>
      </c>
      <c r="C187" s="223">
        <v>1</v>
      </c>
      <c r="D187" s="223" t="s">
        <v>473</v>
      </c>
      <c r="E187" s="225"/>
      <c r="F187" s="225">
        <f t="shared" si="2"/>
        <v>0</v>
      </c>
      <c r="G187" s="226" t="s">
        <v>1081</v>
      </c>
    </row>
    <row r="188" spans="1:7">
      <c r="A188" s="227">
        <v>2</v>
      </c>
      <c r="B188" s="132" t="s">
        <v>1082</v>
      </c>
      <c r="C188" s="223">
        <v>5</v>
      </c>
      <c r="D188" s="223" t="s">
        <v>473</v>
      </c>
      <c r="E188" s="225"/>
      <c r="F188" s="225">
        <f t="shared" si="2"/>
        <v>0</v>
      </c>
      <c r="G188" s="226" t="s">
        <v>1081</v>
      </c>
    </row>
    <row r="189" spans="1:7">
      <c r="A189" s="227">
        <v>3</v>
      </c>
      <c r="B189" s="132" t="s">
        <v>1083</v>
      </c>
      <c r="C189" s="223">
        <v>6</v>
      </c>
      <c r="D189" s="223" t="s">
        <v>473</v>
      </c>
      <c r="E189" s="225"/>
      <c r="F189" s="225">
        <f t="shared" si="2"/>
        <v>0</v>
      </c>
      <c r="G189" s="226" t="s">
        <v>1084</v>
      </c>
    </row>
    <row r="190" spans="1:7">
      <c r="A190" s="227">
        <v>4</v>
      </c>
      <c r="B190" s="132" t="s">
        <v>1085</v>
      </c>
      <c r="C190" s="223">
        <v>1</v>
      </c>
      <c r="D190" s="223" t="s">
        <v>473</v>
      </c>
      <c r="E190" s="225"/>
      <c r="F190" s="225">
        <f t="shared" si="2"/>
        <v>0</v>
      </c>
      <c r="G190" s="226" t="s">
        <v>1086</v>
      </c>
    </row>
    <row r="191" spans="1:7">
      <c r="A191" s="227">
        <v>5</v>
      </c>
      <c r="B191" s="132" t="s">
        <v>1087</v>
      </c>
      <c r="C191" s="223">
        <v>1</v>
      </c>
      <c r="D191" s="223" t="s">
        <v>473</v>
      </c>
      <c r="E191" s="225"/>
      <c r="F191" s="225">
        <f t="shared" si="2"/>
        <v>0</v>
      </c>
      <c r="G191" s="226" t="s">
        <v>1088</v>
      </c>
    </row>
    <row r="192" spans="1:7">
      <c r="A192" s="227">
        <v>6</v>
      </c>
      <c r="B192" s="132" t="s">
        <v>1089</v>
      </c>
      <c r="C192" s="223">
        <v>5</v>
      </c>
      <c r="D192" s="223" t="s">
        <v>473</v>
      </c>
      <c r="E192" s="225"/>
      <c r="F192" s="225">
        <f t="shared" si="2"/>
        <v>0</v>
      </c>
      <c r="G192" s="226" t="s">
        <v>1090</v>
      </c>
    </row>
    <row r="193" spans="1:7">
      <c r="A193" s="227">
        <v>7</v>
      </c>
      <c r="B193" s="132" t="s">
        <v>1091</v>
      </c>
      <c r="C193" s="223">
        <v>5</v>
      </c>
      <c r="D193" s="223" t="s">
        <v>473</v>
      </c>
      <c r="E193" s="225"/>
      <c r="F193" s="225">
        <f t="shared" si="2"/>
        <v>0</v>
      </c>
      <c r="G193" s="226" t="s">
        <v>1092</v>
      </c>
    </row>
    <row r="194" spans="1:7">
      <c r="A194" s="227">
        <v>8</v>
      </c>
      <c r="B194" s="132" t="s">
        <v>1093</v>
      </c>
      <c r="C194" s="223">
        <v>5</v>
      </c>
      <c r="D194" s="223" t="s">
        <v>473</v>
      </c>
      <c r="E194" s="225"/>
      <c r="F194" s="225">
        <f t="shared" si="2"/>
        <v>0</v>
      </c>
      <c r="G194" s="226" t="s">
        <v>1094</v>
      </c>
    </row>
    <row r="195" spans="1:7">
      <c r="A195" s="227">
        <v>9</v>
      </c>
      <c r="B195" s="132" t="s">
        <v>1095</v>
      </c>
      <c r="C195" s="223">
        <v>1</v>
      </c>
      <c r="D195" s="223" t="s">
        <v>473</v>
      </c>
      <c r="E195" s="225"/>
      <c r="F195" s="225">
        <f t="shared" si="2"/>
        <v>0</v>
      </c>
      <c r="G195" s="226" t="s">
        <v>1096</v>
      </c>
    </row>
    <row r="196" spans="1:7">
      <c r="A196" s="227">
        <v>10</v>
      </c>
      <c r="B196" s="132" t="s">
        <v>1097</v>
      </c>
      <c r="C196" s="223">
        <v>1</v>
      </c>
      <c r="D196" s="223" t="s">
        <v>473</v>
      </c>
      <c r="E196" s="225"/>
      <c r="F196" s="225">
        <f t="shared" si="2"/>
        <v>0</v>
      </c>
      <c r="G196" s="226" t="s">
        <v>1098</v>
      </c>
    </row>
    <row r="197" spans="1:7">
      <c r="A197" s="227">
        <v>11</v>
      </c>
      <c r="B197" s="132" t="s">
        <v>1099</v>
      </c>
      <c r="C197" s="223">
        <v>1</v>
      </c>
      <c r="D197" s="223" t="s">
        <v>473</v>
      </c>
      <c r="E197" s="225"/>
      <c r="F197" s="225">
        <f t="shared" si="2"/>
        <v>0</v>
      </c>
      <c r="G197" s="226" t="s">
        <v>1100</v>
      </c>
    </row>
    <row r="198" spans="1:7">
      <c r="A198" s="227">
        <v>12</v>
      </c>
      <c r="B198" s="132" t="s">
        <v>1101</v>
      </c>
      <c r="C198" s="223">
        <v>1</v>
      </c>
      <c r="D198" s="223" t="s">
        <v>473</v>
      </c>
      <c r="E198" s="225"/>
      <c r="F198" s="225">
        <f t="shared" si="2"/>
        <v>0</v>
      </c>
      <c r="G198" s="226" t="s">
        <v>1102</v>
      </c>
    </row>
    <row r="199" spans="1:7">
      <c r="A199" s="227">
        <v>13</v>
      </c>
      <c r="B199" s="132" t="s">
        <v>1103</v>
      </c>
      <c r="C199" s="223">
        <v>5</v>
      </c>
      <c r="D199" s="223" t="s">
        <v>473</v>
      </c>
      <c r="E199" s="225"/>
      <c r="F199" s="225">
        <f t="shared" si="2"/>
        <v>0</v>
      </c>
      <c r="G199" s="226" t="s">
        <v>1104</v>
      </c>
    </row>
    <row r="200" spans="1:7">
      <c r="A200" s="227">
        <v>14</v>
      </c>
      <c r="B200" s="132" t="s">
        <v>1105</v>
      </c>
      <c r="C200" s="223">
        <v>1</v>
      </c>
      <c r="D200" s="223" t="s">
        <v>473</v>
      </c>
      <c r="E200" s="225"/>
      <c r="F200" s="225">
        <f t="shared" si="2"/>
        <v>0</v>
      </c>
      <c r="G200" s="226" t="s">
        <v>1106</v>
      </c>
    </row>
    <row r="201" spans="1:7">
      <c r="A201" s="227">
        <v>15</v>
      </c>
      <c r="B201" s="132" t="s">
        <v>1107</v>
      </c>
      <c r="C201" s="223">
        <v>1</v>
      </c>
      <c r="D201" s="223" t="s">
        <v>473</v>
      </c>
      <c r="E201" s="225"/>
      <c r="F201" s="225">
        <f t="shared" ref="F201:F230" si="3">C201*E201</f>
        <v>0</v>
      </c>
      <c r="G201" s="226" t="s">
        <v>1108</v>
      </c>
    </row>
    <row r="202" spans="1:7">
      <c r="A202" s="227">
        <v>16</v>
      </c>
      <c r="B202" s="132" t="s">
        <v>1109</v>
      </c>
      <c r="C202" s="223">
        <v>1</v>
      </c>
      <c r="D202" s="223" t="s">
        <v>473</v>
      </c>
      <c r="E202" s="225"/>
      <c r="F202" s="225">
        <f t="shared" si="3"/>
        <v>0</v>
      </c>
      <c r="G202" s="226"/>
    </row>
    <row r="203" spans="1:7">
      <c r="A203" s="227">
        <v>17</v>
      </c>
      <c r="B203" s="132" t="s">
        <v>1110</v>
      </c>
      <c r="C203" s="223">
        <v>5</v>
      </c>
      <c r="D203" s="223" t="s">
        <v>473</v>
      </c>
      <c r="E203" s="225"/>
      <c r="F203" s="225">
        <f t="shared" si="3"/>
        <v>0</v>
      </c>
      <c r="G203" s="226"/>
    </row>
    <row r="204" spans="1:7" ht="186">
      <c r="A204" s="227">
        <v>18</v>
      </c>
      <c r="B204" s="132" t="s">
        <v>1111</v>
      </c>
      <c r="C204" s="223">
        <v>2</v>
      </c>
      <c r="D204" s="223" t="s">
        <v>473</v>
      </c>
      <c r="E204" s="225"/>
      <c r="F204" s="225">
        <f t="shared" si="3"/>
        <v>0</v>
      </c>
      <c r="G204" s="226" t="s">
        <v>1112</v>
      </c>
    </row>
    <row r="205" spans="1:7" ht="35.25" customHeight="1">
      <c r="A205" s="227">
        <v>19</v>
      </c>
      <c r="B205" s="132" t="s">
        <v>1113</v>
      </c>
      <c r="C205" s="223">
        <v>2</v>
      </c>
      <c r="D205" s="223" t="s">
        <v>473</v>
      </c>
      <c r="E205" s="225"/>
      <c r="F205" s="225">
        <f t="shared" si="3"/>
        <v>0</v>
      </c>
      <c r="G205" s="226" t="s">
        <v>1114</v>
      </c>
    </row>
    <row r="206" spans="1:7">
      <c r="A206" s="227">
        <v>20</v>
      </c>
      <c r="B206" s="132" t="s">
        <v>1115</v>
      </c>
      <c r="C206" s="223">
        <v>2</v>
      </c>
      <c r="D206" s="223" t="s">
        <v>473</v>
      </c>
      <c r="E206" s="225"/>
      <c r="F206" s="225">
        <f t="shared" si="3"/>
        <v>0</v>
      </c>
      <c r="G206" s="226" t="s">
        <v>1116</v>
      </c>
    </row>
    <row r="207" spans="1:7" ht="46.5">
      <c r="A207" s="227">
        <v>21</v>
      </c>
      <c r="B207" s="132" t="s">
        <v>1117</v>
      </c>
      <c r="C207" s="223">
        <v>1</v>
      </c>
      <c r="D207" s="223" t="s">
        <v>473</v>
      </c>
      <c r="E207" s="225"/>
      <c r="F207" s="225">
        <f t="shared" si="3"/>
        <v>0</v>
      </c>
      <c r="G207" s="226" t="s">
        <v>1118</v>
      </c>
    </row>
    <row r="208" spans="1:7" ht="31">
      <c r="A208" s="227">
        <v>22</v>
      </c>
      <c r="B208" s="132" t="s">
        <v>1119</v>
      </c>
      <c r="C208" s="223">
        <v>1</v>
      </c>
      <c r="D208" s="223" t="s">
        <v>473</v>
      </c>
      <c r="E208" s="225"/>
      <c r="F208" s="225">
        <f t="shared" si="3"/>
        <v>0</v>
      </c>
      <c r="G208" s="226" t="s">
        <v>1120</v>
      </c>
    </row>
    <row r="209" spans="1:7" ht="62">
      <c r="A209" s="227">
        <v>23</v>
      </c>
      <c r="B209" s="132" t="s">
        <v>1121</v>
      </c>
      <c r="C209" s="223">
        <v>1</v>
      </c>
      <c r="D209" s="223" t="s">
        <v>473</v>
      </c>
      <c r="E209" s="225"/>
      <c r="F209" s="225">
        <f t="shared" si="3"/>
        <v>0</v>
      </c>
      <c r="G209" s="226" t="s">
        <v>1122</v>
      </c>
    </row>
    <row r="210" spans="1:7" ht="35.25" customHeight="1">
      <c r="A210" s="227">
        <v>24</v>
      </c>
      <c r="B210" s="132" t="s">
        <v>1123</v>
      </c>
      <c r="C210" s="223">
        <v>1</v>
      </c>
      <c r="D210" s="223" t="s">
        <v>473</v>
      </c>
      <c r="E210" s="225"/>
      <c r="F210" s="225">
        <f t="shared" si="3"/>
        <v>0</v>
      </c>
      <c r="G210" s="226" t="s">
        <v>1124</v>
      </c>
    </row>
    <row r="211" spans="1:7">
      <c r="A211" s="227">
        <v>25</v>
      </c>
      <c r="B211" s="132" t="s">
        <v>1125</v>
      </c>
      <c r="C211" s="223">
        <v>1</v>
      </c>
      <c r="D211" s="223" t="s">
        <v>473</v>
      </c>
      <c r="E211" s="225"/>
      <c r="F211" s="225">
        <f t="shared" si="3"/>
        <v>0</v>
      </c>
      <c r="G211" s="226" t="s">
        <v>1126</v>
      </c>
    </row>
    <row r="212" spans="1:7">
      <c r="A212" s="227">
        <v>26</v>
      </c>
      <c r="B212" s="132" t="s">
        <v>1127</v>
      </c>
      <c r="C212" s="223">
        <v>1</v>
      </c>
      <c r="D212" s="223" t="s">
        <v>473</v>
      </c>
      <c r="E212" s="225"/>
      <c r="F212" s="225">
        <f t="shared" si="3"/>
        <v>0</v>
      </c>
      <c r="G212" s="226" t="s">
        <v>1128</v>
      </c>
    </row>
    <row r="213" spans="1:7">
      <c r="A213" s="227">
        <v>27</v>
      </c>
      <c r="B213" s="132" t="s">
        <v>1129</v>
      </c>
      <c r="C213" s="223">
        <v>3</v>
      </c>
      <c r="D213" s="223" t="s">
        <v>473</v>
      </c>
      <c r="E213" s="225"/>
      <c r="F213" s="225">
        <f t="shared" si="3"/>
        <v>0</v>
      </c>
      <c r="G213" s="226" t="s">
        <v>1130</v>
      </c>
    </row>
    <row r="214" spans="1:7">
      <c r="A214" s="227">
        <v>28</v>
      </c>
      <c r="B214" s="132" t="s">
        <v>1131</v>
      </c>
      <c r="C214" s="223">
        <v>2</v>
      </c>
      <c r="D214" s="223" t="s">
        <v>473</v>
      </c>
      <c r="E214" s="225"/>
      <c r="F214" s="225">
        <f t="shared" si="3"/>
        <v>0</v>
      </c>
      <c r="G214" s="226" t="s">
        <v>1132</v>
      </c>
    </row>
    <row r="215" spans="1:7">
      <c r="A215" s="227">
        <v>29</v>
      </c>
      <c r="B215" s="132" t="s">
        <v>1133</v>
      </c>
      <c r="C215" s="223">
        <v>2</v>
      </c>
      <c r="D215" s="223" t="s">
        <v>473</v>
      </c>
      <c r="E215" s="225"/>
      <c r="F215" s="225">
        <f t="shared" si="3"/>
        <v>0</v>
      </c>
      <c r="G215" s="226"/>
    </row>
    <row r="216" spans="1:7" ht="46.5">
      <c r="A216" s="227">
        <v>30</v>
      </c>
      <c r="B216" s="132" t="s">
        <v>1134</v>
      </c>
      <c r="C216" s="223">
        <v>2</v>
      </c>
      <c r="D216" s="223" t="s">
        <v>473</v>
      </c>
      <c r="E216" s="225"/>
      <c r="F216" s="225">
        <f t="shared" si="3"/>
        <v>0</v>
      </c>
      <c r="G216" s="226" t="s">
        <v>1135</v>
      </c>
    </row>
    <row r="217" spans="1:7">
      <c r="A217" s="227">
        <v>31</v>
      </c>
      <c r="B217" s="132" t="s">
        <v>1136</v>
      </c>
      <c r="C217" s="223">
        <v>2</v>
      </c>
      <c r="D217" s="223" t="s">
        <v>473</v>
      </c>
      <c r="E217" s="225"/>
      <c r="F217" s="225">
        <f t="shared" si="3"/>
        <v>0</v>
      </c>
      <c r="G217" s="226"/>
    </row>
    <row r="218" spans="1:7">
      <c r="A218" s="227">
        <v>32</v>
      </c>
      <c r="B218" s="132" t="s">
        <v>1137</v>
      </c>
      <c r="C218" s="223">
        <v>2</v>
      </c>
      <c r="D218" s="223" t="s">
        <v>473</v>
      </c>
      <c r="E218" s="225"/>
      <c r="F218" s="225">
        <f t="shared" si="3"/>
        <v>0</v>
      </c>
      <c r="G218" s="226"/>
    </row>
    <row r="219" spans="1:7">
      <c r="A219" s="227">
        <v>33</v>
      </c>
      <c r="B219" s="132" t="s">
        <v>1138</v>
      </c>
      <c r="C219" s="223">
        <v>1</v>
      </c>
      <c r="D219" s="223" t="s">
        <v>473</v>
      </c>
      <c r="E219" s="225"/>
      <c r="F219" s="225">
        <f t="shared" si="3"/>
        <v>0</v>
      </c>
      <c r="G219" s="226" t="s">
        <v>1139</v>
      </c>
    </row>
    <row r="220" spans="1:7">
      <c r="A220" s="227">
        <v>34</v>
      </c>
      <c r="B220" s="132" t="s">
        <v>1140</v>
      </c>
      <c r="C220" s="223">
        <v>2</v>
      </c>
      <c r="D220" s="223" t="s">
        <v>473</v>
      </c>
      <c r="E220" s="225"/>
      <c r="F220" s="225">
        <f t="shared" si="3"/>
        <v>0</v>
      </c>
      <c r="G220" s="226"/>
    </row>
    <row r="221" spans="1:7">
      <c r="A221" s="227">
        <v>35</v>
      </c>
      <c r="B221" s="132" t="s">
        <v>1141</v>
      </c>
      <c r="C221" s="223">
        <v>1</v>
      </c>
      <c r="D221" s="223" t="s">
        <v>473</v>
      </c>
      <c r="E221" s="225"/>
      <c r="F221" s="225">
        <f t="shared" si="3"/>
        <v>0</v>
      </c>
      <c r="G221" s="226"/>
    </row>
    <row r="222" spans="1:7">
      <c r="A222" s="227">
        <v>36</v>
      </c>
      <c r="B222" s="132" t="s">
        <v>1142</v>
      </c>
      <c r="C222" s="223">
        <v>305</v>
      </c>
      <c r="D222" s="223" t="s">
        <v>95</v>
      </c>
      <c r="E222" s="225"/>
      <c r="F222" s="225">
        <f t="shared" si="3"/>
        <v>0</v>
      </c>
      <c r="G222" s="226" t="s">
        <v>1143</v>
      </c>
    </row>
    <row r="223" spans="1:7">
      <c r="A223" s="227">
        <v>37</v>
      </c>
      <c r="B223" s="132" t="s">
        <v>1144</v>
      </c>
      <c r="C223" s="223">
        <v>305</v>
      </c>
      <c r="D223" s="223" t="s">
        <v>95</v>
      </c>
      <c r="E223" s="225"/>
      <c r="F223" s="225">
        <f t="shared" si="3"/>
        <v>0</v>
      </c>
      <c r="G223" s="226" t="s">
        <v>1143</v>
      </c>
    </row>
    <row r="224" spans="1:7">
      <c r="A224" s="227">
        <v>38</v>
      </c>
      <c r="B224" s="132" t="s">
        <v>978</v>
      </c>
      <c r="C224" s="223">
        <v>1</v>
      </c>
      <c r="D224" s="223" t="s">
        <v>127</v>
      </c>
      <c r="E224" s="225"/>
      <c r="F224" s="225">
        <f t="shared" si="3"/>
        <v>0</v>
      </c>
      <c r="G224" s="226"/>
    </row>
    <row r="225" spans="1:7">
      <c r="A225" s="227">
        <v>39</v>
      </c>
      <c r="B225" s="132" t="s">
        <v>1069</v>
      </c>
      <c r="C225" s="223">
        <v>1</v>
      </c>
      <c r="D225" s="223" t="s">
        <v>127</v>
      </c>
      <c r="E225" s="225"/>
      <c r="F225" s="225">
        <f t="shared" si="3"/>
        <v>0</v>
      </c>
      <c r="G225" s="226"/>
    </row>
    <row r="226" spans="1:7">
      <c r="A226" s="227">
        <v>40</v>
      </c>
      <c r="B226" s="132" t="s">
        <v>1145</v>
      </c>
      <c r="C226" s="223">
        <v>1</v>
      </c>
      <c r="D226" s="223" t="s">
        <v>127</v>
      </c>
      <c r="E226" s="225"/>
      <c r="F226" s="225">
        <f t="shared" si="3"/>
        <v>0</v>
      </c>
      <c r="G226" s="226"/>
    </row>
    <row r="227" spans="1:7">
      <c r="A227" s="227">
        <v>41</v>
      </c>
      <c r="B227" s="132" t="s">
        <v>1011</v>
      </c>
      <c r="C227" s="223">
        <v>1</v>
      </c>
      <c r="D227" s="223" t="s">
        <v>127</v>
      </c>
      <c r="E227" s="225"/>
      <c r="F227" s="225">
        <f t="shared" si="3"/>
        <v>0</v>
      </c>
      <c r="G227" s="226"/>
    </row>
    <row r="228" spans="1:7">
      <c r="A228" s="227">
        <v>42</v>
      </c>
      <c r="B228" s="132" t="s">
        <v>954</v>
      </c>
      <c r="C228" s="223">
        <v>1</v>
      </c>
      <c r="D228" s="223" t="s">
        <v>127</v>
      </c>
      <c r="E228" s="225"/>
      <c r="F228" s="225">
        <f t="shared" si="3"/>
        <v>0</v>
      </c>
      <c r="G228" s="226"/>
    </row>
    <row r="229" spans="1:7">
      <c r="A229" s="227">
        <v>43</v>
      </c>
      <c r="B229" s="132" t="s">
        <v>1146</v>
      </c>
      <c r="C229" s="223">
        <v>1</v>
      </c>
      <c r="D229" s="223" t="s">
        <v>127</v>
      </c>
      <c r="E229" s="225"/>
      <c r="F229" s="225">
        <f t="shared" si="3"/>
        <v>0</v>
      </c>
      <c r="G229" s="226"/>
    </row>
    <row r="230" spans="1:7">
      <c r="A230" s="227">
        <v>44</v>
      </c>
      <c r="B230" s="132" t="s">
        <v>956</v>
      </c>
      <c r="C230" s="223">
        <v>1</v>
      </c>
      <c r="D230" s="223" t="s">
        <v>127</v>
      </c>
      <c r="E230" s="225"/>
      <c r="F230" s="225">
        <f t="shared" si="3"/>
        <v>0</v>
      </c>
      <c r="G230" s="226"/>
    </row>
    <row r="231" spans="1:7">
      <c r="A231" s="228"/>
      <c r="B231" s="229"/>
      <c r="C231" s="230"/>
      <c r="D231" s="230"/>
      <c r="E231" s="231"/>
      <c r="F231" s="209"/>
      <c r="G231" s="232"/>
    </row>
    <row r="232" spans="1:7">
      <c r="A232" s="228"/>
      <c r="B232" s="229" t="s">
        <v>1147</v>
      </c>
      <c r="C232" s="230"/>
      <c r="D232" s="230"/>
      <c r="E232" s="231"/>
      <c r="F232" s="233">
        <f>F186+F173+F153+F134+F95+F59+F31+F7+F70</f>
        <v>0</v>
      </c>
      <c r="G232" s="232"/>
    </row>
    <row r="233" spans="1:7" ht="18.649999999999999" customHeight="1">
      <c r="A233" s="234"/>
      <c r="B233" s="235"/>
      <c r="C233" s="235"/>
      <c r="D233" s="235"/>
      <c r="E233" s="235"/>
      <c r="F233" s="236"/>
      <c r="G233" s="235"/>
    </row>
    <row r="234" spans="1:7" ht="21">
      <c r="A234" s="487" t="s">
        <v>1830</v>
      </c>
      <c r="B234" s="487"/>
      <c r="C234" s="487"/>
      <c r="D234" s="487"/>
      <c r="E234" s="487"/>
      <c r="F234" s="487"/>
    </row>
    <row r="235" spans="1:7">
      <c r="A235" s="488"/>
      <c r="B235" s="489"/>
      <c r="C235" s="492" t="s">
        <v>1831</v>
      </c>
      <c r="D235" s="492"/>
      <c r="E235" s="492"/>
      <c r="F235" s="493" t="s">
        <v>1832</v>
      </c>
    </row>
    <row r="236" spans="1:7">
      <c r="A236" s="490"/>
      <c r="B236" s="491"/>
      <c r="C236" s="454" t="s">
        <v>1833</v>
      </c>
      <c r="D236" s="454" t="s">
        <v>473</v>
      </c>
      <c r="E236" s="455" t="s">
        <v>92</v>
      </c>
      <c r="F236" s="493"/>
    </row>
    <row r="237" spans="1:7">
      <c r="A237" s="494" t="s">
        <v>1834</v>
      </c>
      <c r="B237" s="455" t="s">
        <v>1835</v>
      </c>
      <c r="C237" s="456"/>
      <c r="D237" s="457">
        <v>0</v>
      </c>
      <c r="E237" s="456">
        <f>C237*D237</f>
        <v>0</v>
      </c>
      <c r="F237" s="497" t="s">
        <v>1836</v>
      </c>
    </row>
    <row r="238" spans="1:7">
      <c r="A238" s="495"/>
      <c r="B238" s="455" t="s">
        <v>1837</v>
      </c>
      <c r="C238" s="456"/>
      <c r="D238" s="457">
        <v>0</v>
      </c>
      <c r="E238" s="456">
        <f>C238*D238</f>
        <v>0</v>
      </c>
      <c r="F238" s="497"/>
    </row>
    <row r="239" spans="1:7">
      <c r="A239" s="495"/>
      <c r="B239" s="455" t="s">
        <v>1838</v>
      </c>
      <c r="C239" s="456"/>
      <c r="D239" s="457">
        <v>0</v>
      </c>
      <c r="E239" s="456">
        <f>C239*D239</f>
        <v>0</v>
      </c>
      <c r="F239" s="497"/>
    </row>
    <row r="240" spans="1:7">
      <c r="A240" s="495"/>
      <c r="B240" s="455" t="s">
        <v>1839</v>
      </c>
      <c r="C240" s="456"/>
      <c r="D240" s="457">
        <v>0</v>
      </c>
      <c r="E240" s="456">
        <f t="shared" ref="E240:E265" si="4">C240*D240</f>
        <v>0</v>
      </c>
      <c r="F240" s="497"/>
    </row>
    <row r="241" spans="1:6">
      <c r="A241" s="495"/>
      <c r="B241" s="455" t="s">
        <v>1840</v>
      </c>
      <c r="C241" s="456"/>
      <c r="D241" s="457">
        <v>0</v>
      </c>
      <c r="E241" s="456">
        <f t="shared" si="4"/>
        <v>0</v>
      </c>
      <c r="F241" s="497"/>
    </row>
    <row r="242" spans="1:6">
      <c r="A242" s="495"/>
      <c r="B242" s="455" t="s">
        <v>1841</v>
      </c>
      <c r="C242" s="456"/>
      <c r="D242" s="457">
        <v>0</v>
      </c>
      <c r="E242" s="456">
        <f t="shared" si="4"/>
        <v>0</v>
      </c>
      <c r="F242" s="497"/>
    </row>
    <row r="243" spans="1:6">
      <c r="A243" s="495"/>
      <c r="B243" s="455" t="s">
        <v>1842</v>
      </c>
      <c r="C243" s="456"/>
      <c r="D243" s="457">
        <v>0</v>
      </c>
      <c r="E243" s="456">
        <f t="shared" si="4"/>
        <v>0</v>
      </c>
      <c r="F243" s="497"/>
    </row>
    <row r="244" spans="1:6">
      <c r="A244" s="496"/>
      <c r="B244" s="455" t="s">
        <v>1843</v>
      </c>
      <c r="C244" s="456"/>
      <c r="D244" s="457">
        <v>0</v>
      </c>
      <c r="E244" s="456">
        <f t="shared" si="4"/>
        <v>0</v>
      </c>
      <c r="F244" s="497"/>
    </row>
    <row r="245" spans="1:6">
      <c r="A245" s="494" t="s">
        <v>1844</v>
      </c>
      <c r="B245" s="455" t="s">
        <v>1845</v>
      </c>
      <c r="C245" s="456"/>
      <c r="D245" s="455">
        <v>3</v>
      </c>
      <c r="E245" s="456">
        <f t="shared" si="4"/>
        <v>0</v>
      </c>
      <c r="F245" s="497"/>
    </row>
    <row r="246" spans="1:6">
      <c r="A246" s="495"/>
      <c r="B246" s="455" t="s">
        <v>1846</v>
      </c>
      <c r="C246" s="458"/>
      <c r="D246" s="455">
        <v>3</v>
      </c>
      <c r="E246" s="456">
        <f t="shared" si="4"/>
        <v>0</v>
      </c>
      <c r="F246" s="497"/>
    </row>
    <row r="247" spans="1:6">
      <c r="A247" s="495"/>
      <c r="B247" s="455" t="s">
        <v>1847</v>
      </c>
      <c r="C247" s="456"/>
      <c r="D247" s="455">
        <v>3</v>
      </c>
      <c r="E247" s="456">
        <f t="shared" si="4"/>
        <v>0</v>
      </c>
      <c r="F247" s="497"/>
    </row>
    <row r="248" spans="1:6">
      <c r="A248" s="495"/>
      <c r="B248" s="459" t="s">
        <v>1848</v>
      </c>
      <c r="C248" s="456"/>
      <c r="D248" s="455">
        <v>3</v>
      </c>
      <c r="E248" s="456">
        <f t="shared" si="4"/>
        <v>0</v>
      </c>
      <c r="F248" s="497"/>
    </row>
    <row r="249" spans="1:6">
      <c r="A249" s="495"/>
      <c r="B249" s="455" t="s">
        <v>1849</v>
      </c>
      <c r="C249" s="456"/>
      <c r="D249" s="455">
        <v>3</v>
      </c>
      <c r="E249" s="456">
        <f t="shared" si="4"/>
        <v>0</v>
      </c>
      <c r="F249" s="497"/>
    </row>
    <row r="250" spans="1:6">
      <c r="A250" s="496"/>
      <c r="B250" s="459" t="s">
        <v>1850</v>
      </c>
      <c r="C250" s="456"/>
      <c r="D250" s="455">
        <v>3</v>
      </c>
      <c r="E250" s="456">
        <f t="shared" si="4"/>
        <v>0</v>
      </c>
      <c r="F250" s="497"/>
    </row>
    <row r="251" spans="1:6">
      <c r="A251" s="494" t="s">
        <v>1851</v>
      </c>
      <c r="B251" s="455" t="s">
        <v>1852</v>
      </c>
      <c r="C251" s="456"/>
      <c r="D251" s="455">
        <v>1</v>
      </c>
      <c r="E251" s="456">
        <f t="shared" si="4"/>
        <v>0</v>
      </c>
      <c r="F251" s="497" t="s">
        <v>1853</v>
      </c>
    </row>
    <row r="252" spans="1:6">
      <c r="A252" s="495"/>
      <c r="B252" s="455" t="s">
        <v>1854</v>
      </c>
      <c r="C252" s="456"/>
      <c r="D252" s="455">
        <v>1</v>
      </c>
      <c r="E252" s="456">
        <f t="shared" si="4"/>
        <v>0</v>
      </c>
      <c r="F252" s="497"/>
    </row>
    <row r="253" spans="1:6">
      <c r="A253" s="495"/>
      <c r="B253" s="459" t="s">
        <v>1855</v>
      </c>
      <c r="C253" s="456"/>
      <c r="D253" s="455">
        <v>2</v>
      </c>
      <c r="E253" s="456">
        <f t="shared" si="4"/>
        <v>0</v>
      </c>
      <c r="F253" s="497"/>
    </row>
    <row r="254" spans="1:6">
      <c r="A254" s="495"/>
      <c r="B254" s="455" t="s">
        <v>1850</v>
      </c>
      <c r="C254" s="456"/>
      <c r="D254" s="455">
        <v>0</v>
      </c>
      <c r="E254" s="456">
        <f t="shared" si="4"/>
        <v>0</v>
      </c>
      <c r="F254" s="497"/>
    </row>
    <row r="255" spans="1:6">
      <c r="A255" s="496"/>
      <c r="B255" s="459" t="s">
        <v>1856</v>
      </c>
      <c r="C255" s="456"/>
      <c r="D255" s="455">
        <v>2</v>
      </c>
      <c r="E255" s="456">
        <f t="shared" si="4"/>
        <v>0</v>
      </c>
      <c r="F255" s="497"/>
    </row>
    <row r="256" spans="1:6">
      <c r="A256" s="494" t="s">
        <v>1857</v>
      </c>
      <c r="B256" s="455" t="s">
        <v>1858</v>
      </c>
      <c r="C256" s="456"/>
      <c r="D256" s="455">
        <v>8</v>
      </c>
      <c r="E256" s="456">
        <f t="shared" si="4"/>
        <v>0</v>
      </c>
      <c r="F256" s="497" t="s">
        <v>1853</v>
      </c>
    </row>
    <row r="257" spans="1:6">
      <c r="A257" s="495"/>
      <c r="B257" s="455" t="s">
        <v>1859</v>
      </c>
      <c r="C257" s="456"/>
      <c r="D257" s="455">
        <v>8</v>
      </c>
      <c r="E257" s="456">
        <f t="shared" si="4"/>
        <v>0</v>
      </c>
      <c r="F257" s="497"/>
    </row>
    <row r="258" spans="1:6">
      <c r="A258" s="495"/>
      <c r="B258" s="459" t="s">
        <v>1850</v>
      </c>
      <c r="C258" s="456"/>
      <c r="D258" s="455">
        <v>0</v>
      </c>
      <c r="E258" s="456">
        <f t="shared" si="4"/>
        <v>0</v>
      </c>
      <c r="F258" s="497"/>
    </row>
    <row r="259" spans="1:6">
      <c r="A259" s="496"/>
      <c r="B259" s="455" t="s">
        <v>1860</v>
      </c>
      <c r="C259" s="456"/>
      <c r="D259" s="455">
        <v>6</v>
      </c>
      <c r="E259" s="456">
        <f t="shared" si="4"/>
        <v>0</v>
      </c>
      <c r="F259" s="497"/>
    </row>
    <row r="260" spans="1:6">
      <c r="A260" s="494" t="s">
        <v>1861</v>
      </c>
      <c r="B260" s="459" t="s">
        <v>1862</v>
      </c>
      <c r="C260" s="456"/>
      <c r="D260" s="455">
        <v>2</v>
      </c>
      <c r="E260" s="456">
        <f t="shared" si="4"/>
        <v>0</v>
      </c>
      <c r="F260" s="497" t="s">
        <v>1853</v>
      </c>
    </row>
    <row r="261" spans="1:6">
      <c r="A261" s="495"/>
      <c r="B261" s="455" t="s">
        <v>1854</v>
      </c>
      <c r="C261" s="456"/>
      <c r="D261" s="455">
        <v>2</v>
      </c>
      <c r="E261" s="456">
        <f t="shared" si="4"/>
        <v>0</v>
      </c>
      <c r="F261" s="497"/>
    </row>
    <row r="262" spans="1:6">
      <c r="A262" s="496"/>
      <c r="B262" s="455" t="s">
        <v>1850</v>
      </c>
      <c r="C262" s="456"/>
      <c r="D262" s="455">
        <v>0</v>
      </c>
      <c r="E262" s="456">
        <f t="shared" si="4"/>
        <v>0</v>
      </c>
      <c r="F262" s="497"/>
    </row>
    <row r="263" spans="1:6">
      <c r="A263" s="494" t="s">
        <v>1863</v>
      </c>
      <c r="B263" s="459" t="s">
        <v>1864</v>
      </c>
      <c r="C263" s="456"/>
      <c r="D263" s="455">
        <v>14</v>
      </c>
      <c r="E263" s="456">
        <f t="shared" si="4"/>
        <v>0</v>
      </c>
      <c r="F263" s="497" t="s">
        <v>1865</v>
      </c>
    </row>
    <row r="264" spans="1:6">
      <c r="A264" s="495"/>
      <c r="B264" s="459" t="s">
        <v>1866</v>
      </c>
      <c r="C264" s="455"/>
      <c r="D264" s="455"/>
      <c r="E264" s="456">
        <v>0</v>
      </c>
      <c r="F264" s="497"/>
    </row>
    <row r="265" spans="1:6">
      <c r="A265" s="496"/>
      <c r="B265" s="455" t="s">
        <v>1867</v>
      </c>
      <c r="C265" s="456"/>
      <c r="D265" s="455">
        <v>15</v>
      </c>
      <c r="E265" s="456">
        <f t="shared" si="4"/>
        <v>0</v>
      </c>
      <c r="F265" s="497"/>
    </row>
    <row r="266" spans="1:6">
      <c r="A266" s="498" t="s">
        <v>22</v>
      </c>
      <c r="B266" s="499"/>
      <c r="C266" s="500"/>
      <c r="D266" s="501"/>
      <c r="E266" s="460">
        <f>SUM(E237:E265)</f>
        <v>0</v>
      </c>
      <c r="F266" s="455"/>
    </row>
    <row r="267" spans="1:6">
      <c r="A267" t="s">
        <v>1868</v>
      </c>
      <c r="B267"/>
      <c r="C267"/>
      <c r="D267"/>
      <c r="E267"/>
      <c r="F267"/>
    </row>
  </sheetData>
  <mergeCells count="18">
    <mergeCell ref="A260:A262"/>
    <mergeCell ref="F260:F262"/>
    <mergeCell ref="A263:A265"/>
    <mergeCell ref="F263:F265"/>
    <mergeCell ref="A266:B266"/>
    <mergeCell ref="C266:D266"/>
    <mergeCell ref="A245:A250"/>
    <mergeCell ref="F245:F250"/>
    <mergeCell ref="A251:A255"/>
    <mergeCell ref="F251:F255"/>
    <mergeCell ref="A256:A259"/>
    <mergeCell ref="F256:F259"/>
    <mergeCell ref="A234:F234"/>
    <mergeCell ref="A235:B236"/>
    <mergeCell ref="C235:E235"/>
    <mergeCell ref="F235:F236"/>
    <mergeCell ref="A237:A244"/>
    <mergeCell ref="F237:F244"/>
  </mergeCells>
  <pageMargins left="0.59055118110236227" right="0.19685039370078741" top="0.98425196850393704" bottom="0.98425196850393704" header="0.51181102362204722" footer="0.51181102362204722"/>
  <pageSetup paperSize="9" scale="67" fitToHeight="0" orientation="landscape" r:id="rId1"/>
  <headerFooter alignWithMargins="0"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"/>
  <sheetViews>
    <sheetView zoomScale="70" zoomScaleNormal="70" workbookViewId="0"/>
  </sheetViews>
  <sheetFormatPr defaultColWidth="8.81640625" defaultRowHeight="15.5"/>
  <cols>
    <col min="1" max="1" width="8.54296875" style="188" customWidth="1"/>
    <col min="2" max="2" width="60.453125" style="188" customWidth="1"/>
    <col min="3" max="4" width="10.453125" style="188" customWidth="1"/>
    <col min="5" max="5" width="12.453125" style="204" customWidth="1"/>
    <col min="6" max="6" width="14.54296875" style="204" customWidth="1"/>
    <col min="7" max="7" width="89.453125" style="188" customWidth="1"/>
    <col min="8" max="256" width="8.81640625" style="171"/>
    <col min="257" max="257" width="8.54296875" style="171" customWidth="1"/>
    <col min="258" max="258" width="60.453125" style="171" customWidth="1"/>
    <col min="259" max="260" width="10.453125" style="171" customWidth="1"/>
    <col min="261" max="261" width="12.453125" style="171" customWidth="1"/>
    <col min="262" max="262" width="14.54296875" style="171" customWidth="1"/>
    <col min="263" max="263" width="89.453125" style="171" customWidth="1"/>
    <col min="264" max="512" width="8.81640625" style="171"/>
    <col min="513" max="513" width="8.54296875" style="171" customWidth="1"/>
    <col min="514" max="514" width="60.453125" style="171" customWidth="1"/>
    <col min="515" max="516" width="10.453125" style="171" customWidth="1"/>
    <col min="517" max="517" width="12.453125" style="171" customWidth="1"/>
    <col min="518" max="518" width="14.54296875" style="171" customWidth="1"/>
    <col min="519" max="519" width="89.453125" style="171" customWidth="1"/>
    <col min="520" max="768" width="8.81640625" style="171"/>
    <col min="769" max="769" width="8.54296875" style="171" customWidth="1"/>
    <col min="770" max="770" width="60.453125" style="171" customWidth="1"/>
    <col min="771" max="772" width="10.453125" style="171" customWidth="1"/>
    <col min="773" max="773" width="12.453125" style="171" customWidth="1"/>
    <col min="774" max="774" width="14.54296875" style="171" customWidth="1"/>
    <col min="775" max="775" width="89.453125" style="171" customWidth="1"/>
    <col min="776" max="1024" width="8.81640625" style="171"/>
    <col min="1025" max="1025" width="8.54296875" style="171" customWidth="1"/>
    <col min="1026" max="1026" width="60.453125" style="171" customWidth="1"/>
    <col min="1027" max="1028" width="10.453125" style="171" customWidth="1"/>
    <col min="1029" max="1029" width="12.453125" style="171" customWidth="1"/>
    <col min="1030" max="1030" width="14.54296875" style="171" customWidth="1"/>
    <col min="1031" max="1031" width="89.453125" style="171" customWidth="1"/>
    <col min="1032" max="1280" width="8.81640625" style="171"/>
    <col min="1281" max="1281" width="8.54296875" style="171" customWidth="1"/>
    <col min="1282" max="1282" width="60.453125" style="171" customWidth="1"/>
    <col min="1283" max="1284" width="10.453125" style="171" customWidth="1"/>
    <col min="1285" max="1285" width="12.453125" style="171" customWidth="1"/>
    <col min="1286" max="1286" width="14.54296875" style="171" customWidth="1"/>
    <col min="1287" max="1287" width="89.453125" style="171" customWidth="1"/>
    <col min="1288" max="1536" width="8.81640625" style="171"/>
    <col min="1537" max="1537" width="8.54296875" style="171" customWidth="1"/>
    <col min="1538" max="1538" width="60.453125" style="171" customWidth="1"/>
    <col min="1539" max="1540" width="10.453125" style="171" customWidth="1"/>
    <col min="1541" max="1541" width="12.453125" style="171" customWidth="1"/>
    <col min="1542" max="1542" width="14.54296875" style="171" customWidth="1"/>
    <col min="1543" max="1543" width="89.453125" style="171" customWidth="1"/>
    <col min="1544" max="1792" width="8.81640625" style="171"/>
    <col min="1793" max="1793" width="8.54296875" style="171" customWidth="1"/>
    <col min="1794" max="1794" width="60.453125" style="171" customWidth="1"/>
    <col min="1795" max="1796" width="10.453125" style="171" customWidth="1"/>
    <col min="1797" max="1797" width="12.453125" style="171" customWidth="1"/>
    <col min="1798" max="1798" width="14.54296875" style="171" customWidth="1"/>
    <col min="1799" max="1799" width="89.453125" style="171" customWidth="1"/>
    <col min="1800" max="2048" width="8.81640625" style="171"/>
    <col min="2049" max="2049" width="8.54296875" style="171" customWidth="1"/>
    <col min="2050" max="2050" width="60.453125" style="171" customWidth="1"/>
    <col min="2051" max="2052" width="10.453125" style="171" customWidth="1"/>
    <col min="2053" max="2053" width="12.453125" style="171" customWidth="1"/>
    <col min="2054" max="2054" width="14.54296875" style="171" customWidth="1"/>
    <col min="2055" max="2055" width="89.453125" style="171" customWidth="1"/>
    <col min="2056" max="2304" width="8.81640625" style="171"/>
    <col min="2305" max="2305" width="8.54296875" style="171" customWidth="1"/>
    <col min="2306" max="2306" width="60.453125" style="171" customWidth="1"/>
    <col min="2307" max="2308" width="10.453125" style="171" customWidth="1"/>
    <col min="2309" max="2309" width="12.453125" style="171" customWidth="1"/>
    <col min="2310" max="2310" width="14.54296875" style="171" customWidth="1"/>
    <col min="2311" max="2311" width="89.453125" style="171" customWidth="1"/>
    <col min="2312" max="2560" width="8.81640625" style="171"/>
    <col min="2561" max="2561" width="8.54296875" style="171" customWidth="1"/>
    <col min="2562" max="2562" width="60.453125" style="171" customWidth="1"/>
    <col min="2563" max="2564" width="10.453125" style="171" customWidth="1"/>
    <col min="2565" max="2565" width="12.453125" style="171" customWidth="1"/>
    <col min="2566" max="2566" width="14.54296875" style="171" customWidth="1"/>
    <col min="2567" max="2567" width="89.453125" style="171" customWidth="1"/>
    <col min="2568" max="2816" width="8.81640625" style="171"/>
    <col min="2817" max="2817" width="8.54296875" style="171" customWidth="1"/>
    <col min="2818" max="2818" width="60.453125" style="171" customWidth="1"/>
    <col min="2819" max="2820" width="10.453125" style="171" customWidth="1"/>
    <col min="2821" max="2821" width="12.453125" style="171" customWidth="1"/>
    <col min="2822" max="2822" width="14.54296875" style="171" customWidth="1"/>
    <col min="2823" max="2823" width="89.453125" style="171" customWidth="1"/>
    <col min="2824" max="3072" width="8.81640625" style="171"/>
    <col min="3073" max="3073" width="8.54296875" style="171" customWidth="1"/>
    <col min="3074" max="3074" width="60.453125" style="171" customWidth="1"/>
    <col min="3075" max="3076" width="10.453125" style="171" customWidth="1"/>
    <col min="3077" max="3077" width="12.453125" style="171" customWidth="1"/>
    <col min="3078" max="3078" width="14.54296875" style="171" customWidth="1"/>
    <col min="3079" max="3079" width="89.453125" style="171" customWidth="1"/>
    <col min="3080" max="3328" width="8.81640625" style="171"/>
    <col min="3329" max="3329" width="8.54296875" style="171" customWidth="1"/>
    <col min="3330" max="3330" width="60.453125" style="171" customWidth="1"/>
    <col min="3331" max="3332" width="10.453125" style="171" customWidth="1"/>
    <col min="3333" max="3333" width="12.453125" style="171" customWidth="1"/>
    <col min="3334" max="3334" width="14.54296875" style="171" customWidth="1"/>
    <col min="3335" max="3335" width="89.453125" style="171" customWidth="1"/>
    <col min="3336" max="3584" width="8.81640625" style="171"/>
    <col min="3585" max="3585" width="8.54296875" style="171" customWidth="1"/>
    <col min="3586" max="3586" width="60.453125" style="171" customWidth="1"/>
    <col min="3587" max="3588" width="10.453125" style="171" customWidth="1"/>
    <col min="3589" max="3589" width="12.453125" style="171" customWidth="1"/>
    <col min="3590" max="3590" width="14.54296875" style="171" customWidth="1"/>
    <col min="3591" max="3591" width="89.453125" style="171" customWidth="1"/>
    <col min="3592" max="3840" width="8.81640625" style="171"/>
    <col min="3841" max="3841" width="8.54296875" style="171" customWidth="1"/>
    <col min="3842" max="3842" width="60.453125" style="171" customWidth="1"/>
    <col min="3843" max="3844" width="10.453125" style="171" customWidth="1"/>
    <col min="3845" max="3845" width="12.453125" style="171" customWidth="1"/>
    <col min="3846" max="3846" width="14.54296875" style="171" customWidth="1"/>
    <col min="3847" max="3847" width="89.453125" style="171" customWidth="1"/>
    <col min="3848" max="4096" width="8.81640625" style="171"/>
    <col min="4097" max="4097" width="8.54296875" style="171" customWidth="1"/>
    <col min="4098" max="4098" width="60.453125" style="171" customWidth="1"/>
    <col min="4099" max="4100" width="10.453125" style="171" customWidth="1"/>
    <col min="4101" max="4101" width="12.453125" style="171" customWidth="1"/>
    <col min="4102" max="4102" width="14.54296875" style="171" customWidth="1"/>
    <col min="4103" max="4103" width="89.453125" style="171" customWidth="1"/>
    <col min="4104" max="4352" width="8.81640625" style="171"/>
    <col min="4353" max="4353" width="8.54296875" style="171" customWidth="1"/>
    <col min="4354" max="4354" width="60.453125" style="171" customWidth="1"/>
    <col min="4355" max="4356" width="10.453125" style="171" customWidth="1"/>
    <col min="4357" max="4357" width="12.453125" style="171" customWidth="1"/>
    <col min="4358" max="4358" width="14.54296875" style="171" customWidth="1"/>
    <col min="4359" max="4359" width="89.453125" style="171" customWidth="1"/>
    <col min="4360" max="4608" width="8.81640625" style="171"/>
    <col min="4609" max="4609" width="8.54296875" style="171" customWidth="1"/>
    <col min="4610" max="4610" width="60.453125" style="171" customWidth="1"/>
    <col min="4611" max="4612" width="10.453125" style="171" customWidth="1"/>
    <col min="4613" max="4613" width="12.453125" style="171" customWidth="1"/>
    <col min="4614" max="4614" width="14.54296875" style="171" customWidth="1"/>
    <col min="4615" max="4615" width="89.453125" style="171" customWidth="1"/>
    <col min="4616" max="4864" width="8.81640625" style="171"/>
    <col min="4865" max="4865" width="8.54296875" style="171" customWidth="1"/>
    <col min="4866" max="4866" width="60.453125" style="171" customWidth="1"/>
    <col min="4867" max="4868" width="10.453125" style="171" customWidth="1"/>
    <col min="4869" max="4869" width="12.453125" style="171" customWidth="1"/>
    <col min="4870" max="4870" width="14.54296875" style="171" customWidth="1"/>
    <col min="4871" max="4871" width="89.453125" style="171" customWidth="1"/>
    <col min="4872" max="5120" width="8.81640625" style="171"/>
    <col min="5121" max="5121" width="8.54296875" style="171" customWidth="1"/>
    <col min="5122" max="5122" width="60.453125" style="171" customWidth="1"/>
    <col min="5123" max="5124" width="10.453125" style="171" customWidth="1"/>
    <col min="5125" max="5125" width="12.453125" style="171" customWidth="1"/>
    <col min="5126" max="5126" width="14.54296875" style="171" customWidth="1"/>
    <col min="5127" max="5127" width="89.453125" style="171" customWidth="1"/>
    <col min="5128" max="5376" width="8.81640625" style="171"/>
    <col min="5377" max="5377" width="8.54296875" style="171" customWidth="1"/>
    <col min="5378" max="5378" width="60.453125" style="171" customWidth="1"/>
    <col min="5379" max="5380" width="10.453125" style="171" customWidth="1"/>
    <col min="5381" max="5381" width="12.453125" style="171" customWidth="1"/>
    <col min="5382" max="5382" width="14.54296875" style="171" customWidth="1"/>
    <col min="5383" max="5383" width="89.453125" style="171" customWidth="1"/>
    <col min="5384" max="5632" width="8.81640625" style="171"/>
    <col min="5633" max="5633" width="8.54296875" style="171" customWidth="1"/>
    <col min="5634" max="5634" width="60.453125" style="171" customWidth="1"/>
    <col min="5635" max="5636" width="10.453125" style="171" customWidth="1"/>
    <col min="5637" max="5637" width="12.453125" style="171" customWidth="1"/>
    <col min="5638" max="5638" width="14.54296875" style="171" customWidth="1"/>
    <col min="5639" max="5639" width="89.453125" style="171" customWidth="1"/>
    <col min="5640" max="5888" width="8.81640625" style="171"/>
    <col min="5889" max="5889" width="8.54296875" style="171" customWidth="1"/>
    <col min="5890" max="5890" width="60.453125" style="171" customWidth="1"/>
    <col min="5891" max="5892" width="10.453125" style="171" customWidth="1"/>
    <col min="5893" max="5893" width="12.453125" style="171" customWidth="1"/>
    <col min="5894" max="5894" width="14.54296875" style="171" customWidth="1"/>
    <col min="5895" max="5895" width="89.453125" style="171" customWidth="1"/>
    <col min="5896" max="6144" width="8.81640625" style="171"/>
    <col min="6145" max="6145" width="8.54296875" style="171" customWidth="1"/>
    <col min="6146" max="6146" width="60.453125" style="171" customWidth="1"/>
    <col min="6147" max="6148" width="10.453125" style="171" customWidth="1"/>
    <col min="6149" max="6149" width="12.453125" style="171" customWidth="1"/>
    <col min="6150" max="6150" width="14.54296875" style="171" customWidth="1"/>
    <col min="6151" max="6151" width="89.453125" style="171" customWidth="1"/>
    <col min="6152" max="6400" width="8.81640625" style="171"/>
    <col min="6401" max="6401" width="8.54296875" style="171" customWidth="1"/>
    <col min="6402" max="6402" width="60.453125" style="171" customWidth="1"/>
    <col min="6403" max="6404" width="10.453125" style="171" customWidth="1"/>
    <col min="6405" max="6405" width="12.453125" style="171" customWidth="1"/>
    <col min="6406" max="6406" width="14.54296875" style="171" customWidth="1"/>
    <col min="6407" max="6407" width="89.453125" style="171" customWidth="1"/>
    <col min="6408" max="6656" width="8.81640625" style="171"/>
    <col min="6657" max="6657" width="8.54296875" style="171" customWidth="1"/>
    <col min="6658" max="6658" width="60.453125" style="171" customWidth="1"/>
    <col min="6659" max="6660" width="10.453125" style="171" customWidth="1"/>
    <col min="6661" max="6661" width="12.453125" style="171" customWidth="1"/>
    <col min="6662" max="6662" width="14.54296875" style="171" customWidth="1"/>
    <col min="6663" max="6663" width="89.453125" style="171" customWidth="1"/>
    <col min="6664" max="6912" width="8.81640625" style="171"/>
    <col min="6913" max="6913" width="8.54296875" style="171" customWidth="1"/>
    <col min="6914" max="6914" width="60.453125" style="171" customWidth="1"/>
    <col min="6915" max="6916" width="10.453125" style="171" customWidth="1"/>
    <col min="6917" max="6917" width="12.453125" style="171" customWidth="1"/>
    <col min="6918" max="6918" width="14.54296875" style="171" customWidth="1"/>
    <col min="6919" max="6919" width="89.453125" style="171" customWidth="1"/>
    <col min="6920" max="7168" width="8.81640625" style="171"/>
    <col min="7169" max="7169" width="8.54296875" style="171" customWidth="1"/>
    <col min="7170" max="7170" width="60.453125" style="171" customWidth="1"/>
    <col min="7171" max="7172" width="10.453125" style="171" customWidth="1"/>
    <col min="7173" max="7173" width="12.453125" style="171" customWidth="1"/>
    <col min="7174" max="7174" width="14.54296875" style="171" customWidth="1"/>
    <col min="7175" max="7175" width="89.453125" style="171" customWidth="1"/>
    <col min="7176" max="7424" width="8.81640625" style="171"/>
    <col min="7425" max="7425" width="8.54296875" style="171" customWidth="1"/>
    <col min="7426" max="7426" width="60.453125" style="171" customWidth="1"/>
    <col min="7427" max="7428" width="10.453125" style="171" customWidth="1"/>
    <col min="7429" max="7429" width="12.453125" style="171" customWidth="1"/>
    <col min="7430" max="7430" width="14.54296875" style="171" customWidth="1"/>
    <col min="7431" max="7431" width="89.453125" style="171" customWidth="1"/>
    <col min="7432" max="7680" width="8.81640625" style="171"/>
    <col min="7681" max="7681" width="8.54296875" style="171" customWidth="1"/>
    <col min="7682" max="7682" width="60.453125" style="171" customWidth="1"/>
    <col min="7683" max="7684" width="10.453125" style="171" customWidth="1"/>
    <col min="7685" max="7685" width="12.453125" style="171" customWidth="1"/>
    <col min="7686" max="7686" width="14.54296875" style="171" customWidth="1"/>
    <col min="7687" max="7687" width="89.453125" style="171" customWidth="1"/>
    <col min="7688" max="7936" width="8.81640625" style="171"/>
    <col min="7937" max="7937" width="8.54296875" style="171" customWidth="1"/>
    <col min="7938" max="7938" width="60.453125" style="171" customWidth="1"/>
    <col min="7939" max="7940" width="10.453125" style="171" customWidth="1"/>
    <col min="7941" max="7941" width="12.453125" style="171" customWidth="1"/>
    <col min="7942" max="7942" width="14.54296875" style="171" customWidth="1"/>
    <col min="7943" max="7943" width="89.453125" style="171" customWidth="1"/>
    <col min="7944" max="8192" width="8.81640625" style="171"/>
    <col min="8193" max="8193" width="8.54296875" style="171" customWidth="1"/>
    <col min="8194" max="8194" width="60.453125" style="171" customWidth="1"/>
    <col min="8195" max="8196" width="10.453125" style="171" customWidth="1"/>
    <col min="8197" max="8197" width="12.453125" style="171" customWidth="1"/>
    <col min="8198" max="8198" width="14.54296875" style="171" customWidth="1"/>
    <col min="8199" max="8199" width="89.453125" style="171" customWidth="1"/>
    <col min="8200" max="8448" width="8.81640625" style="171"/>
    <col min="8449" max="8449" width="8.54296875" style="171" customWidth="1"/>
    <col min="8450" max="8450" width="60.453125" style="171" customWidth="1"/>
    <col min="8451" max="8452" width="10.453125" style="171" customWidth="1"/>
    <col min="8453" max="8453" width="12.453125" style="171" customWidth="1"/>
    <col min="8454" max="8454" width="14.54296875" style="171" customWidth="1"/>
    <col min="8455" max="8455" width="89.453125" style="171" customWidth="1"/>
    <col min="8456" max="8704" width="8.81640625" style="171"/>
    <col min="8705" max="8705" width="8.54296875" style="171" customWidth="1"/>
    <col min="8706" max="8706" width="60.453125" style="171" customWidth="1"/>
    <col min="8707" max="8708" width="10.453125" style="171" customWidth="1"/>
    <col min="8709" max="8709" width="12.453125" style="171" customWidth="1"/>
    <col min="8710" max="8710" width="14.54296875" style="171" customWidth="1"/>
    <col min="8711" max="8711" width="89.453125" style="171" customWidth="1"/>
    <col min="8712" max="8960" width="8.81640625" style="171"/>
    <col min="8961" max="8961" width="8.54296875" style="171" customWidth="1"/>
    <col min="8962" max="8962" width="60.453125" style="171" customWidth="1"/>
    <col min="8963" max="8964" width="10.453125" style="171" customWidth="1"/>
    <col min="8965" max="8965" width="12.453125" style="171" customWidth="1"/>
    <col min="8966" max="8966" width="14.54296875" style="171" customWidth="1"/>
    <col min="8967" max="8967" width="89.453125" style="171" customWidth="1"/>
    <col min="8968" max="9216" width="8.81640625" style="171"/>
    <col min="9217" max="9217" width="8.54296875" style="171" customWidth="1"/>
    <col min="9218" max="9218" width="60.453125" style="171" customWidth="1"/>
    <col min="9219" max="9220" width="10.453125" style="171" customWidth="1"/>
    <col min="9221" max="9221" width="12.453125" style="171" customWidth="1"/>
    <col min="9222" max="9222" width="14.54296875" style="171" customWidth="1"/>
    <col min="9223" max="9223" width="89.453125" style="171" customWidth="1"/>
    <col min="9224" max="9472" width="8.81640625" style="171"/>
    <col min="9473" max="9473" width="8.54296875" style="171" customWidth="1"/>
    <col min="9474" max="9474" width="60.453125" style="171" customWidth="1"/>
    <col min="9475" max="9476" width="10.453125" style="171" customWidth="1"/>
    <col min="9477" max="9477" width="12.453125" style="171" customWidth="1"/>
    <col min="9478" max="9478" width="14.54296875" style="171" customWidth="1"/>
    <col min="9479" max="9479" width="89.453125" style="171" customWidth="1"/>
    <col min="9480" max="9728" width="8.81640625" style="171"/>
    <col min="9729" max="9729" width="8.54296875" style="171" customWidth="1"/>
    <col min="9730" max="9730" width="60.453125" style="171" customWidth="1"/>
    <col min="9731" max="9732" width="10.453125" style="171" customWidth="1"/>
    <col min="9733" max="9733" width="12.453125" style="171" customWidth="1"/>
    <col min="9734" max="9734" width="14.54296875" style="171" customWidth="1"/>
    <col min="9735" max="9735" width="89.453125" style="171" customWidth="1"/>
    <col min="9736" max="9984" width="8.81640625" style="171"/>
    <col min="9985" max="9985" width="8.54296875" style="171" customWidth="1"/>
    <col min="9986" max="9986" width="60.453125" style="171" customWidth="1"/>
    <col min="9987" max="9988" width="10.453125" style="171" customWidth="1"/>
    <col min="9989" max="9989" width="12.453125" style="171" customWidth="1"/>
    <col min="9990" max="9990" width="14.54296875" style="171" customWidth="1"/>
    <col min="9991" max="9991" width="89.453125" style="171" customWidth="1"/>
    <col min="9992" max="10240" width="8.81640625" style="171"/>
    <col min="10241" max="10241" width="8.54296875" style="171" customWidth="1"/>
    <col min="10242" max="10242" width="60.453125" style="171" customWidth="1"/>
    <col min="10243" max="10244" width="10.453125" style="171" customWidth="1"/>
    <col min="10245" max="10245" width="12.453125" style="171" customWidth="1"/>
    <col min="10246" max="10246" width="14.54296875" style="171" customWidth="1"/>
    <col min="10247" max="10247" width="89.453125" style="171" customWidth="1"/>
    <col min="10248" max="10496" width="8.81640625" style="171"/>
    <col min="10497" max="10497" width="8.54296875" style="171" customWidth="1"/>
    <col min="10498" max="10498" width="60.453125" style="171" customWidth="1"/>
    <col min="10499" max="10500" width="10.453125" style="171" customWidth="1"/>
    <col min="10501" max="10501" width="12.453125" style="171" customWidth="1"/>
    <col min="10502" max="10502" width="14.54296875" style="171" customWidth="1"/>
    <col min="10503" max="10503" width="89.453125" style="171" customWidth="1"/>
    <col min="10504" max="10752" width="8.81640625" style="171"/>
    <col min="10753" max="10753" width="8.54296875" style="171" customWidth="1"/>
    <col min="10754" max="10754" width="60.453125" style="171" customWidth="1"/>
    <col min="10755" max="10756" width="10.453125" style="171" customWidth="1"/>
    <col min="10757" max="10757" width="12.453125" style="171" customWidth="1"/>
    <col min="10758" max="10758" width="14.54296875" style="171" customWidth="1"/>
    <col min="10759" max="10759" width="89.453125" style="171" customWidth="1"/>
    <col min="10760" max="11008" width="8.81640625" style="171"/>
    <col min="11009" max="11009" width="8.54296875" style="171" customWidth="1"/>
    <col min="11010" max="11010" width="60.453125" style="171" customWidth="1"/>
    <col min="11011" max="11012" width="10.453125" style="171" customWidth="1"/>
    <col min="11013" max="11013" width="12.453125" style="171" customWidth="1"/>
    <col min="11014" max="11014" width="14.54296875" style="171" customWidth="1"/>
    <col min="11015" max="11015" width="89.453125" style="171" customWidth="1"/>
    <col min="11016" max="11264" width="8.81640625" style="171"/>
    <col min="11265" max="11265" width="8.54296875" style="171" customWidth="1"/>
    <col min="11266" max="11266" width="60.453125" style="171" customWidth="1"/>
    <col min="11267" max="11268" width="10.453125" style="171" customWidth="1"/>
    <col min="11269" max="11269" width="12.453125" style="171" customWidth="1"/>
    <col min="11270" max="11270" width="14.54296875" style="171" customWidth="1"/>
    <col min="11271" max="11271" width="89.453125" style="171" customWidth="1"/>
    <col min="11272" max="11520" width="8.81640625" style="171"/>
    <col min="11521" max="11521" width="8.54296875" style="171" customWidth="1"/>
    <col min="11522" max="11522" width="60.453125" style="171" customWidth="1"/>
    <col min="11523" max="11524" width="10.453125" style="171" customWidth="1"/>
    <col min="11525" max="11525" width="12.453125" style="171" customWidth="1"/>
    <col min="11526" max="11526" width="14.54296875" style="171" customWidth="1"/>
    <col min="11527" max="11527" width="89.453125" style="171" customWidth="1"/>
    <col min="11528" max="11776" width="8.81640625" style="171"/>
    <col min="11777" max="11777" width="8.54296875" style="171" customWidth="1"/>
    <col min="11778" max="11778" width="60.453125" style="171" customWidth="1"/>
    <col min="11779" max="11780" width="10.453125" style="171" customWidth="1"/>
    <col min="11781" max="11781" width="12.453125" style="171" customWidth="1"/>
    <col min="11782" max="11782" width="14.54296875" style="171" customWidth="1"/>
    <col min="11783" max="11783" width="89.453125" style="171" customWidth="1"/>
    <col min="11784" max="12032" width="8.81640625" style="171"/>
    <col min="12033" max="12033" width="8.54296875" style="171" customWidth="1"/>
    <col min="12034" max="12034" width="60.453125" style="171" customWidth="1"/>
    <col min="12035" max="12036" width="10.453125" style="171" customWidth="1"/>
    <col min="12037" max="12037" width="12.453125" style="171" customWidth="1"/>
    <col min="12038" max="12038" width="14.54296875" style="171" customWidth="1"/>
    <col min="12039" max="12039" width="89.453125" style="171" customWidth="1"/>
    <col min="12040" max="12288" width="8.81640625" style="171"/>
    <col min="12289" max="12289" width="8.54296875" style="171" customWidth="1"/>
    <col min="12290" max="12290" width="60.453125" style="171" customWidth="1"/>
    <col min="12291" max="12292" width="10.453125" style="171" customWidth="1"/>
    <col min="12293" max="12293" width="12.453125" style="171" customWidth="1"/>
    <col min="12294" max="12294" width="14.54296875" style="171" customWidth="1"/>
    <col min="12295" max="12295" width="89.453125" style="171" customWidth="1"/>
    <col min="12296" max="12544" width="8.81640625" style="171"/>
    <col min="12545" max="12545" width="8.54296875" style="171" customWidth="1"/>
    <col min="12546" max="12546" width="60.453125" style="171" customWidth="1"/>
    <col min="12547" max="12548" width="10.453125" style="171" customWidth="1"/>
    <col min="12549" max="12549" width="12.453125" style="171" customWidth="1"/>
    <col min="12550" max="12550" width="14.54296875" style="171" customWidth="1"/>
    <col min="12551" max="12551" width="89.453125" style="171" customWidth="1"/>
    <col min="12552" max="12800" width="8.81640625" style="171"/>
    <col min="12801" max="12801" width="8.54296875" style="171" customWidth="1"/>
    <col min="12802" max="12802" width="60.453125" style="171" customWidth="1"/>
    <col min="12803" max="12804" width="10.453125" style="171" customWidth="1"/>
    <col min="12805" max="12805" width="12.453125" style="171" customWidth="1"/>
    <col min="12806" max="12806" width="14.54296875" style="171" customWidth="1"/>
    <col min="12807" max="12807" width="89.453125" style="171" customWidth="1"/>
    <col min="12808" max="13056" width="8.81640625" style="171"/>
    <col min="13057" max="13057" width="8.54296875" style="171" customWidth="1"/>
    <col min="13058" max="13058" width="60.453125" style="171" customWidth="1"/>
    <col min="13059" max="13060" width="10.453125" style="171" customWidth="1"/>
    <col min="13061" max="13061" width="12.453125" style="171" customWidth="1"/>
    <col min="13062" max="13062" width="14.54296875" style="171" customWidth="1"/>
    <col min="13063" max="13063" width="89.453125" style="171" customWidth="1"/>
    <col min="13064" max="13312" width="8.81640625" style="171"/>
    <col min="13313" max="13313" width="8.54296875" style="171" customWidth="1"/>
    <col min="13314" max="13314" width="60.453125" style="171" customWidth="1"/>
    <col min="13315" max="13316" width="10.453125" style="171" customWidth="1"/>
    <col min="13317" max="13317" width="12.453125" style="171" customWidth="1"/>
    <col min="13318" max="13318" width="14.54296875" style="171" customWidth="1"/>
    <col min="13319" max="13319" width="89.453125" style="171" customWidth="1"/>
    <col min="13320" max="13568" width="8.81640625" style="171"/>
    <col min="13569" max="13569" width="8.54296875" style="171" customWidth="1"/>
    <col min="13570" max="13570" width="60.453125" style="171" customWidth="1"/>
    <col min="13571" max="13572" width="10.453125" style="171" customWidth="1"/>
    <col min="13573" max="13573" width="12.453125" style="171" customWidth="1"/>
    <col min="13574" max="13574" width="14.54296875" style="171" customWidth="1"/>
    <col min="13575" max="13575" width="89.453125" style="171" customWidth="1"/>
    <col min="13576" max="13824" width="8.81640625" style="171"/>
    <col min="13825" max="13825" width="8.54296875" style="171" customWidth="1"/>
    <col min="13826" max="13826" width="60.453125" style="171" customWidth="1"/>
    <col min="13827" max="13828" width="10.453125" style="171" customWidth="1"/>
    <col min="13829" max="13829" width="12.453125" style="171" customWidth="1"/>
    <col min="13830" max="13830" width="14.54296875" style="171" customWidth="1"/>
    <col min="13831" max="13831" width="89.453125" style="171" customWidth="1"/>
    <col min="13832" max="14080" width="8.81640625" style="171"/>
    <col min="14081" max="14081" width="8.54296875" style="171" customWidth="1"/>
    <col min="14082" max="14082" width="60.453125" style="171" customWidth="1"/>
    <col min="14083" max="14084" width="10.453125" style="171" customWidth="1"/>
    <col min="14085" max="14085" width="12.453125" style="171" customWidth="1"/>
    <col min="14086" max="14086" width="14.54296875" style="171" customWidth="1"/>
    <col min="14087" max="14087" width="89.453125" style="171" customWidth="1"/>
    <col min="14088" max="14336" width="8.81640625" style="171"/>
    <col min="14337" max="14337" width="8.54296875" style="171" customWidth="1"/>
    <col min="14338" max="14338" width="60.453125" style="171" customWidth="1"/>
    <col min="14339" max="14340" width="10.453125" style="171" customWidth="1"/>
    <col min="14341" max="14341" width="12.453125" style="171" customWidth="1"/>
    <col min="14342" max="14342" width="14.54296875" style="171" customWidth="1"/>
    <col min="14343" max="14343" width="89.453125" style="171" customWidth="1"/>
    <col min="14344" max="14592" width="8.81640625" style="171"/>
    <col min="14593" max="14593" width="8.54296875" style="171" customWidth="1"/>
    <col min="14594" max="14594" width="60.453125" style="171" customWidth="1"/>
    <col min="14595" max="14596" width="10.453125" style="171" customWidth="1"/>
    <col min="14597" max="14597" width="12.453125" style="171" customWidth="1"/>
    <col min="14598" max="14598" width="14.54296875" style="171" customWidth="1"/>
    <col min="14599" max="14599" width="89.453125" style="171" customWidth="1"/>
    <col min="14600" max="14848" width="8.81640625" style="171"/>
    <col min="14849" max="14849" width="8.54296875" style="171" customWidth="1"/>
    <col min="14850" max="14850" width="60.453125" style="171" customWidth="1"/>
    <col min="14851" max="14852" width="10.453125" style="171" customWidth="1"/>
    <col min="14853" max="14853" width="12.453125" style="171" customWidth="1"/>
    <col min="14854" max="14854" width="14.54296875" style="171" customWidth="1"/>
    <col min="14855" max="14855" width="89.453125" style="171" customWidth="1"/>
    <col min="14856" max="15104" width="8.81640625" style="171"/>
    <col min="15105" max="15105" width="8.54296875" style="171" customWidth="1"/>
    <col min="15106" max="15106" width="60.453125" style="171" customWidth="1"/>
    <col min="15107" max="15108" width="10.453125" style="171" customWidth="1"/>
    <col min="15109" max="15109" width="12.453125" style="171" customWidth="1"/>
    <col min="15110" max="15110" width="14.54296875" style="171" customWidth="1"/>
    <col min="15111" max="15111" width="89.453125" style="171" customWidth="1"/>
    <col min="15112" max="15360" width="8.81640625" style="171"/>
    <col min="15361" max="15361" width="8.54296875" style="171" customWidth="1"/>
    <col min="15362" max="15362" width="60.453125" style="171" customWidth="1"/>
    <col min="15363" max="15364" width="10.453125" style="171" customWidth="1"/>
    <col min="15365" max="15365" width="12.453125" style="171" customWidth="1"/>
    <col min="15366" max="15366" width="14.54296875" style="171" customWidth="1"/>
    <col min="15367" max="15367" width="89.453125" style="171" customWidth="1"/>
    <col min="15368" max="15616" width="8.81640625" style="171"/>
    <col min="15617" max="15617" width="8.54296875" style="171" customWidth="1"/>
    <col min="15618" max="15618" width="60.453125" style="171" customWidth="1"/>
    <col min="15619" max="15620" width="10.453125" style="171" customWidth="1"/>
    <col min="15621" max="15621" width="12.453125" style="171" customWidth="1"/>
    <col min="15622" max="15622" width="14.54296875" style="171" customWidth="1"/>
    <col min="15623" max="15623" width="89.453125" style="171" customWidth="1"/>
    <col min="15624" max="15872" width="8.81640625" style="171"/>
    <col min="15873" max="15873" width="8.54296875" style="171" customWidth="1"/>
    <col min="15874" max="15874" width="60.453125" style="171" customWidth="1"/>
    <col min="15875" max="15876" width="10.453125" style="171" customWidth="1"/>
    <col min="15877" max="15877" width="12.453125" style="171" customWidth="1"/>
    <col min="15878" max="15878" width="14.54296875" style="171" customWidth="1"/>
    <col min="15879" max="15879" width="89.453125" style="171" customWidth="1"/>
    <col min="15880" max="16128" width="8.81640625" style="171"/>
    <col min="16129" max="16129" width="8.54296875" style="171" customWidth="1"/>
    <col min="16130" max="16130" width="60.453125" style="171" customWidth="1"/>
    <col min="16131" max="16132" width="10.453125" style="171" customWidth="1"/>
    <col min="16133" max="16133" width="12.453125" style="171" customWidth="1"/>
    <col min="16134" max="16134" width="14.54296875" style="171" customWidth="1"/>
    <col min="16135" max="16135" width="89.453125" style="171" customWidth="1"/>
    <col min="16136" max="16384" width="8.81640625" style="171"/>
  </cols>
  <sheetData>
    <row r="1" spans="1:7" s="179" customFormat="1" ht="16" thickTop="1">
      <c r="A1" s="205" t="s">
        <v>760</v>
      </c>
      <c r="B1" s="180"/>
      <c r="C1" s="180"/>
      <c r="D1" s="180"/>
      <c r="E1" s="180"/>
      <c r="F1" s="180"/>
      <c r="G1" s="180"/>
    </row>
    <row r="2" spans="1:7" s="179" customFormat="1">
      <c r="A2" s="206" t="s">
        <v>761</v>
      </c>
      <c r="B2" s="181"/>
      <c r="C2" s="181"/>
      <c r="D2" s="189"/>
      <c r="E2" s="190"/>
      <c r="F2" s="191"/>
      <c r="G2" s="181"/>
    </row>
    <row r="3" spans="1:7" s="179" customFormat="1">
      <c r="A3" s="206" t="s">
        <v>1148</v>
      </c>
      <c r="B3" s="182"/>
      <c r="C3" s="181"/>
      <c r="D3" s="189"/>
      <c r="E3" s="192"/>
      <c r="F3" s="191"/>
      <c r="G3" s="181"/>
    </row>
    <row r="4" spans="1:7">
      <c r="A4" s="207" t="s">
        <v>763</v>
      </c>
      <c r="B4" s="183"/>
      <c r="C4" s="183"/>
      <c r="D4" s="183"/>
      <c r="E4" s="193"/>
      <c r="F4" s="193"/>
      <c r="G4" s="183"/>
    </row>
    <row r="5" spans="1:7" ht="31.5" thickBot="1">
      <c r="A5" s="172" t="s">
        <v>574</v>
      </c>
      <c r="B5" s="173" t="s">
        <v>87</v>
      </c>
      <c r="C5" s="174" t="s">
        <v>575</v>
      </c>
      <c r="D5" s="175" t="s">
        <v>89</v>
      </c>
      <c r="E5" s="178" t="s">
        <v>576</v>
      </c>
      <c r="F5" s="176" t="s">
        <v>577</v>
      </c>
      <c r="G5" s="177" t="s">
        <v>578</v>
      </c>
    </row>
    <row r="6" spans="1:7" ht="18.649999999999999" customHeight="1" thickTop="1">
      <c r="A6" s="194"/>
      <c r="B6" s="184"/>
      <c r="C6" s="195"/>
      <c r="D6" s="195"/>
      <c r="E6" s="196"/>
      <c r="F6" s="196"/>
      <c r="G6" s="184"/>
    </row>
    <row r="7" spans="1:7">
      <c r="A7" s="197" t="s">
        <v>580</v>
      </c>
      <c r="B7" s="185" t="s">
        <v>1149</v>
      </c>
      <c r="C7" s="198"/>
      <c r="D7" s="186"/>
      <c r="E7" s="186"/>
      <c r="F7" s="199"/>
      <c r="G7" s="186"/>
    </row>
    <row r="8" spans="1:7" ht="31">
      <c r="A8" s="200">
        <v>1</v>
      </c>
      <c r="B8" s="237" t="s">
        <v>1150</v>
      </c>
      <c r="C8" s="198">
        <v>1</v>
      </c>
      <c r="D8" s="186" t="s">
        <v>473</v>
      </c>
      <c r="E8" s="186"/>
      <c r="F8" s="199">
        <f>C8*E8</f>
        <v>0</v>
      </c>
      <c r="G8" s="186" t="s">
        <v>1151</v>
      </c>
    </row>
    <row r="9" spans="1:7">
      <c r="A9" s="200">
        <v>2</v>
      </c>
      <c r="B9" s="237" t="s">
        <v>1152</v>
      </c>
      <c r="C9" s="198">
        <v>1</v>
      </c>
      <c r="D9" s="186" t="s">
        <v>473</v>
      </c>
      <c r="E9" s="186"/>
      <c r="F9" s="199">
        <f>C9*E9</f>
        <v>0</v>
      </c>
      <c r="G9" s="186" t="s">
        <v>1153</v>
      </c>
    </row>
    <row r="10" spans="1:7">
      <c r="A10" s="200">
        <v>3</v>
      </c>
      <c r="B10" s="237" t="s">
        <v>1892</v>
      </c>
      <c r="C10" s="198">
        <v>1</v>
      </c>
      <c r="D10" s="186" t="s">
        <v>473</v>
      </c>
      <c r="E10" s="186"/>
      <c r="F10" s="199">
        <f>C10*E10</f>
        <v>0</v>
      </c>
      <c r="G10" s="186" t="s">
        <v>1891</v>
      </c>
    </row>
    <row r="11" spans="1:7">
      <c r="A11" s="200">
        <v>4</v>
      </c>
      <c r="B11" s="237" t="s">
        <v>1154</v>
      </c>
      <c r="C11" s="198">
        <v>15</v>
      </c>
      <c r="D11" s="186" t="s">
        <v>95</v>
      </c>
      <c r="E11" s="186"/>
      <c r="F11" s="199">
        <f>C11*E11</f>
        <v>0</v>
      </c>
      <c r="G11" s="186" t="s">
        <v>1155</v>
      </c>
    </row>
    <row r="12" spans="1:7">
      <c r="A12" s="200"/>
      <c r="B12" s="210"/>
      <c r="C12" s="198"/>
      <c r="D12" s="186"/>
      <c r="E12" s="186"/>
      <c r="F12" s="199"/>
      <c r="G12" s="186"/>
    </row>
    <row r="13" spans="1:7">
      <c r="A13" s="197" t="s">
        <v>580</v>
      </c>
      <c r="B13" s="185" t="s">
        <v>132</v>
      </c>
      <c r="C13" s="198"/>
      <c r="D13" s="186"/>
      <c r="E13" s="186"/>
      <c r="F13" s="199"/>
      <c r="G13" s="186"/>
    </row>
    <row r="14" spans="1:7">
      <c r="A14" s="200">
        <v>1</v>
      </c>
      <c r="B14" s="237" t="s">
        <v>1156</v>
      </c>
      <c r="C14" s="198">
        <v>80</v>
      </c>
      <c r="D14" s="186" t="s">
        <v>95</v>
      </c>
      <c r="E14" s="186"/>
      <c r="F14" s="199">
        <f t="shared" ref="F14:F24" si="0">C14*E14</f>
        <v>0</v>
      </c>
      <c r="G14" s="186" t="s">
        <v>1157</v>
      </c>
    </row>
    <row r="15" spans="1:7">
      <c r="A15" s="200">
        <v>2</v>
      </c>
      <c r="B15" s="238" t="s">
        <v>1158</v>
      </c>
      <c r="C15" s="198">
        <v>15</v>
      </c>
      <c r="D15" s="186" t="s">
        <v>95</v>
      </c>
      <c r="E15" s="186"/>
      <c r="F15" s="199">
        <f t="shared" si="0"/>
        <v>0</v>
      </c>
      <c r="G15" s="186" t="s">
        <v>1159</v>
      </c>
    </row>
    <row r="16" spans="1:7" ht="52">
      <c r="A16" s="200">
        <v>3</v>
      </c>
      <c r="B16" s="237" t="s">
        <v>1160</v>
      </c>
      <c r="C16" s="198">
        <v>37</v>
      </c>
      <c r="D16" s="186" t="s">
        <v>95</v>
      </c>
      <c r="E16" s="186"/>
      <c r="F16" s="199">
        <f t="shared" si="0"/>
        <v>0</v>
      </c>
      <c r="G16" s="186" t="s">
        <v>1161</v>
      </c>
    </row>
    <row r="17" spans="1:7" ht="52">
      <c r="A17" s="200">
        <v>4</v>
      </c>
      <c r="B17" s="237" t="s">
        <v>1162</v>
      </c>
      <c r="C17" s="198">
        <v>10</v>
      </c>
      <c r="D17" s="186" t="s">
        <v>95</v>
      </c>
      <c r="E17" s="186"/>
      <c r="F17" s="199">
        <f t="shared" si="0"/>
        <v>0</v>
      </c>
      <c r="G17" s="186" t="s">
        <v>1163</v>
      </c>
    </row>
    <row r="18" spans="1:7" ht="52">
      <c r="A18" s="200">
        <v>5</v>
      </c>
      <c r="B18" s="237" t="s">
        <v>1164</v>
      </c>
      <c r="C18" s="198">
        <v>11</v>
      </c>
      <c r="D18" s="186" t="s">
        <v>95</v>
      </c>
      <c r="E18" s="186"/>
      <c r="F18" s="199">
        <f t="shared" si="0"/>
        <v>0</v>
      </c>
      <c r="G18" s="186" t="s">
        <v>1165</v>
      </c>
    </row>
    <row r="19" spans="1:7" ht="52">
      <c r="A19" s="200">
        <v>6</v>
      </c>
      <c r="B19" s="237" t="s">
        <v>1166</v>
      </c>
      <c r="C19" s="198">
        <v>12</v>
      </c>
      <c r="D19" s="186" t="s">
        <v>95</v>
      </c>
      <c r="E19" s="186"/>
      <c r="F19" s="199">
        <f>C19*E19</f>
        <v>0</v>
      </c>
      <c r="G19" s="186" t="s">
        <v>1167</v>
      </c>
    </row>
    <row r="20" spans="1:7" ht="31">
      <c r="A20" s="200">
        <v>7</v>
      </c>
      <c r="B20" s="237" t="s">
        <v>1168</v>
      </c>
      <c r="C20" s="198">
        <v>1</v>
      </c>
      <c r="D20" s="186" t="s">
        <v>473</v>
      </c>
      <c r="E20" s="186"/>
      <c r="F20" s="199">
        <f t="shared" si="0"/>
        <v>0</v>
      </c>
      <c r="G20" s="186" t="s">
        <v>1169</v>
      </c>
    </row>
    <row r="21" spans="1:7" ht="26">
      <c r="A21" s="200">
        <v>8</v>
      </c>
      <c r="B21" s="237" t="s">
        <v>1170</v>
      </c>
      <c r="C21" s="198">
        <v>1</v>
      </c>
      <c r="D21" s="186" t="s">
        <v>473</v>
      </c>
      <c r="E21" s="186"/>
      <c r="F21" s="199">
        <f t="shared" si="0"/>
        <v>0</v>
      </c>
      <c r="G21" s="186" t="s">
        <v>1171</v>
      </c>
    </row>
    <row r="22" spans="1:7" ht="26">
      <c r="A22" s="200">
        <v>9</v>
      </c>
      <c r="B22" s="237" t="s">
        <v>1172</v>
      </c>
      <c r="C22" s="198">
        <v>1</v>
      </c>
      <c r="D22" s="186" t="s">
        <v>473</v>
      </c>
      <c r="E22" s="186"/>
      <c r="F22" s="199">
        <f t="shared" si="0"/>
        <v>0</v>
      </c>
      <c r="G22" s="186" t="s">
        <v>1173</v>
      </c>
    </row>
    <row r="23" spans="1:7" ht="31">
      <c r="A23" s="200">
        <v>10</v>
      </c>
      <c r="B23" s="237" t="s">
        <v>1174</v>
      </c>
      <c r="C23" s="198">
        <v>1</v>
      </c>
      <c r="D23" s="186" t="s">
        <v>473</v>
      </c>
      <c r="E23" s="186"/>
      <c r="F23" s="199">
        <f t="shared" si="0"/>
        <v>0</v>
      </c>
      <c r="G23" s="186" t="s">
        <v>1175</v>
      </c>
    </row>
    <row r="24" spans="1:7" ht="31">
      <c r="A24" s="200">
        <v>11</v>
      </c>
      <c r="B24" s="237" t="s">
        <v>1176</v>
      </c>
      <c r="C24" s="198">
        <v>1</v>
      </c>
      <c r="D24" s="186" t="s">
        <v>473</v>
      </c>
      <c r="E24" s="186"/>
      <c r="F24" s="199">
        <f t="shared" si="0"/>
        <v>0</v>
      </c>
      <c r="G24" s="186" t="s">
        <v>1177</v>
      </c>
    </row>
    <row r="25" spans="1:7">
      <c r="A25" s="200"/>
      <c r="B25" s="210"/>
      <c r="C25" s="198"/>
      <c r="D25" s="186"/>
      <c r="E25" s="186"/>
      <c r="F25" s="199"/>
      <c r="G25" s="186"/>
    </row>
    <row r="26" spans="1:7">
      <c r="A26" s="197" t="s">
        <v>580</v>
      </c>
      <c r="B26" s="185" t="s">
        <v>1178</v>
      </c>
      <c r="C26" s="198"/>
      <c r="D26" s="186"/>
      <c r="E26" s="186"/>
      <c r="F26" s="199"/>
      <c r="G26" s="186"/>
    </row>
    <row r="27" spans="1:7" ht="26.25" customHeight="1">
      <c r="A27" s="200">
        <v>1</v>
      </c>
      <c r="B27" s="237" t="s">
        <v>1179</v>
      </c>
      <c r="C27" s="198">
        <v>48</v>
      </c>
      <c r="D27" s="186" t="s">
        <v>95</v>
      </c>
      <c r="E27" s="186"/>
      <c r="F27" s="199">
        <f t="shared" ref="F27:F33" si="1">C27*E27</f>
        <v>0</v>
      </c>
      <c r="G27" s="481" t="s">
        <v>806</v>
      </c>
    </row>
    <row r="28" spans="1:7" ht="26">
      <c r="A28" s="200">
        <v>2</v>
      </c>
      <c r="B28" s="239" t="s">
        <v>1180</v>
      </c>
      <c r="C28" s="198">
        <v>18</v>
      </c>
      <c r="D28" s="186" t="s">
        <v>95</v>
      </c>
      <c r="E28" s="186"/>
      <c r="F28" s="199">
        <f t="shared" si="1"/>
        <v>0</v>
      </c>
      <c r="G28" s="482"/>
    </row>
    <row r="29" spans="1:7" ht="26">
      <c r="A29" s="200">
        <v>3</v>
      </c>
      <c r="B29" s="239" t="s">
        <v>1181</v>
      </c>
      <c r="C29" s="198">
        <v>30</v>
      </c>
      <c r="D29" s="186" t="s">
        <v>95</v>
      </c>
      <c r="E29" s="186"/>
      <c r="F29" s="199">
        <f t="shared" si="1"/>
        <v>0</v>
      </c>
      <c r="G29" s="482"/>
    </row>
    <row r="30" spans="1:7">
      <c r="A30" s="200">
        <v>4</v>
      </c>
      <c r="B30" s="239" t="s">
        <v>1182</v>
      </c>
      <c r="C30" s="198">
        <v>65</v>
      </c>
      <c r="D30" s="186" t="s">
        <v>95</v>
      </c>
      <c r="E30" s="186"/>
      <c r="F30" s="199">
        <f t="shared" si="1"/>
        <v>0</v>
      </c>
      <c r="G30" s="483"/>
    </row>
    <row r="31" spans="1:7">
      <c r="A31" s="200">
        <v>5</v>
      </c>
      <c r="B31" s="239" t="s">
        <v>1183</v>
      </c>
      <c r="C31" s="198">
        <v>60</v>
      </c>
      <c r="D31" s="186" t="s">
        <v>95</v>
      </c>
      <c r="E31" s="186"/>
      <c r="F31" s="199">
        <f t="shared" si="1"/>
        <v>0</v>
      </c>
      <c r="G31" s="186" t="s">
        <v>826</v>
      </c>
    </row>
    <row r="32" spans="1:7">
      <c r="A32" s="200">
        <v>6</v>
      </c>
      <c r="B32" s="239" t="s">
        <v>1184</v>
      </c>
      <c r="C32" s="198">
        <v>2</v>
      </c>
      <c r="D32" s="186" t="s">
        <v>473</v>
      </c>
      <c r="E32" s="186"/>
      <c r="F32" s="199">
        <f t="shared" si="1"/>
        <v>0</v>
      </c>
      <c r="G32" s="186" t="s">
        <v>1185</v>
      </c>
    </row>
    <row r="33" spans="1:7">
      <c r="A33" s="200">
        <v>7</v>
      </c>
      <c r="B33" s="239" t="s">
        <v>1186</v>
      </c>
      <c r="C33" s="198">
        <v>1</v>
      </c>
      <c r="D33" s="186" t="s">
        <v>127</v>
      </c>
      <c r="E33" s="186"/>
      <c r="F33" s="199">
        <f t="shared" si="1"/>
        <v>0</v>
      </c>
      <c r="G33" s="186" t="s">
        <v>1187</v>
      </c>
    </row>
    <row r="34" spans="1:7">
      <c r="A34" s="200"/>
      <c r="B34" s="237"/>
      <c r="C34" s="198"/>
      <c r="D34" s="186"/>
      <c r="E34" s="186"/>
      <c r="F34" s="199"/>
      <c r="G34" s="186"/>
    </row>
    <row r="35" spans="1:7">
      <c r="A35" s="197" t="s">
        <v>580</v>
      </c>
      <c r="B35" s="185" t="s">
        <v>1188</v>
      </c>
      <c r="C35" s="198"/>
      <c r="D35" s="186"/>
      <c r="E35" s="186"/>
      <c r="F35" s="199"/>
      <c r="G35" s="186"/>
    </row>
    <row r="36" spans="1:7">
      <c r="A36" s="200">
        <v>1</v>
      </c>
      <c r="B36" s="237" t="s">
        <v>1189</v>
      </c>
      <c r="C36" s="198">
        <v>60</v>
      </c>
      <c r="D36" s="186" t="s">
        <v>95</v>
      </c>
      <c r="E36" s="186"/>
      <c r="F36" s="199">
        <f>C36*E36</f>
        <v>0</v>
      </c>
      <c r="G36" s="186" t="s">
        <v>1190</v>
      </c>
    </row>
    <row r="37" spans="1:7">
      <c r="A37" s="200">
        <v>2</v>
      </c>
      <c r="B37" s="237" t="s">
        <v>1191</v>
      </c>
      <c r="C37" s="198">
        <v>25</v>
      </c>
      <c r="D37" s="186" t="s">
        <v>95</v>
      </c>
      <c r="E37" s="186"/>
      <c r="F37" s="199">
        <f>C37*E37</f>
        <v>0</v>
      </c>
      <c r="G37" s="186" t="s">
        <v>1192</v>
      </c>
    </row>
    <row r="38" spans="1:7">
      <c r="A38" s="200">
        <v>3</v>
      </c>
      <c r="B38" s="237" t="s">
        <v>1193</v>
      </c>
      <c r="C38" s="198">
        <v>1</v>
      </c>
      <c r="D38" s="186" t="s">
        <v>127</v>
      </c>
      <c r="E38" s="186"/>
      <c r="F38" s="199">
        <f>C38*E38</f>
        <v>0</v>
      </c>
      <c r="G38" s="186" t="s">
        <v>1194</v>
      </c>
    </row>
    <row r="39" spans="1:7">
      <c r="A39" s="200"/>
      <c r="B39" s="210"/>
      <c r="C39" s="198"/>
      <c r="D39" s="186"/>
      <c r="E39" s="186"/>
      <c r="F39" s="199"/>
      <c r="G39" s="186"/>
    </row>
    <row r="40" spans="1:7">
      <c r="A40" s="200" t="s">
        <v>580</v>
      </c>
      <c r="B40" s="185" t="s">
        <v>1195</v>
      </c>
      <c r="C40" s="198"/>
      <c r="D40" s="186"/>
      <c r="E40" s="186"/>
      <c r="F40" s="199"/>
      <c r="G40" s="186"/>
    </row>
    <row r="41" spans="1:7" ht="26">
      <c r="A41" s="200">
        <v>1</v>
      </c>
      <c r="B41" s="237" t="s">
        <v>1196</v>
      </c>
      <c r="C41" s="198">
        <v>2</v>
      </c>
      <c r="D41" s="186" t="s">
        <v>473</v>
      </c>
      <c r="E41" s="186"/>
      <c r="F41" s="199">
        <f t="shared" ref="F41:F46" si="2">C41*E41</f>
        <v>0</v>
      </c>
      <c r="G41" s="186" t="s">
        <v>1197</v>
      </c>
    </row>
    <row r="42" spans="1:7" ht="39">
      <c r="A42" s="200">
        <v>2</v>
      </c>
      <c r="B42" s="237" t="s">
        <v>1198</v>
      </c>
      <c r="C42" s="198">
        <v>2</v>
      </c>
      <c r="D42" s="186" t="s">
        <v>473</v>
      </c>
      <c r="E42" s="186"/>
      <c r="F42" s="199">
        <f t="shared" si="2"/>
        <v>0</v>
      </c>
      <c r="G42" s="186" t="s">
        <v>1199</v>
      </c>
    </row>
    <row r="43" spans="1:7">
      <c r="A43" s="200">
        <v>3</v>
      </c>
      <c r="B43" s="237" t="s">
        <v>1200</v>
      </c>
      <c r="C43" s="198">
        <v>2</v>
      </c>
      <c r="D43" s="186" t="s">
        <v>473</v>
      </c>
      <c r="E43" s="186"/>
      <c r="F43" s="199">
        <f t="shared" si="2"/>
        <v>0</v>
      </c>
      <c r="G43" s="186" t="s">
        <v>1201</v>
      </c>
    </row>
    <row r="44" spans="1:7" ht="26">
      <c r="A44" s="200">
        <v>4</v>
      </c>
      <c r="B44" s="237" t="s">
        <v>1202</v>
      </c>
      <c r="C44" s="198">
        <v>2</v>
      </c>
      <c r="D44" s="186" t="s">
        <v>473</v>
      </c>
      <c r="E44" s="186"/>
      <c r="F44" s="199">
        <f t="shared" si="2"/>
        <v>0</v>
      </c>
      <c r="G44" s="186" t="s">
        <v>1203</v>
      </c>
    </row>
    <row r="45" spans="1:7" ht="26">
      <c r="A45" s="200">
        <v>5</v>
      </c>
      <c r="B45" s="237" t="s">
        <v>1204</v>
      </c>
      <c r="C45" s="198">
        <v>1</v>
      </c>
      <c r="D45" s="186" t="s">
        <v>473</v>
      </c>
      <c r="E45" s="186"/>
      <c r="F45" s="199">
        <f t="shared" si="2"/>
        <v>0</v>
      </c>
      <c r="G45" s="186" t="s">
        <v>1203</v>
      </c>
    </row>
    <row r="46" spans="1:7">
      <c r="A46" s="200">
        <v>6</v>
      </c>
      <c r="B46" s="239" t="s">
        <v>1205</v>
      </c>
      <c r="C46" s="198">
        <v>1</v>
      </c>
      <c r="D46" s="186" t="s">
        <v>473</v>
      </c>
      <c r="E46" s="186"/>
      <c r="F46" s="199">
        <f t="shared" si="2"/>
        <v>0</v>
      </c>
      <c r="G46" s="137" t="s">
        <v>1206</v>
      </c>
    </row>
    <row r="47" spans="1:7" ht="31">
      <c r="A47" s="200">
        <v>7</v>
      </c>
      <c r="B47" s="237" t="s">
        <v>1889</v>
      </c>
      <c r="C47" s="198">
        <v>1</v>
      </c>
      <c r="D47" s="186" t="s">
        <v>473</v>
      </c>
      <c r="E47" s="186"/>
      <c r="F47" s="199">
        <f>C47*E47</f>
        <v>0</v>
      </c>
      <c r="G47" s="186" t="s">
        <v>1890</v>
      </c>
    </row>
    <row r="48" spans="1:7">
      <c r="A48" s="200"/>
      <c r="B48" s="210"/>
      <c r="C48" s="198"/>
      <c r="D48" s="186"/>
      <c r="E48" s="186"/>
      <c r="F48" s="199"/>
      <c r="G48" s="201"/>
    </row>
    <row r="49" spans="1:7">
      <c r="A49" s="197" t="s">
        <v>580</v>
      </c>
      <c r="B49" s="240" t="s">
        <v>906</v>
      </c>
      <c r="C49" s="198"/>
      <c r="D49" s="186"/>
      <c r="E49" s="186"/>
      <c r="F49" s="199"/>
      <c r="G49" s="158"/>
    </row>
    <row r="50" spans="1:7">
      <c r="A50" s="200">
        <v>1</v>
      </c>
      <c r="B50" s="237" t="s">
        <v>1207</v>
      </c>
      <c r="C50" s="198">
        <v>1</v>
      </c>
      <c r="D50" s="186" t="s">
        <v>473</v>
      </c>
      <c r="E50" s="186"/>
      <c r="F50" s="199">
        <f>C50*E50</f>
        <v>0</v>
      </c>
      <c r="G50" s="158" t="s">
        <v>1208</v>
      </c>
    </row>
    <row r="51" spans="1:7">
      <c r="A51" s="200">
        <v>2</v>
      </c>
      <c r="B51" s="237" t="s">
        <v>1209</v>
      </c>
      <c r="C51" s="198">
        <v>16</v>
      </c>
      <c r="D51" s="186" t="s">
        <v>107</v>
      </c>
      <c r="E51" s="186"/>
      <c r="F51" s="199">
        <f>C51*E51</f>
        <v>0</v>
      </c>
      <c r="G51" s="202" t="s">
        <v>1210</v>
      </c>
    </row>
    <row r="52" spans="1:7" ht="26.25" customHeight="1">
      <c r="A52" s="200">
        <v>3</v>
      </c>
      <c r="B52" s="239" t="s">
        <v>1211</v>
      </c>
      <c r="C52" s="198">
        <v>8</v>
      </c>
      <c r="D52" s="186" t="s">
        <v>107</v>
      </c>
      <c r="E52" s="186"/>
      <c r="F52" s="209">
        <f>C52*E52</f>
        <v>0</v>
      </c>
      <c r="G52" s="202" t="s">
        <v>1212</v>
      </c>
    </row>
    <row r="53" spans="1:7">
      <c r="A53" s="208"/>
      <c r="B53" s="210"/>
      <c r="C53" s="198"/>
      <c r="D53" s="186"/>
      <c r="E53" s="186"/>
      <c r="F53" s="209"/>
      <c r="G53" s="202"/>
    </row>
    <row r="54" spans="1:7">
      <c r="A54" s="212" t="s">
        <v>580</v>
      </c>
      <c r="B54" s="185" t="s">
        <v>917</v>
      </c>
      <c r="C54" s="198"/>
      <c r="D54" s="186"/>
      <c r="E54" s="186"/>
      <c r="F54" s="209"/>
      <c r="G54" s="202"/>
    </row>
    <row r="55" spans="1:7">
      <c r="A55" s="208">
        <v>1</v>
      </c>
      <c r="B55" s="210" t="s">
        <v>918</v>
      </c>
      <c r="C55" s="198">
        <v>16</v>
      </c>
      <c r="D55" s="186" t="s">
        <v>107</v>
      </c>
      <c r="E55" s="186"/>
      <c r="F55" s="199">
        <f>C55*E55</f>
        <v>0</v>
      </c>
      <c r="G55" s="202" t="s">
        <v>1213</v>
      </c>
    </row>
    <row r="56" spans="1:7">
      <c r="A56" s="208">
        <v>2</v>
      </c>
      <c r="B56" s="210" t="s">
        <v>1214</v>
      </c>
      <c r="C56" s="198">
        <v>1</v>
      </c>
      <c r="D56" s="186" t="s">
        <v>473</v>
      </c>
      <c r="E56" s="186"/>
      <c r="F56" s="199">
        <f>C56*E56</f>
        <v>0</v>
      </c>
      <c r="G56" s="202" t="s">
        <v>1215</v>
      </c>
    </row>
    <row r="57" spans="1:7" ht="31">
      <c r="A57" s="208">
        <v>4</v>
      </c>
      <c r="B57" s="210" t="s">
        <v>1893</v>
      </c>
      <c r="C57" s="198">
        <v>1</v>
      </c>
      <c r="D57" s="186" t="s">
        <v>473</v>
      </c>
      <c r="E57" s="186"/>
      <c r="F57" s="199">
        <f>C57*E57</f>
        <v>0</v>
      </c>
      <c r="G57" s="202" t="s">
        <v>1894</v>
      </c>
    </row>
    <row r="58" spans="1:7">
      <c r="A58" s="208"/>
      <c r="B58" s="210"/>
      <c r="C58" s="198"/>
      <c r="D58" s="186"/>
      <c r="E58" s="186"/>
      <c r="F58" s="209"/>
      <c r="G58" s="202"/>
    </row>
    <row r="59" spans="1:7" ht="18.649999999999999" customHeight="1" thickBot="1">
      <c r="A59" s="203"/>
      <c r="B59" s="211"/>
      <c r="C59" s="187"/>
      <c r="D59" s="187"/>
      <c r="E59" s="187"/>
      <c r="F59" s="187"/>
      <c r="G59" s="187"/>
    </row>
    <row r="60" spans="1:7" ht="16" thickTop="1">
      <c r="B60" s="164"/>
      <c r="D60" s="164"/>
      <c r="E60" s="164"/>
    </row>
    <row r="61" spans="1:7">
      <c r="B61" s="164"/>
      <c r="D61" s="164"/>
      <c r="E61" s="164"/>
    </row>
    <row r="62" spans="1:7">
      <c r="A62" s="241"/>
      <c r="B62" s="242"/>
      <c r="C62" s="241"/>
      <c r="D62" s="164"/>
      <c r="E62" s="164"/>
    </row>
    <row r="63" spans="1:7">
      <c r="A63" s="241"/>
      <c r="B63" s="243"/>
      <c r="C63" s="241"/>
      <c r="D63" s="164"/>
      <c r="E63" s="164"/>
      <c r="F63" s="204">
        <f>SUM(F8:F62)</f>
        <v>0</v>
      </c>
    </row>
    <row r="64" spans="1:7">
      <c r="A64" s="241"/>
      <c r="B64" s="243"/>
      <c r="C64" s="241"/>
    </row>
    <row r="65" spans="1:3">
      <c r="A65" s="241"/>
      <c r="B65" s="243"/>
      <c r="C65" s="241"/>
    </row>
    <row r="66" spans="1:3">
      <c r="A66" s="241"/>
      <c r="B66" s="243"/>
      <c r="C66" s="241"/>
    </row>
    <row r="67" spans="1:3">
      <c r="A67" s="241"/>
      <c r="B67" s="243"/>
      <c r="C67" s="241"/>
    </row>
    <row r="68" spans="1:3">
      <c r="A68" s="241"/>
      <c r="B68" s="243"/>
      <c r="C68" s="241"/>
    </row>
    <row r="69" spans="1:3">
      <c r="A69" s="241"/>
      <c r="B69" s="243"/>
      <c r="C69" s="241"/>
    </row>
    <row r="70" spans="1:3">
      <c r="A70" s="241"/>
      <c r="B70" s="244"/>
      <c r="C70" s="241"/>
    </row>
    <row r="71" spans="1:3">
      <c r="A71" s="241"/>
      <c r="B71" s="241"/>
      <c r="C71" s="241"/>
    </row>
    <row r="72" spans="1:3">
      <c r="A72" s="241"/>
      <c r="B72" s="241"/>
      <c r="C72" s="241"/>
    </row>
  </sheetData>
  <protectedRanges>
    <protectedRange sqref="E8" name="Oblast1_54_1_1"/>
    <protectedRange sqref="E27" name="Oblast1_54_1_3_1"/>
  </protectedRanges>
  <mergeCells count="1">
    <mergeCell ref="G27:G30"/>
  </mergeCells>
  <pageMargins left="0.78740157480314965" right="0.78740157480314965" top="0.98425196850393704" bottom="0.98425196850393704" header="0.51181102362204722" footer="0.51181102362204722"/>
  <pageSetup paperSize="9" scale="62" fitToHeight="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"/>
  <sheetViews>
    <sheetView workbookViewId="0"/>
  </sheetViews>
  <sheetFormatPr defaultColWidth="8.81640625" defaultRowHeight="11.5"/>
  <cols>
    <col min="1" max="1" width="8.54296875" style="267" customWidth="1"/>
    <col min="2" max="2" width="11" style="267" customWidth="1"/>
    <col min="3" max="3" width="60.453125" style="331" customWidth="1"/>
    <col min="4" max="5" width="10.453125" style="267" customWidth="1"/>
    <col min="6" max="6" width="12.453125" style="333" customWidth="1"/>
    <col min="7" max="7" width="14.54296875" style="333" customWidth="1"/>
    <col min="8" max="8" width="89.453125" style="267" customWidth="1"/>
    <col min="9" max="9" width="36.81640625" style="267" customWidth="1"/>
    <col min="10" max="10" width="8.81640625" style="267"/>
    <col min="11" max="11" width="9" style="267" customWidth="1"/>
    <col min="12" max="256" width="8.81640625" style="267"/>
    <col min="257" max="257" width="8.54296875" style="267" customWidth="1"/>
    <col min="258" max="258" width="11" style="267" customWidth="1"/>
    <col min="259" max="259" width="60.453125" style="267" customWidth="1"/>
    <col min="260" max="261" width="10.453125" style="267" customWidth="1"/>
    <col min="262" max="262" width="12.453125" style="267" customWidth="1"/>
    <col min="263" max="263" width="14.54296875" style="267" customWidth="1"/>
    <col min="264" max="264" width="89.453125" style="267" customWidth="1"/>
    <col min="265" max="265" width="36.81640625" style="267" customWidth="1"/>
    <col min="266" max="266" width="8.81640625" style="267"/>
    <col min="267" max="267" width="9" style="267" customWidth="1"/>
    <col min="268" max="512" width="8.81640625" style="267"/>
    <col min="513" max="513" width="8.54296875" style="267" customWidth="1"/>
    <col min="514" max="514" width="11" style="267" customWidth="1"/>
    <col min="515" max="515" width="60.453125" style="267" customWidth="1"/>
    <col min="516" max="517" width="10.453125" style="267" customWidth="1"/>
    <col min="518" max="518" width="12.453125" style="267" customWidth="1"/>
    <col min="519" max="519" width="14.54296875" style="267" customWidth="1"/>
    <col min="520" max="520" width="89.453125" style="267" customWidth="1"/>
    <col min="521" max="521" width="36.81640625" style="267" customWidth="1"/>
    <col min="522" max="522" width="8.81640625" style="267"/>
    <col min="523" max="523" width="9" style="267" customWidth="1"/>
    <col min="524" max="768" width="8.81640625" style="267"/>
    <col min="769" max="769" width="8.54296875" style="267" customWidth="1"/>
    <col min="770" max="770" width="11" style="267" customWidth="1"/>
    <col min="771" max="771" width="60.453125" style="267" customWidth="1"/>
    <col min="772" max="773" width="10.453125" style="267" customWidth="1"/>
    <col min="774" max="774" width="12.453125" style="267" customWidth="1"/>
    <col min="775" max="775" width="14.54296875" style="267" customWidth="1"/>
    <col min="776" max="776" width="89.453125" style="267" customWidth="1"/>
    <col min="777" max="777" width="36.81640625" style="267" customWidth="1"/>
    <col min="778" max="778" width="8.81640625" style="267"/>
    <col min="779" max="779" width="9" style="267" customWidth="1"/>
    <col min="780" max="1024" width="8.81640625" style="267"/>
    <col min="1025" max="1025" width="8.54296875" style="267" customWidth="1"/>
    <col min="1026" max="1026" width="11" style="267" customWidth="1"/>
    <col min="1027" max="1027" width="60.453125" style="267" customWidth="1"/>
    <col min="1028" max="1029" width="10.453125" style="267" customWidth="1"/>
    <col min="1030" max="1030" width="12.453125" style="267" customWidth="1"/>
    <col min="1031" max="1031" width="14.54296875" style="267" customWidth="1"/>
    <col min="1032" max="1032" width="89.453125" style="267" customWidth="1"/>
    <col min="1033" max="1033" width="36.81640625" style="267" customWidth="1"/>
    <col min="1034" max="1034" width="8.81640625" style="267"/>
    <col min="1035" max="1035" width="9" style="267" customWidth="1"/>
    <col min="1036" max="1280" width="8.81640625" style="267"/>
    <col min="1281" max="1281" width="8.54296875" style="267" customWidth="1"/>
    <col min="1282" max="1282" width="11" style="267" customWidth="1"/>
    <col min="1283" max="1283" width="60.453125" style="267" customWidth="1"/>
    <col min="1284" max="1285" width="10.453125" style="267" customWidth="1"/>
    <col min="1286" max="1286" width="12.453125" style="267" customWidth="1"/>
    <col min="1287" max="1287" width="14.54296875" style="267" customWidth="1"/>
    <col min="1288" max="1288" width="89.453125" style="267" customWidth="1"/>
    <col min="1289" max="1289" width="36.81640625" style="267" customWidth="1"/>
    <col min="1290" max="1290" width="8.81640625" style="267"/>
    <col min="1291" max="1291" width="9" style="267" customWidth="1"/>
    <col min="1292" max="1536" width="8.81640625" style="267"/>
    <col min="1537" max="1537" width="8.54296875" style="267" customWidth="1"/>
    <col min="1538" max="1538" width="11" style="267" customWidth="1"/>
    <col min="1539" max="1539" width="60.453125" style="267" customWidth="1"/>
    <col min="1540" max="1541" width="10.453125" style="267" customWidth="1"/>
    <col min="1542" max="1542" width="12.453125" style="267" customWidth="1"/>
    <col min="1543" max="1543" width="14.54296875" style="267" customWidth="1"/>
    <col min="1544" max="1544" width="89.453125" style="267" customWidth="1"/>
    <col min="1545" max="1545" width="36.81640625" style="267" customWidth="1"/>
    <col min="1546" max="1546" width="8.81640625" style="267"/>
    <col min="1547" max="1547" width="9" style="267" customWidth="1"/>
    <col min="1548" max="1792" width="8.81640625" style="267"/>
    <col min="1793" max="1793" width="8.54296875" style="267" customWidth="1"/>
    <col min="1794" max="1794" width="11" style="267" customWidth="1"/>
    <col min="1795" max="1795" width="60.453125" style="267" customWidth="1"/>
    <col min="1796" max="1797" width="10.453125" style="267" customWidth="1"/>
    <col min="1798" max="1798" width="12.453125" style="267" customWidth="1"/>
    <col min="1799" max="1799" width="14.54296875" style="267" customWidth="1"/>
    <col min="1800" max="1800" width="89.453125" style="267" customWidth="1"/>
    <col min="1801" max="1801" width="36.81640625" style="267" customWidth="1"/>
    <col min="1802" max="1802" width="8.81640625" style="267"/>
    <col min="1803" max="1803" width="9" style="267" customWidth="1"/>
    <col min="1804" max="2048" width="8.81640625" style="267"/>
    <col min="2049" max="2049" width="8.54296875" style="267" customWidth="1"/>
    <col min="2050" max="2050" width="11" style="267" customWidth="1"/>
    <col min="2051" max="2051" width="60.453125" style="267" customWidth="1"/>
    <col min="2052" max="2053" width="10.453125" style="267" customWidth="1"/>
    <col min="2054" max="2054" width="12.453125" style="267" customWidth="1"/>
    <col min="2055" max="2055" width="14.54296875" style="267" customWidth="1"/>
    <col min="2056" max="2056" width="89.453125" style="267" customWidth="1"/>
    <col min="2057" max="2057" width="36.81640625" style="267" customWidth="1"/>
    <col min="2058" max="2058" width="8.81640625" style="267"/>
    <col min="2059" max="2059" width="9" style="267" customWidth="1"/>
    <col min="2060" max="2304" width="8.81640625" style="267"/>
    <col min="2305" max="2305" width="8.54296875" style="267" customWidth="1"/>
    <col min="2306" max="2306" width="11" style="267" customWidth="1"/>
    <col min="2307" max="2307" width="60.453125" style="267" customWidth="1"/>
    <col min="2308" max="2309" width="10.453125" style="267" customWidth="1"/>
    <col min="2310" max="2310" width="12.453125" style="267" customWidth="1"/>
    <col min="2311" max="2311" width="14.54296875" style="267" customWidth="1"/>
    <col min="2312" max="2312" width="89.453125" style="267" customWidth="1"/>
    <col min="2313" max="2313" width="36.81640625" style="267" customWidth="1"/>
    <col min="2314" max="2314" width="8.81640625" style="267"/>
    <col min="2315" max="2315" width="9" style="267" customWidth="1"/>
    <col min="2316" max="2560" width="8.81640625" style="267"/>
    <col min="2561" max="2561" width="8.54296875" style="267" customWidth="1"/>
    <col min="2562" max="2562" width="11" style="267" customWidth="1"/>
    <col min="2563" max="2563" width="60.453125" style="267" customWidth="1"/>
    <col min="2564" max="2565" width="10.453125" style="267" customWidth="1"/>
    <col min="2566" max="2566" width="12.453125" style="267" customWidth="1"/>
    <col min="2567" max="2567" width="14.54296875" style="267" customWidth="1"/>
    <col min="2568" max="2568" width="89.453125" style="267" customWidth="1"/>
    <col min="2569" max="2569" width="36.81640625" style="267" customWidth="1"/>
    <col min="2570" max="2570" width="8.81640625" style="267"/>
    <col min="2571" max="2571" width="9" style="267" customWidth="1"/>
    <col min="2572" max="2816" width="8.81640625" style="267"/>
    <col min="2817" max="2817" width="8.54296875" style="267" customWidth="1"/>
    <col min="2818" max="2818" width="11" style="267" customWidth="1"/>
    <col min="2819" max="2819" width="60.453125" style="267" customWidth="1"/>
    <col min="2820" max="2821" width="10.453125" style="267" customWidth="1"/>
    <col min="2822" max="2822" width="12.453125" style="267" customWidth="1"/>
    <col min="2823" max="2823" width="14.54296875" style="267" customWidth="1"/>
    <col min="2824" max="2824" width="89.453125" style="267" customWidth="1"/>
    <col min="2825" max="2825" width="36.81640625" style="267" customWidth="1"/>
    <col min="2826" max="2826" width="8.81640625" style="267"/>
    <col min="2827" max="2827" width="9" style="267" customWidth="1"/>
    <col min="2828" max="3072" width="8.81640625" style="267"/>
    <col min="3073" max="3073" width="8.54296875" style="267" customWidth="1"/>
    <col min="3074" max="3074" width="11" style="267" customWidth="1"/>
    <col min="3075" max="3075" width="60.453125" style="267" customWidth="1"/>
    <col min="3076" max="3077" width="10.453125" style="267" customWidth="1"/>
    <col min="3078" max="3078" width="12.453125" style="267" customWidth="1"/>
    <col min="3079" max="3079" width="14.54296875" style="267" customWidth="1"/>
    <col min="3080" max="3080" width="89.453125" style="267" customWidth="1"/>
    <col min="3081" max="3081" width="36.81640625" style="267" customWidth="1"/>
    <col min="3082" max="3082" width="8.81640625" style="267"/>
    <col min="3083" max="3083" width="9" style="267" customWidth="1"/>
    <col min="3084" max="3328" width="8.81640625" style="267"/>
    <col min="3329" max="3329" width="8.54296875" style="267" customWidth="1"/>
    <col min="3330" max="3330" width="11" style="267" customWidth="1"/>
    <col min="3331" max="3331" width="60.453125" style="267" customWidth="1"/>
    <col min="3332" max="3333" width="10.453125" style="267" customWidth="1"/>
    <col min="3334" max="3334" width="12.453125" style="267" customWidth="1"/>
    <col min="3335" max="3335" width="14.54296875" style="267" customWidth="1"/>
    <col min="3336" max="3336" width="89.453125" style="267" customWidth="1"/>
    <col min="3337" max="3337" width="36.81640625" style="267" customWidth="1"/>
    <col min="3338" max="3338" width="8.81640625" style="267"/>
    <col min="3339" max="3339" width="9" style="267" customWidth="1"/>
    <col min="3340" max="3584" width="8.81640625" style="267"/>
    <col min="3585" max="3585" width="8.54296875" style="267" customWidth="1"/>
    <col min="3586" max="3586" width="11" style="267" customWidth="1"/>
    <col min="3587" max="3587" width="60.453125" style="267" customWidth="1"/>
    <col min="3588" max="3589" width="10.453125" style="267" customWidth="1"/>
    <col min="3590" max="3590" width="12.453125" style="267" customWidth="1"/>
    <col min="3591" max="3591" width="14.54296875" style="267" customWidth="1"/>
    <col min="3592" max="3592" width="89.453125" style="267" customWidth="1"/>
    <col min="3593" max="3593" width="36.81640625" style="267" customWidth="1"/>
    <col min="3594" max="3594" width="8.81640625" style="267"/>
    <col min="3595" max="3595" width="9" style="267" customWidth="1"/>
    <col min="3596" max="3840" width="8.81640625" style="267"/>
    <col min="3841" max="3841" width="8.54296875" style="267" customWidth="1"/>
    <col min="3842" max="3842" width="11" style="267" customWidth="1"/>
    <col min="3843" max="3843" width="60.453125" style="267" customWidth="1"/>
    <col min="3844" max="3845" width="10.453125" style="267" customWidth="1"/>
    <col min="3846" max="3846" width="12.453125" style="267" customWidth="1"/>
    <col min="3847" max="3847" width="14.54296875" style="267" customWidth="1"/>
    <col min="3848" max="3848" width="89.453125" style="267" customWidth="1"/>
    <col min="3849" max="3849" width="36.81640625" style="267" customWidth="1"/>
    <col min="3850" max="3850" width="8.81640625" style="267"/>
    <col min="3851" max="3851" width="9" style="267" customWidth="1"/>
    <col min="3852" max="4096" width="8.81640625" style="267"/>
    <col min="4097" max="4097" width="8.54296875" style="267" customWidth="1"/>
    <col min="4098" max="4098" width="11" style="267" customWidth="1"/>
    <col min="4099" max="4099" width="60.453125" style="267" customWidth="1"/>
    <col min="4100" max="4101" width="10.453125" style="267" customWidth="1"/>
    <col min="4102" max="4102" width="12.453125" style="267" customWidth="1"/>
    <col min="4103" max="4103" width="14.54296875" style="267" customWidth="1"/>
    <col min="4104" max="4104" width="89.453125" style="267" customWidth="1"/>
    <col min="4105" max="4105" width="36.81640625" style="267" customWidth="1"/>
    <col min="4106" max="4106" width="8.81640625" style="267"/>
    <col min="4107" max="4107" width="9" style="267" customWidth="1"/>
    <col min="4108" max="4352" width="8.81640625" style="267"/>
    <col min="4353" max="4353" width="8.54296875" style="267" customWidth="1"/>
    <col min="4354" max="4354" width="11" style="267" customWidth="1"/>
    <col min="4355" max="4355" width="60.453125" style="267" customWidth="1"/>
    <col min="4356" max="4357" width="10.453125" style="267" customWidth="1"/>
    <col min="4358" max="4358" width="12.453125" style="267" customWidth="1"/>
    <col min="4359" max="4359" width="14.54296875" style="267" customWidth="1"/>
    <col min="4360" max="4360" width="89.453125" style="267" customWidth="1"/>
    <col min="4361" max="4361" width="36.81640625" style="267" customWidth="1"/>
    <col min="4362" max="4362" width="8.81640625" style="267"/>
    <col min="4363" max="4363" width="9" style="267" customWidth="1"/>
    <col min="4364" max="4608" width="8.81640625" style="267"/>
    <col min="4609" max="4609" width="8.54296875" style="267" customWidth="1"/>
    <col min="4610" max="4610" width="11" style="267" customWidth="1"/>
    <col min="4611" max="4611" width="60.453125" style="267" customWidth="1"/>
    <col min="4612" max="4613" width="10.453125" style="267" customWidth="1"/>
    <col min="4614" max="4614" width="12.453125" style="267" customWidth="1"/>
    <col min="4615" max="4615" width="14.54296875" style="267" customWidth="1"/>
    <col min="4616" max="4616" width="89.453125" style="267" customWidth="1"/>
    <col min="4617" max="4617" width="36.81640625" style="267" customWidth="1"/>
    <col min="4618" max="4618" width="8.81640625" style="267"/>
    <col min="4619" max="4619" width="9" style="267" customWidth="1"/>
    <col min="4620" max="4864" width="8.81640625" style="267"/>
    <col min="4865" max="4865" width="8.54296875" style="267" customWidth="1"/>
    <col min="4866" max="4866" width="11" style="267" customWidth="1"/>
    <col min="4867" max="4867" width="60.453125" style="267" customWidth="1"/>
    <col min="4868" max="4869" width="10.453125" style="267" customWidth="1"/>
    <col min="4870" max="4870" width="12.453125" style="267" customWidth="1"/>
    <col min="4871" max="4871" width="14.54296875" style="267" customWidth="1"/>
    <col min="4872" max="4872" width="89.453125" style="267" customWidth="1"/>
    <col min="4873" max="4873" width="36.81640625" style="267" customWidth="1"/>
    <col min="4874" max="4874" width="8.81640625" style="267"/>
    <col min="4875" max="4875" width="9" style="267" customWidth="1"/>
    <col min="4876" max="5120" width="8.81640625" style="267"/>
    <col min="5121" max="5121" width="8.54296875" style="267" customWidth="1"/>
    <col min="5122" max="5122" width="11" style="267" customWidth="1"/>
    <col min="5123" max="5123" width="60.453125" style="267" customWidth="1"/>
    <col min="5124" max="5125" width="10.453125" style="267" customWidth="1"/>
    <col min="5126" max="5126" width="12.453125" style="267" customWidth="1"/>
    <col min="5127" max="5127" width="14.54296875" style="267" customWidth="1"/>
    <col min="5128" max="5128" width="89.453125" style="267" customWidth="1"/>
    <col min="5129" max="5129" width="36.81640625" style="267" customWidth="1"/>
    <col min="5130" max="5130" width="8.81640625" style="267"/>
    <col min="5131" max="5131" width="9" style="267" customWidth="1"/>
    <col min="5132" max="5376" width="8.81640625" style="267"/>
    <col min="5377" max="5377" width="8.54296875" style="267" customWidth="1"/>
    <col min="5378" max="5378" width="11" style="267" customWidth="1"/>
    <col min="5379" max="5379" width="60.453125" style="267" customWidth="1"/>
    <col min="5380" max="5381" width="10.453125" style="267" customWidth="1"/>
    <col min="5382" max="5382" width="12.453125" style="267" customWidth="1"/>
    <col min="5383" max="5383" width="14.54296875" style="267" customWidth="1"/>
    <col min="5384" max="5384" width="89.453125" style="267" customWidth="1"/>
    <col min="5385" max="5385" width="36.81640625" style="267" customWidth="1"/>
    <col min="5386" max="5386" width="8.81640625" style="267"/>
    <col min="5387" max="5387" width="9" style="267" customWidth="1"/>
    <col min="5388" max="5632" width="8.81640625" style="267"/>
    <col min="5633" max="5633" width="8.54296875" style="267" customWidth="1"/>
    <col min="5634" max="5634" width="11" style="267" customWidth="1"/>
    <col min="5635" max="5635" width="60.453125" style="267" customWidth="1"/>
    <col min="5636" max="5637" width="10.453125" style="267" customWidth="1"/>
    <col min="5638" max="5638" width="12.453125" style="267" customWidth="1"/>
    <col min="5639" max="5639" width="14.54296875" style="267" customWidth="1"/>
    <col min="5640" max="5640" width="89.453125" style="267" customWidth="1"/>
    <col min="5641" max="5641" width="36.81640625" style="267" customWidth="1"/>
    <col min="5642" max="5642" width="8.81640625" style="267"/>
    <col min="5643" max="5643" width="9" style="267" customWidth="1"/>
    <col min="5644" max="5888" width="8.81640625" style="267"/>
    <col min="5889" max="5889" width="8.54296875" style="267" customWidth="1"/>
    <col min="5890" max="5890" width="11" style="267" customWidth="1"/>
    <col min="5891" max="5891" width="60.453125" style="267" customWidth="1"/>
    <col min="5892" max="5893" width="10.453125" style="267" customWidth="1"/>
    <col min="5894" max="5894" width="12.453125" style="267" customWidth="1"/>
    <col min="5895" max="5895" width="14.54296875" style="267" customWidth="1"/>
    <col min="5896" max="5896" width="89.453125" style="267" customWidth="1"/>
    <col min="5897" max="5897" width="36.81640625" style="267" customWidth="1"/>
    <col min="5898" max="5898" width="8.81640625" style="267"/>
    <col min="5899" max="5899" width="9" style="267" customWidth="1"/>
    <col min="5900" max="6144" width="8.81640625" style="267"/>
    <col min="6145" max="6145" width="8.54296875" style="267" customWidth="1"/>
    <col min="6146" max="6146" width="11" style="267" customWidth="1"/>
    <col min="6147" max="6147" width="60.453125" style="267" customWidth="1"/>
    <col min="6148" max="6149" width="10.453125" style="267" customWidth="1"/>
    <col min="6150" max="6150" width="12.453125" style="267" customWidth="1"/>
    <col min="6151" max="6151" width="14.54296875" style="267" customWidth="1"/>
    <col min="6152" max="6152" width="89.453125" style="267" customWidth="1"/>
    <col min="6153" max="6153" width="36.81640625" style="267" customWidth="1"/>
    <col min="6154" max="6154" width="8.81640625" style="267"/>
    <col min="6155" max="6155" width="9" style="267" customWidth="1"/>
    <col min="6156" max="6400" width="8.81640625" style="267"/>
    <col min="6401" max="6401" width="8.54296875" style="267" customWidth="1"/>
    <col min="6402" max="6402" width="11" style="267" customWidth="1"/>
    <col min="6403" max="6403" width="60.453125" style="267" customWidth="1"/>
    <col min="6404" max="6405" width="10.453125" style="267" customWidth="1"/>
    <col min="6406" max="6406" width="12.453125" style="267" customWidth="1"/>
    <col min="6407" max="6407" width="14.54296875" style="267" customWidth="1"/>
    <col min="6408" max="6408" width="89.453125" style="267" customWidth="1"/>
    <col min="6409" max="6409" width="36.81640625" style="267" customWidth="1"/>
    <col min="6410" max="6410" width="8.81640625" style="267"/>
    <col min="6411" max="6411" width="9" style="267" customWidth="1"/>
    <col min="6412" max="6656" width="8.81640625" style="267"/>
    <col min="6657" max="6657" width="8.54296875" style="267" customWidth="1"/>
    <col min="6658" max="6658" width="11" style="267" customWidth="1"/>
    <col min="6659" max="6659" width="60.453125" style="267" customWidth="1"/>
    <col min="6660" max="6661" width="10.453125" style="267" customWidth="1"/>
    <col min="6662" max="6662" width="12.453125" style="267" customWidth="1"/>
    <col min="6663" max="6663" width="14.54296875" style="267" customWidth="1"/>
    <col min="6664" max="6664" width="89.453125" style="267" customWidth="1"/>
    <col min="6665" max="6665" width="36.81640625" style="267" customWidth="1"/>
    <col min="6666" max="6666" width="8.81640625" style="267"/>
    <col min="6667" max="6667" width="9" style="267" customWidth="1"/>
    <col min="6668" max="6912" width="8.81640625" style="267"/>
    <col min="6913" max="6913" width="8.54296875" style="267" customWidth="1"/>
    <col min="6914" max="6914" width="11" style="267" customWidth="1"/>
    <col min="6915" max="6915" width="60.453125" style="267" customWidth="1"/>
    <col min="6916" max="6917" width="10.453125" style="267" customWidth="1"/>
    <col min="6918" max="6918" width="12.453125" style="267" customWidth="1"/>
    <col min="6919" max="6919" width="14.54296875" style="267" customWidth="1"/>
    <col min="6920" max="6920" width="89.453125" style="267" customWidth="1"/>
    <col min="6921" max="6921" width="36.81640625" style="267" customWidth="1"/>
    <col min="6922" max="6922" width="8.81640625" style="267"/>
    <col min="6923" max="6923" width="9" style="267" customWidth="1"/>
    <col min="6924" max="7168" width="8.81640625" style="267"/>
    <col min="7169" max="7169" width="8.54296875" style="267" customWidth="1"/>
    <col min="7170" max="7170" width="11" style="267" customWidth="1"/>
    <col min="7171" max="7171" width="60.453125" style="267" customWidth="1"/>
    <col min="7172" max="7173" width="10.453125" style="267" customWidth="1"/>
    <col min="7174" max="7174" width="12.453125" style="267" customWidth="1"/>
    <col min="7175" max="7175" width="14.54296875" style="267" customWidth="1"/>
    <col min="7176" max="7176" width="89.453125" style="267" customWidth="1"/>
    <col min="7177" max="7177" width="36.81640625" style="267" customWidth="1"/>
    <col min="7178" max="7178" width="8.81640625" style="267"/>
    <col min="7179" max="7179" width="9" style="267" customWidth="1"/>
    <col min="7180" max="7424" width="8.81640625" style="267"/>
    <col min="7425" max="7425" width="8.54296875" style="267" customWidth="1"/>
    <col min="7426" max="7426" width="11" style="267" customWidth="1"/>
    <col min="7427" max="7427" width="60.453125" style="267" customWidth="1"/>
    <col min="7428" max="7429" width="10.453125" style="267" customWidth="1"/>
    <col min="7430" max="7430" width="12.453125" style="267" customWidth="1"/>
    <col min="7431" max="7431" width="14.54296875" style="267" customWidth="1"/>
    <col min="7432" max="7432" width="89.453125" style="267" customWidth="1"/>
    <col min="7433" max="7433" width="36.81640625" style="267" customWidth="1"/>
    <col min="7434" max="7434" width="8.81640625" style="267"/>
    <col min="7435" max="7435" width="9" style="267" customWidth="1"/>
    <col min="7436" max="7680" width="8.81640625" style="267"/>
    <col min="7681" max="7681" width="8.54296875" style="267" customWidth="1"/>
    <col min="7682" max="7682" width="11" style="267" customWidth="1"/>
    <col min="7683" max="7683" width="60.453125" style="267" customWidth="1"/>
    <col min="7684" max="7685" width="10.453125" style="267" customWidth="1"/>
    <col min="7686" max="7686" width="12.453125" style="267" customWidth="1"/>
    <col min="7687" max="7687" width="14.54296875" style="267" customWidth="1"/>
    <col min="7688" max="7688" width="89.453125" style="267" customWidth="1"/>
    <col min="7689" max="7689" width="36.81640625" style="267" customWidth="1"/>
    <col min="7690" max="7690" width="8.81640625" style="267"/>
    <col min="7691" max="7691" width="9" style="267" customWidth="1"/>
    <col min="7692" max="7936" width="8.81640625" style="267"/>
    <col min="7937" max="7937" width="8.54296875" style="267" customWidth="1"/>
    <col min="7938" max="7938" width="11" style="267" customWidth="1"/>
    <col min="7939" max="7939" width="60.453125" style="267" customWidth="1"/>
    <col min="7940" max="7941" width="10.453125" style="267" customWidth="1"/>
    <col min="7942" max="7942" width="12.453125" style="267" customWidth="1"/>
    <col min="7943" max="7943" width="14.54296875" style="267" customWidth="1"/>
    <col min="7944" max="7944" width="89.453125" style="267" customWidth="1"/>
    <col min="7945" max="7945" width="36.81640625" style="267" customWidth="1"/>
    <col min="7946" max="7946" width="8.81640625" style="267"/>
    <col min="7947" max="7947" width="9" style="267" customWidth="1"/>
    <col min="7948" max="8192" width="8.81640625" style="267"/>
    <col min="8193" max="8193" width="8.54296875" style="267" customWidth="1"/>
    <col min="8194" max="8194" width="11" style="267" customWidth="1"/>
    <col min="8195" max="8195" width="60.453125" style="267" customWidth="1"/>
    <col min="8196" max="8197" width="10.453125" style="267" customWidth="1"/>
    <col min="8198" max="8198" width="12.453125" style="267" customWidth="1"/>
    <col min="8199" max="8199" width="14.54296875" style="267" customWidth="1"/>
    <col min="8200" max="8200" width="89.453125" style="267" customWidth="1"/>
    <col min="8201" max="8201" width="36.81640625" style="267" customWidth="1"/>
    <col min="8202" max="8202" width="8.81640625" style="267"/>
    <col min="8203" max="8203" width="9" style="267" customWidth="1"/>
    <col min="8204" max="8448" width="8.81640625" style="267"/>
    <col min="8449" max="8449" width="8.54296875" style="267" customWidth="1"/>
    <col min="8450" max="8450" width="11" style="267" customWidth="1"/>
    <col min="8451" max="8451" width="60.453125" style="267" customWidth="1"/>
    <col min="8452" max="8453" width="10.453125" style="267" customWidth="1"/>
    <col min="8454" max="8454" width="12.453125" style="267" customWidth="1"/>
    <col min="8455" max="8455" width="14.54296875" style="267" customWidth="1"/>
    <col min="8456" max="8456" width="89.453125" style="267" customWidth="1"/>
    <col min="8457" max="8457" width="36.81640625" style="267" customWidth="1"/>
    <col min="8458" max="8458" width="8.81640625" style="267"/>
    <col min="8459" max="8459" width="9" style="267" customWidth="1"/>
    <col min="8460" max="8704" width="8.81640625" style="267"/>
    <col min="8705" max="8705" width="8.54296875" style="267" customWidth="1"/>
    <col min="8706" max="8706" width="11" style="267" customWidth="1"/>
    <col min="8707" max="8707" width="60.453125" style="267" customWidth="1"/>
    <col min="8708" max="8709" width="10.453125" style="267" customWidth="1"/>
    <col min="8710" max="8710" width="12.453125" style="267" customWidth="1"/>
    <col min="8711" max="8711" width="14.54296875" style="267" customWidth="1"/>
    <col min="8712" max="8712" width="89.453125" style="267" customWidth="1"/>
    <col min="8713" max="8713" width="36.81640625" style="267" customWidth="1"/>
    <col min="8714" max="8714" width="8.81640625" style="267"/>
    <col min="8715" max="8715" width="9" style="267" customWidth="1"/>
    <col min="8716" max="8960" width="8.81640625" style="267"/>
    <col min="8961" max="8961" width="8.54296875" style="267" customWidth="1"/>
    <col min="8962" max="8962" width="11" style="267" customWidth="1"/>
    <col min="8963" max="8963" width="60.453125" style="267" customWidth="1"/>
    <col min="8964" max="8965" width="10.453125" style="267" customWidth="1"/>
    <col min="8966" max="8966" width="12.453125" style="267" customWidth="1"/>
    <col min="8967" max="8967" width="14.54296875" style="267" customWidth="1"/>
    <col min="8968" max="8968" width="89.453125" style="267" customWidth="1"/>
    <col min="8969" max="8969" width="36.81640625" style="267" customWidth="1"/>
    <col min="8970" max="8970" width="8.81640625" style="267"/>
    <col min="8971" max="8971" width="9" style="267" customWidth="1"/>
    <col min="8972" max="9216" width="8.81640625" style="267"/>
    <col min="9217" max="9217" width="8.54296875" style="267" customWidth="1"/>
    <col min="9218" max="9218" width="11" style="267" customWidth="1"/>
    <col min="9219" max="9219" width="60.453125" style="267" customWidth="1"/>
    <col min="9220" max="9221" width="10.453125" style="267" customWidth="1"/>
    <col min="9222" max="9222" width="12.453125" style="267" customWidth="1"/>
    <col min="9223" max="9223" width="14.54296875" style="267" customWidth="1"/>
    <col min="9224" max="9224" width="89.453125" style="267" customWidth="1"/>
    <col min="9225" max="9225" width="36.81640625" style="267" customWidth="1"/>
    <col min="9226" max="9226" width="8.81640625" style="267"/>
    <col min="9227" max="9227" width="9" style="267" customWidth="1"/>
    <col min="9228" max="9472" width="8.81640625" style="267"/>
    <col min="9473" max="9473" width="8.54296875" style="267" customWidth="1"/>
    <col min="9474" max="9474" width="11" style="267" customWidth="1"/>
    <col min="9475" max="9475" width="60.453125" style="267" customWidth="1"/>
    <col min="9476" max="9477" width="10.453125" style="267" customWidth="1"/>
    <col min="9478" max="9478" width="12.453125" style="267" customWidth="1"/>
    <col min="9479" max="9479" width="14.54296875" style="267" customWidth="1"/>
    <col min="9480" max="9480" width="89.453125" style="267" customWidth="1"/>
    <col min="9481" max="9481" width="36.81640625" style="267" customWidth="1"/>
    <col min="9482" max="9482" width="8.81640625" style="267"/>
    <col min="9483" max="9483" width="9" style="267" customWidth="1"/>
    <col min="9484" max="9728" width="8.81640625" style="267"/>
    <col min="9729" max="9729" width="8.54296875" style="267" customWidth="1"/>
    <col min="9730" max="9730" width="11" style="267" customWidth="1"/>
    <col min="9731" max="9731" width="60.453125" style="267" customWidth="1"/>
    <col min="9732" max="9733" width="10.453125" style="267" customWidth="1"/>
    <col min="9734" max="9734" width="12.453125" style="267" customWidth="1"/>
    <col min="9735" max="9735" width="14.54296875" style="267" customWidth="1"/>
    <col min="9736" max="9736" width="89.453125" style="267" customWidth="1"/>
    <col min="9737" max="9737" width="36.81640625" style="267" customWidth="1"/>
    <col min="9738" max="9738" width="8.81640625" style="267"/>
    <col min="9739" max="9739" width="9" style="267" customWidth="1"/>
    <col min="9740" max="9984" width="8.81640625" style="267"/>
    <col min="9985" max="9985" width="8.54296875" style="267" customWidth="1"/>
    <col min="9986" max="9986" width="11" style="267" customWidth="1"/>
    <col min="9987" max="9987" width="60.453125" style="267" customWidth="1"/>
    <col min="9988" max="9989" width="10.453125" style="267" customWidth="1"/>
    <col min="9990" max="9990" width="12.453125" style="267" customWidth="1"/>
    <col min="9991" max="9991" width="14.54296875" style="267" customWidth="1"/>
    <col min="9992" max="9992" width="89.453125" style="267" customWidth="1"/>
    <col min="9993" max="9993" width="36.81640625" style="267" customWidth="1"/>
    <col min="9994" max="9994" width="8.81640625" style="267"/>
    <col min="9995" max="9995" width="9" style="267" customWidth="1"/>
    <col min="9996" max="10240" width="8.81640625" style="267"/>
    <col min="10241" max="10241" width="8.54296875" style="267" customWidth="1"/>
    <col min="10242" max="10242" width="11" style="267" customWidth="1"/>
    <col min="10243" max="10243" width="60.453125" style="267" customWidth="1"/>
    <col min="10244" max="10245" width="10.453125" style="267" customWidth="1"/>
    <col min="10246" max="10246" width="12.453125" style="267" customWidth="1"/>
    <col min="10247" max="10247" width="14.54296875" style="267" customWidth="1"/>
    <col min="10248" max="10248" width="89.453125" style="267" customWidth="1"/>
    <col min="10249" max="10249" width="36.81640625" style="267" customWidth="1"/>
    <col min="10250" max="10250" width="8.81640625" style="267"/>
    <col min="10251" max="10251" width="9" style="267" customWidth="1"/>
    <col min="10252" max="10496" width="8.81640625" style="267"/>
    <col min="10497" max="10497" width="8.54296875" style="267" customWidth="1"/>
    <col min="10498" max="10498" width="11" style="267" customWidth="1"/>
    <col min="10499" max="10499" width="60.453125" style="267" customWidth="1"/>
    <col min="10500" max="10501" width="10.453125" style="267" customWidth="1"/>
    <col min="10502" max="10502" width="12.453125" style="267" customWidth="1"/>
    <col min="10503" max="10503" width="14.54296875" style="267" customWidth="1"/>
    <col min="10504" max="10504" width="89.453125" style="267" customWidth="1"/>
    <col min="10505" max="10505" width="36.81640625" style="267" customWidth="1"/>
    <col min="10506" max="10506" width="8.81640625" style="267"/>
    <col min="10507" max="10507" width="9" style="267" customWidth="1"/>
    <col min="10508" max="10752" width="8.81640625" style="267"/>
    <col min="10753" max="10753" width="8.54296875" style="267" customWidth="1"/>
    <col min="10754" max="10754" width="11" style="267" customWidth="1"/>
    <col min="10755" max="10755" width="60.453125" style="267" customWidth="1"/>
    <col min="10756" max="10757" width="10.453125" style="267" customWidth="1"/>
    <col min="10758" max="10758" width="12.453125" style="267" customWidth="1"/>
    <col min="10759" max="10759" width="14.54296875" style="267" customWidth="1"/>
    <col min="10760" max="10760" width="89.453125" style="267" customWidth="1"/>
    <col min="10761" max="10761" width="36.81640625" style="267" customWidth="1"/>
    <col min="10762" max="10762" width="8.81640625" style="267"/>
    <col min="10763" max="10763" width="9" style="267" customWidth="1"/>
    <col min="10764" max="11008" width="8.81640625" style="267"/>
    <col min="11009" max="11009" width="8.54296875" style="267" customWidth="1"/>
    <col min="11010" max="11010" width="11" style="267" customWidth="1"/>
    <col min="11011" max="11011" width="60.453125" style="267" customWidth="1"/>
    <col min="11012" max="11013" width="10.453125" style="267" customWidth="1"/>
    <col min="11014" max="11014" width="12.453125" style="267" customWidth="1"/>
    <col min="11015" max="11015" width="14.54296875" style="267" customWidth="1"/>
    <col min="11016" max="11016" width="89.453125" style="267" customWidth="1"/>
    <col min="11017" max="11017" width="36.81640625" style="267" customWidth="1"/>
    <col min="11018" max="11018" width="8.81640625" style="267"/>
    <col min="11019" max="11019" width="9" style="267" customWidth="1"/>
    <col min="11020" max="11264" width="8.81640625" style="267"/>
    <col min="11265" max="11265" width="8.54296875" style="267" customWidth="1"/>
    <col min="11266" max="11266" width="11" style="267" customWidth="1"/>
    <col min="11267" max="11267" width="60.453125" style="267" customWidth="1"/>
    <col min="11268" max="11269" width="10.453125" style="267" customWidth="1"/>
    <col min="11270" max="11270" width="12.453125" style="267" customWidth="1"/>
    <col min="11271" max="11271" width="14.54296875" style="267" customWidth="1"/>
    <col min="11272" max="11272" width="89.453125" style="267" customWidth="1"/>
    <col min="11273" max="11273" width="36.81640625" style="267" customWidth="1"/>
    <col min="11274" max="11274" width="8.81640625" style="267"/>
    <col min="11275" max="11275" width="9" style="267" customWidth="1"/>
    <col min="11276" max="11520" width="8.81640625" style="267"/>
    <col min="11521" max="11521" width="8.54296875" style="267" customWidth="1"/>
    <col min="11522" max="11522" width="11" style="267" customWidth="1"/>
    <col min="11523" max="11523" width="60.453125" style="267" customWidth="1"/>
    <col min="11524" max="11525" width="10.453125" style="267" customWidth="1"/>
    <col min="11526" max="11526" width="12.453125" style="267" customWidth="1"/>
    <col min="11527" max="11527" width="14.54296875" style="267" customWidth="1"/>
    <col min="11528" max="11528" width="89.453125" style="267" customWidth="1"/>
    <col min="11529" max="11529" width="36.81640625" style="267" customWidth="1"/>
    <col min="11530" max="11530" width="8.81640625" style="267"/>
    <col min="11531" max="11531" width="9" style="267" customWidth="1"/>
    <col min="11532" max="11776" width="8.81640625" style="267"/>
    <col min="11777" max="11777" width="8.54296875" style="267" customWidth="1"/>
    <col min="11778" max="11778" width="11" style="267" customWidth="1"/>
    <col min="11779" max="11779" width="60.453125" style="267" customWidth="1"/>
    <col min="11780" max="11781" width="10.453125" style="267" customWidth="1"/>
    <col min="11782" max="11782" width="12.453125" style="267" customWidth="1"/>
    <col min="11783" max="11783" width="14.54296875" style="267" customWidth="1"/>
    <col min="11784" max="11784" width="89.453125" style="267" customWidth="1"/>
    <col min="11785" max="11785" width="36.81640625" style="267" customWidth="1"/>
    <col min="11786" max="11786" width="8.81640625" style="267"/>
    <col min="11787" max="11787" width="9" style="267" customWidth="1"/>
    <col min="11788" max="12032" width="8.81640625" style="267"/>
    <col min="12033" max="12033" width="8.54296875" style="267" customWidth="1"/>
    <col min="12034" max="12034" width="11" style="267" customWidth="1"/>
    <col min="12035" max="12035" width="60.453125" style="267" customWidth="1"/>
    <col min="12036" max="12037" width="10.453125" style="267" customWidth="1"/>
    <col min="12038" max="12038" width="12.453125" style="267" customWidth="1"/>
    <col min="12039" max="12039" width="14.54296875" style="267" customWidth="1"/>
    <col min="12040" max="12040" width="89.453125" style="267" customWidth="1"/>
    <col min="12041" max="12041" width="36.81640625" style="267" customWidth="1"/>
    <col min="12042" max="12042" width="8.81640625" style="267"/>
    <col min="12043" max="12043" width="9" style="267" customWidth="1"/>
    <col min="12044" max="12288" width="8.81640625" style="267"/>
    <col min="12289" max="12289" width="8.54296875" style="267" customWidth="1"/>
    <col min="12290" max="12290" width="11" style="267" customWidth="1"/>
    <col min="12291" max="12291" width="60.453125" style="267" customWidth="1"/>
    <col min="12292" max="12293" width="10.453125" style="267" customWidth="1"/>
    <col min="12294" max="12294" width="12.453125" style="267" customWidth="1"/>
    <col min="12295" max="12295" width="14.54296875" style="267" customWidth="1"/>
    <col min="12296" max="12296" width="89.453125" style="267" customWidth="1"/>
    <col min="12297" max="12297" width="36.81640625" style="267" customWidth="1"/>
    <col min="12298" max="12298" width="8.81640625" style="267"/>
    <col min="12299" max="12299" width="9" style="267" customWidth="1"/>
    <col min="12300" max="12544" width="8.81640625" style="267"/>
    <col min="12545" max="12545" width="8.54296875" style="267" customWidth="1"/>
    <col min="12546" max="12546" width="11" style="267" customWidth="1"/>
    <col min="12547" max="12547" width="60.453125" style="267" customWidth="1"/>
    <col min="12548" max="12549" width="10.453125" style="267" customWidth="1"/>
    <col min="12550" max="12550" width="12.453125" style="267" customWidth="1"/>
    <col min="12551" max="12551" width="14.54296875" style="267" customWidth="1"/>
    <col min="12552" max="12552" width="89.453125" style="267" customWidth="1"/>
    <col min="12553" max="12553" width="36.81640625" style="267" customWidth="1"/>
    <col min="12554" max="12554" width="8.81640625" style="267"/>
    <col min="12555" max="12555" width="9" style="267" customWidth="1"/>
    <col min="12556" max="12800" width="8.81640625" style="267"/>
    <col min="12801" max="12801" width="8.54296875" style="267" customWidth="1"/>
    <col min="12802" max="12802" width="11" style="267" customWidth="1"/>
    <col min="12803" max="12803" width="60.453125" style="267" customWidth="1"/>
    <col min="12804" max="12805" width="10.453125" style="267" customWidth="1"/>
    <col min="12806" max="12806" width="12.453125" style="267" customWidth="1"/>
    <col min="12807" max="12807" width="14.54296875" style="267" customWidth="1"/>
    <col min="12808" max="12808" width="89.453125" style="267" customWidth="1"/>
    <col min="12809" max="12809" width="36.81640625" style="267" customWidth="1"/>
    <col min="12810" max="12810" width="8.81640625" style="267"/>
    <col min="12811" max="12811" width="9" style="267" customWidth="1"/>
    <col min="12812" max="13056" width="8.81640625" style="267"/>
    <col min="13057" max="13057" width="8.54296875" style="267" customWidth="1"/>
    <col min="13058" max="13058" width="11" style="267" customWidth="1"/>
    <col min="13059" max="13059" width="60.453125" style="267" customWidth="1"/>
    <col min="13060" max="13061" width="10.453125" style="267" customWidth="1"/>
    <col min="13062" max="13062" width="12.453125" style="267" customWidth="1"/>
    <col min="13063" max="13063" width="14.54296875" style="267" customWidth="1"/>
    <col min="13064" max="13064" width="89.453125" style="267" customWidth="1"/>
    <col min="13065" max="13065" width="36.81640625" style="267" customWidth="1"/>
    <col min="13066" max="13066" width="8.81640625" style="267"/>
    <col min="13067" max="13067" width="9" style="267" customWidth="1"/>
    <col min="13068" max="13312" width="8.81640625" style="267"/>
    <col min="13313" max="13313" width="8.54296875" style="267" customWidth="1"/>
    <col min="13314" max="13314" width="11" style="267" customWidth="1"/>
    <col min="13315" max="13315" width="60.453125" style="267" customWidth="1"/>
    <col min="13316" max="13317" width="10.453125" style="267" customWidth="1"/>
    <col min="13318" max="13318" width="12.453125" style="267" customWidth="1"/>
    <col min="13319" max="13319" width="14.54296875" style="267" customWidth="1"/>
    <col min="13320" max="13320" width="89.453125" style="267" customWidth="1"/>
    <col min="13321" max="13321" width="36.81640625" style="267" customWidth="1"/>
    <col min="13322" max="13322" width="8.81640625" style="267"/>
    <col min="13323" max="13323" width="9" style="267" customWidth="1"/>
    <col min="13324" max="13568" width="8.81640625" style="267"/>
    <col min="13569" max="13569" width="8.54296875" style="267" customWidth="1"/>
    <col min="13570" max="13570" width="11" style="267" customWidth="1"/>
    <col min="13571" max="13571" width="60.453125" style="267" customWidth="1"/>
    <col min="13572" max="13573" width="10.453125" style="267" customWidth="1"/>
    <col min="13574" max="13574" width="12.453125" style="267" customWidth="1"/>
    <col min="13575" max="13575" width="14.54296875" style="267" customWidth="1"/>
    <col min="13576" max="13576" width="89.453125" style="267" customWidth="1"/>
    <col min="13577" max="13577" width="36.81640625" style="267" customWidth="1"/>
    <col min="13578" max="13578" width="8.81640625" style="267"/>
    <col min="13579" max="13579" width="9" style="267" customWidth="1"/>
    <col min="13580" max="13824" width="8.81640625" style="267"/>
    <col min="13825" max="13825" width="8.54296875" style="267" customWidth="1"/>
    <col min="13826" max="13826" width="11" style="267" customWidth="1"/>
    <col min="13827" max="13827" width="60.453125" style="267" customWidth="1"/>
    <col min="13828" max="13829" width="10.453125" style="267" customWidth="1"/>
    <col min="13830" max="13830" width="12.453125" style="267" customWidth="1"/>
    <col min="13831" max="13831" width="14.54296875" style="267" customWidth="1"/>
    <col min="13832" max="13832" width="89.453125" style="267" customWidth="1"/>
    <col min="13833" max="13833" width="36.81640625" style="267" customWidth="1"/>
    <col min="13834" max="13834" width="8.81640625" style="267"/>
    <col min="13835" max="13835" width="9" style="267" customWidth="1"/>
    <col min="13836" max="14080" width="8.81640625" style="267"/>
    <col min="14081" max="14081" width="8.54296875" style="267" customWidth="1"/>
    <col min="14082" max="14082" width="11" style="267" customWidth="1"/>
    <col min="14083" max="14083" width="60.453125" style="267" customWidth="1"/>
    <col min="14084" max="14085" width="10.453125" style="267" customWidth="1"/>
    <col min="14086" max="14086" width="12.453125" style="267" customWidth="1"/>
    <col min="14087" max="14087" width="14.54296875" style="267" customWidth="1"/>
    <col min="14088" max="14088" width="89.453125" style="267" customWidth="1"/>
    <col min="14089" max="14089" width="36.81640625" style="267" customWidth="1"/>
    <col min="14090" max="14090" width="8.81640625" style="267"/>
    <col min="14091" max="14091" width="9" style="267" customWidth="1"/>
    <col min="14092" max="14336" width="8.81640625" style="267"/>
    <col min="14337" max="14337" width="8.54296875" style="267" customWidth="1"/>
    <col min="14338" max="14338" width="11" style="267" customWidth="1"/>
    <col min="14339" max="14339" width="60.453125" style="267" customWidth="1"/>
    <col min="14340" max="14341" width="10.453125" style="267" customWidth="1"/>
    <col min="14342" max="14342" width="12.453125" style="267" customWidth="1"/>
    <col min="14343" max="14343" width="14.54296875" style="267" customWidth="1"/>
    <col min="14344" max="14344" width="89.453125" style="267" customWidth="1"/>
    <col min="14345" max="14345" width="36.81640625" style="267" customWidth="1"/>
    <col min="14346" max="14346" width="8.81640625" style="267"/>
    <col min="14347" max="14347" width="9" style="267" customWidth="1"/>
    <col min="14348" max="14592" width="8.81640625" style="267"/>
    <col min="14593" max="14593" width="8.54296875" style="267" customWidth="1"/>
    <col min="14594" max="14594" width="11" style="267" customWidth="1"/>
    <col min="14595" max="14595" width="60.453125" style="267" customWidth="1"/>
    <col min="14596" max="14597" width="10.453125" style="267" customWidth="1"/>
    <col min="14598" max="14598" width="12.453125" style="267" customWidth="1"/>
    <col min="14599" max="14599" width="14.54296875" style="267" customWidth="1"/>
    <col min="14600" max="14600" width="89.453125" style="267" customWidth="1"/>
    <col min="14601" max="14601" width="36.81640625" style="267" customWidth="1"/>
    <col min="14602" max="14602" width="8.81640625" style="267"/>
    <col min="14603" max="14603" width="9" style="267" customWidth="1"/>
    <col min="14604" max="14848" width="8.81640625" style="267"/>
    <col min="14849" max="14849" width="8.54296875" style="267" customWidth="1"/>
    <col min="14850" max="14850" width="11" style="267" customWidth="1"/>
    <col min="14851" max="14851" width="60.453125" style="267" customWidth="1"/>
    <col min="14852" max="14853" width="10.453125" style="267" customWidth="1"/>
    <col min="14854" max="14854" width="12.453125" style="267" customWidth="1"/>
    <col min="14855" max="14855" width="14.54296875" style="267" customWidth="1"/>
    <col min="14856" max="14856" width="89.453125" style="267" customWidth="1"/>
    <col min="14857" max="14857" width="36.81640625" style="267" customWidth="1"/>
    <col min="14858" max="14858" width="8.81640625" style="267"/>
    <col min="14859" max="14859" width="9" style="267" customWidth="1"/>
    <col min="14860" max="15104" width="8.81640625" style="267"/>
    <col min="15105" max="15105" width="8.54296875" style="267" customWidth="1"/>
    <col min="15106" max="15106" width="11" style="267" customWidth="1"/>
    <col min="15107" max="15107" width="60.453125" style="267" customWidth="1"/>
    <col min="15108" max="15109" width="10.453125" style="267" customWidth="1"/>
    <col min="15110" max="15110" width="12.453125" style="267" customWidth="1"/>
    <col min="15111" max="15111" width="14.54296875" style="267" customWidth="1"/>
    <col min="15112" max="15112" width="89.453125" style="267" customWidth="1"/>
    <col min="15113" max="15113" width="36.81640625" style="267" customWidth="1"/>
    <col min="15114" max="15114" width="8.81640625" style="267"/>
    <col min="15115" max="15115" width="9" style="267" customWidth="1"/>
    <col min="15116" max="15360" width="8.81640625" style="267"/>
    <col min="15361" max="15361" width="8.54296875" style="267" customWidth="1"/>
    <col min="15362" max="15362" width="11" style="267" customWidth="1"/>
    <col min="15363" max="15363" width="60.453125" style="267" customWidth="1"/>
    <col min="15364" max="15365" width="10.453125" style="267" customWidth="1"/>
    <col min="15366" max="15366" width="12.453125" style="267" customWidth="1"/>
    <col min="15367" max="15367" width="14.54296875" style="267" customWidth="1"/>
    <col min="15368" max="15368" width="89.453125" style="267" customWidth="1"/>
    <col min="15369" max="15369" width="36.81640625" style="267" customWidth="1"/>
    <col min="15370" max="15370" width="8.81640625" style="267"/>
    <col min="15371" max="15371" width="9" style="267" customWidth="1"/>
    <col min="15372" max="15616" width="8.81640625" style="267"/>
    <col min="15617" max="15617" width="8.54296875" style="267" customWidth="1"/>
    <col min="15618" max="15618" width="11" style="267" customWidth="1"/>
    <col min="15619" max="15619" width="60.453125" style="267" customWidth="1"/>
    <col min="15620" max="15621" width="10.453125" style="267" customWidth="1"/>
    <col min="15622" max="15622" width="12.453125" style="267" customWidth="1"/>
    <col min="15623" max="15623" width="14.54296875" style="267" customWidth="1"/>
    <col min="15624" max="15624" width="89.453125" style="267" customWidth="1"/>
    <col min="15625" max="15625" width="36.81640625" style="267" customWidth="1"/>
    <col min="15626" max="15626" width="8.81640625" style="267"/>
    <col min="15627" max="15627" width="9" style="267" customWidth="1"/>
    <col min="15628" max="15872" width="8.81640625" style="267"/>
    <col min="15873" max="15873" width="8.54296875" style="267" customWidth="1"/>
    <col min="15874" max="15874" width="11" style="267" customWidth="1"/>
    <col min="15875" max="15875" width="60.453125" style="267" customWidth="1"/>
    <col min="15876" max="15877" width="10.453125" style="267" customWidth="1"/>
    <col min="15878" max="15878" width="12.453125" style="267" customWidth="1"/>
    <col min="15879" max="15879" width="14.54296875" style="267" customWidth="1"/>
    <col min="15880" max="15880" width="89.453125" style="267" customWidth="1"/>
    <col min="15881" max="15881" width="36.81640625" style="267" customWidth="1"/>
    <col min="15882" max="15882" width="8.81640625" style="267"/>
    <col min="15883" max="15883" width="9" style="267" customWidth="1"/>
    <col min="15884" max="16128" width="8.81640625" style="267"/>
    <col min="16129" max="16129" width="8.54296875" style="267" customWidth="1"/>
    <col min="16130" max="16130" width="11" style="267" customWidth="1"/>
    <col min="16131" max="16131" width="60.453125" style="267" customWidth="1"/>
    <col min="16132" max="16133" width="10.453125" style="267" customWidth="1"/>
    <col min="16134" max="16134" width="12.453125" style="267" customWidth="1"/>
    <col min="16135" max="16135" width="14.54296875" style="267" customWidth="1"/>
    <col min="16136" max="16136" width="89.453125" style="267" customWidth="1"/>
    <col min="16137" max="16137" width="36.81640625" style="267" customWidth="1"/>
    <col min="16138" max="16138" width="8.81640625" style="267"/>
    <col min="16139" max="16139" width="9" style="267" customWidth="1"/>
    <col min="16140" max="16384" width="8.81640625" style="267"/>
  </cols>
  <sheetData>
    <row r="1" spans="1:13" s="250" customFormat="1" ht="12" thickTop="1">
      <c r="A1" s="245" t="s">
        <v>571</v>
      </c>
      <c r="B1" s="246"/>
      <c r="C1" s="247"/>
      <c r="D1" s="248"/>
      <c r="E1" s="248"/>
      <c r="F1" s="248"/>
      <c r="G1" s="248"/>
      <c r="H1" s="248"/>
      <c r="I1" s="249"/>
    </row>
    <row r="2" spans="1:13" s="250" customFormat="1">
      <c r="A2" s="251" t="s">
        <v>572</v>
      </c>
      <c r="B2" s="252"/>
      <c r="C2" s="253"/>
      <c r="D2" s="254"/>
      <c r="E2" s="255" t="s">
        <v>1216</v>
      </c>
      <c r="F2" s="256" t="s">
        <v>1217</v>
      </c>
      <c r="G2" s="257"/>
      <c r="H2" s="254"/>
      <c r="I2" s="258"/>
    </row>
    <row r="3" spans="1:13" s="250" customFormat="1">
      <c r="A3" s="251" t="s">
        <v>1218</v>
      </c>
      <c r="B3" s="252"/>
      <c r="C3" s="259" t="s">
        <v>1219</v>
      </c>
      <c r="D3" s="254"/>
      <c r="E3" s="255" t="s">
        <v>1220</v>
      </c>
      <c r="F3" s="260"/>
      <c r="G3" s="257"/>
      <c r="H3" s="254"/>
      <c r="I3" s="258"/>
    </row>
    <row r="4" spans="1:13" ht="19.399999999999999" customHeight="1">
      <c r="A4" s="261" t="s">
        <v>573</v>
      </c>
      <c r="B4" s="262"/>
      <c r="C4" s="263"/>
      <c r="D4" s="264"/>
      <c r="E4" s="264"/>
      <c r="F4" s="265"/>
      <c r="G4" s="265"/>
      <c r="H4" s="264"/>
      <c r="I4" s="266"/>
    </row>
    <row r="5" spans="1:13" ht="51.65" customHeight="1" thickBot="1">
      <c r="A5" s="268" t="s">
        <v>574</v>
      </c>
      <c r="B5" s="269" t="s">
        <v>86</v>
      </c>
      <c r="C5" s="270" t="s">
        <v>87</v>
      </c>
      <c r="D5" s="271" t="s">
        <v>575</v>
      </c>
      <c r="E5" s="272" t="s">
        <v>89</v>
      </c>
      <c r="F5" s="273" t="s">
        <v>576</v>
      </c>
      <c r="G5" s="274" t="s">
        <v>577</v>
      </c>
      <c r="H5" s="275" t="s">
        <v>578</v>
      </c>
      <c r="I5" s="276" t="s">
        <v>1221</v>
      </c>
    </row>
    <row r="6" spans="1:13" ht="18.649999999999999" customHeight="1" thickTop="1">
      <c r="A6" s="277"/>
      <c r="B6" s="278"/>
      <c r="C6" s="279"/>
      <c r="D6" s="278"/>
      <c r="E6" s="278"/>
      <c r="F6" s="280"/>
      <c r="G6" s="280">
        <f>SUM(G8:G93)</f>
        <v>0</v>
      </c>
      <c r="H6" s="279"/>
      <c r="I6" s="281"/>
    </row>
    <row r="7" spans="1:13" s="292" customFormat="1" ht="18.649999999999999" customHeight="1">
      <c r="A7" s="282" t="s">
        <v>580</v>
      </c>
      <c r="B7" s="283"/>
      <c r="C7" s="284" t="s">
        <v>1895</v>
      </c>
      <c r="D7" s="285"/>
      <c r="E7" s="286"/>
      <c r="F7" s="287"/>
      <c r="G7" s="288"/>
      <c r="H7" s="289"/>
      <c r="I7" s="290"/>
      <c r="J7" s="291"/>
      <c r="K7" s="291"/>
      <c r="L7" s="291"/>
      <c r="M7" s="291"/>
    </row>
    <row r="8" spans="1:13" s="292" customFormat="1">
      <c r="A8" s="293"/>
      <c r="B8" s="283"/>
      <c r="C8" s="294" t="s">
        <v>1222</v>
      </c>
      <c r="D8" s="295">
        <f>226.5+32</f>
        <v>258.5</v>
      </c>
      <c r="E8" s="296" t="s">
        <v>93</v>
      </c>
      <c r="F8" s="297"/>
      <c r="G8" s="298">
        <f t="shared" ref="G8:G22" si="0">D8*F8</f>
        <v>0</v>
      </c>
      <c r="H8" s="299" t="s">
        <v>1223</v>
      </c>
      <c r="I8" s="290"/>
      <c r="J8" s="300"/>
      <c r="K8" s="300" t="s">
        <v>1224</v>
      </c>
      <c r="L8" s="300"/>
      <c r="M8" s="300"/>
    </row>
    <row r="9" spans="1:13" s="292" customFormat="1">
      <c r="A9" s="293"/>
      <c r="B9" s="283"/>
      <c r="C9" s="294" t="s">
        <v>1225</v>
      </c>
      <c r="D9" s="301">
        <f>85*0.25</f>
        <v>21.25</v>
      </c>
      <c r="E9" s="296" t="s">
        <v>97</v>
      </c>
      <c r="F9" s="297"/>
      <c r="G9" s="298">
        <f t="shared" si="0"/>
        <v>0</v>
      </c>
      <c r="H9" s="299" t="s">
        <v>1226</v>
      </c>
      <c r="I9" s="290"/>
      <c r="J9" s="300"/>
      <c r="K9" s="300" t="s">
        <v>1227</v>
      </c>
      <c r="L9" s="300"/>
      <c r="M9" s="300"/>
    </row>
    <row r="10" spans="1:13" s="292" customFormat="1">
      <c r="A10" s="293"/>
      <c r="B10" s="283"/>
      <c r="C10" s="294" t="s">
        <v>1228</v>
      </c>
      <c r="D10" s="301">
        <f>85*0.15</f>
        <v>12.75</v>
      </c>
      <c r="E10" s="296" t="s">
        <v>97</v>
      </c>
      <c r="F10" s="297"/>
      <c r="G10" s="298">
        <f t="shared" si="0"/>
        <v>0</v>
      </c>
      <c r="H10" s="299"/>
      <c r="I10" s="290"/>
      <c r="J10" s="300"/>
      <c r="K10" s="300"/>
      <c r="L10" s="300"/>
      <c r="M10" s="300"/>
    </row>
    <row r="11" spans="1:13" s="292" customFormat="1">
      <c r="A11" s="293"/>
      <c r="B11" s="283"/>
      <c r="C11" s="294" t="s">
        <v>1229</v>
      </c>
      <c r="D11" s="301">
        <f>11*0.5*0.5+5*1.5</f>
        <v>10.25</v>
      </c>
      <c r="E11" s="296" t="s">
        <v>97</v>
      </c>
      <c r="F11" s="297"/>
      <c r="G11" s="298">
        <f t="shared" si="0"/>
        <v>0</v>
      </c>
      <c r="H11" s="299" t="s">
        <v>1230</v>
      </c>
      <c r="I11" s="290"/>
      <c r="J11" s="300"/>
      <c r="K11" s="300"/>
      <c r="L11" s="300"/>
      <c r="M11" s="300"/>
    </row>
    <row r="12" spans="1:13" s="292" customFormat="1">
      <c r="A12" s="293"/>
      <c r="B12" s="283"/>
      <c r="C12" s="294" t="s">
        <v>136</v>
      </c>
      <c r="D12" s="302">
        <f>D11+D9+D10</f>
        <v>44.25</v>
      </c>
      <c r="E12" s="296" t="s">
        <v>97</v>
      </c>
      <c r="F12" s="297"/>
      <c r="G12" s="298">
        <f t="shared" si="0"/>
        <v>0</v>
      </c>
      <c r="H12" s="299"/>
      <c r="I12" s="290"/>
      <c r="J12" s="300"/>
      <c r="K12" s="300"/>
      <c r="L12" s="300"/>
      <c r="M12" s="300"/>
    </row>
    <row r="13" spans="1:13" s="292" customFormat="1">
      <c r="A13" s="293"/>
      <c r="B13" s="283"/>
      <c r="C13" s="294" t="s">
        <v>1231</v>
      </c>
      <c r="D13" s="302">
        <f>D12</f>
        <v>44.25</v>
      </c>
      <c r="E13" s="296" t="s">
        <v>97</v>
      </c>
      <c r="F13" s="297"/>
      <c r="G13" s="298">
        <f t="shared" si="0"/>
        <v>0</v>
      </c>
      <c r="H13" s="299"/>
      <c r="I13" s="290"/>
      <c r="J13" s="300"/>
      <c r="K13" s="300"/>
      <c r="L13" s="300"/>
      <c r="M13" s="300"/>
    </row>
    <row r="14" spans="1:13" s="292" customFormat="1" ht="115">
      <c r="A14" s="293"/>
      <c r="B14" s="283"/>
      <c r="C14" s="294" t="s">
        <v>1232</v>
      </c>
      <c r="D14" s="295">
        <v>17.5</v>
      </c>
      <c r="E14" s="296" t="s">
        <v>97</v>
      </c>
      <c r="F14" s="297"/>
      <c r="G14" s="298">
        <f t="shared" si="0"/>
        <v>0</v>
      </c>
      <c r="H14" s="299" t="s">
        <v>1233</v>
      </c>
      <c r="I14" s="290"/>
      <c r="J14" s="300"/>
      <c r="K14" s="300" t="s">
        <v>1234</v>
      </c>
      <c r="L14" s="300"/>
      <c r="M14" s="300"/>
    </row>
    <row r="15" spans="1:13" s="292" customFormat="1">
      <c r="A15" s="293"/>
      <c r="B15" s="283"/>
      <c r="C15" s="294" t="s">
        <v>158</v>
      </c>
      <c r="D15" s="302">
        <v>462</v>
      </c>
      <c r="E15" s="296" t="s">
        <v>93</v>
      </c>
      <c r="F15" s="297"/>
      <c r="G15" s="298">
        <f t="shared" si="0"/>
        <v>0</v>
      </c>
      <c r="H15" s="299" t="s">
        <v>1235</v>
      </c>
      <c r="I15" s="290"/>
      <c r="J15" s="300"/>
      <c r="K15" s="300"/>
      <c r="L15" s="300"/>
      <c r="M15" s="300"/>
    </row>
    <row r="16" spans="1:13" s="292" customFormat="1">
      <c r="A16" s="293"/>
      <c r="B16" s="283"/>
      <c r="C16" s="294" t="s">
        <v>156</v>
      </c>
      <c r="D16" s="302">
        <v>10</v>
      </c>
      <c r="E16" s="296" t="s">
        <v>97</v>
      </c>
      <c r="F16" s="297"/>
      <c r="G16" s="298">
        <f t="shared" si="0"/>
        <v>0</v>
      </c>
      <c r="H16" s="299"/>
      <c r="I16" s="290"/>
      <c r="J16" s="300"/>
      <c r="K16" s="300"/>
      <c r="L16" s="300"/>
      <c r="M16" s="300"/>
    </row>
    <row r="17" spans="1:13" s="292" customFormat="1">
      <c r="A17" s="293"/>
      <c r="B17" s="283"/>
      <c r="C17" s="294" t="s">
        <v>1236</v>
      </c>
      <c r="D17" s="302">
        <f>266.5*0.15</f>
        <v>39.975000000000001</v>
      </c>
      <c r="E17" s="296" t="s">
        <v>97</v>
      </c>
      <c r="F17" s="297"/>
      <c r="G17" s="298">
        <f t="shared" si="0"/>
        <v>0</v>
      </c>
      <c r="H17" s="299" t="s">
        <v>1237</v>
      </c>
      <c r="I17" s="290"/>
      <c r="J17" s="300"/>
      <c r="K17" s="300"/>
      <c r="L17" s="300"/>
      <c r="M17" s="300"/>
    </row>
    <row r="18" spans="1:13" s="292" customFormat="1">
      <c r="A18" s="293"/>
      <c r="B18" s="283"/>
      <c r="C18" s="294" t="s">
        <v>1238</v>
      </c>
      <c r="D18" s="302">
        <f>117*0.08</f>
        <v>9.36</v>
      </c>
      <c r="E18" s="296" t="s">
        <v>97</v>
      </c>
      <c r="F18" s="297"/>
      <c r="G18" s="298">
        <f t="shared" si="0"/>
        <v>0</v>
      </c>
      <c r="H18" s="299" t="s">
        <v>1237</v>
      </c>
      <c r="I18" s="290"/>
      <c r="J18" s="300"/>
      <c r="K18" s="300"/>
      <c r="L18" s="300"/>
      <c r="M18" s="300"/>
    </row>
    <row r="19" spans="1:13" s="292" customFormat="1">
      <c r="A19" s="293"/>
      <c r="B19" s="283"/>
      <c r="C19" s="294" t="s">
        <v>1239</v>
      </c>
      <c r="D19" s="302">
        <f>50*0.1</f>
        <v>5</v>
      </c>
      <c r="E19" s="296" t="s">
        <v>97</v>
      </c>
      <c r="F19" s="297"/>
      <c r="G19" s="298">
        <f t="shared" si="0"/>
        <v>0</v>
      </c>
      <c r="H19" s="299" t="s">
        <v>1237</v>
      </c>
      <c r="I19" s="290"/>
      <c r="J19" s="300"/>
      <c r="K19" s="300"/>
      <c r="L19" s="300"/>
      <c r="M19" s="300"/>
    </row>
    <row r="20" spans="1:13" s="292" customFormat="1">
      <c r="A20" s="293"/>
      <c r="B20" s="283"/>
      <c r="C20" s="294" t="s">
        <v>1240</v>
      </c>
      <c r="D20" s="302">
        <f>22*0.15</f>
        <v>3.3</v>
      </c>
      <c r="E20" s="296" t="s">
        <v>97</v>
      </c>
      <c r="F20" s="297"/>
      <c r="G20" s="298">
        <f t="shared" si="0"/>
        <v>0</v>
      </c>
      <c r="H20" s="299" t="s">
        <v>1237</v>
      </c>
      <c r="I20" s="290"/>
      <c r="J20" s="300"/>
      <c r="K20" s="300"/>
      <c r="L20" s="300"/>
      <c r="M20" s="300"/>
    </row>
    <row r="21" spans="1:13" s="292" customFormat="1">
      <c r="A21" s="293"/>
      <c r="B21" s="283"/>
      <c r="C21" s="294" t="s">
        <v>1241</v>
      </c>
      <c r="D21" s="302">
        <f>266.5*0.25+50*0.3+117*0.2+17.5*0.25</f>
        <v>109.4</v>
      </c>
      <c r="E21" s="296" t="s">
        <v>97</v>
      </c>
      <c r="F21" s="297"/>
      <c r="G21" s="298">
        <f t="shared" si="0"/>
        <v>0</v>
      </c>
      <c r="H21" s="299" t="s">
        <v>1237</v>
      </c>
      <c r="I21" s="290"/>
      <c r="J21" s="300"/>
      <c r="K21" s="300" t="s">
        <v>1242</v>
      </c>
      <c r="L21" s="300"/>
      <c r="M21" s="300"/>
    </row>
    <row r="22" spans="1:13">
      <c r="A22" s="303"/>
      <c r="B22" s="304"/>
      <c r="C22" s="305" t="s">
        <v>1243</v>
      </c>
      <c r="D22" s="306">
        <f>41</f>
        <v>41</v>
      </c>
      <c r="E22" s="304" t="s">
        <v>95</v>
      </c>
      <c r="F22" s="307"/>
      <c r="G22" s="308">
        <f t="shared" si="0"/>
        <v>0</v>
      </c>
      <c r="H22" s="305"/>
      <c r="I22" s="309"/>
      <c r="K22" s="300"/>
    </row>
    <row r="23" spans="1:13">
      <c r="A23" s="303"/>
      <c r="B23" s="304"/>
      <c r="C23" s="305"/>
      <c r="D23" s="306"/>
      <c r="E23" s="304"/>
      <c r="F23" s="307"/>
      <c r="G23" s="308"/>
      <c r="H23" s="305"/>
      <c r="I23" s="309"/>
      <c r="K23" s="300"/>
    </row>
    <row r="24" spans="1:13" s="292" customFormat="1" ht="18.649999999999999" customHeight="1">
      <c r="A24" s="282" t="s">
        <v>580</v>
      </c>
      <c r="B24" s="283"/>
      <c r="C24" s="284" t="s">
        <v>1896</v>
      </c>
      <c r="D24" s="285"/>
      <c r="E24" s="286"/>
      <c r="F24" s="287"/>
      <c r="G24" s="288"/>
      <c r="H24" s="289"/>
      <c r="I24" s="290"/>
      <c r="J24" s="291"/>
      <c r="K24" s="291"/>
      <c r="L24" s="291"/>
      <c r="M24" s="291"/>
    </row>
    <row r="25" spans="1:13" s="292" customFormat="1">
      <c r="A25" s="293"/>
      <c r="B25" s="283"/>
      <c r="C25" s="294" t="s">
        <v>1222</v>
      </c>
      <c r="D25" s="295">
        <f>88.5</f>
        <v>88.5</v>
      </c>
      <c r="E25" s="296" t="s">
        <v>93</v>
      </c>
      <c r="F25" s="297"/>
      <c r="G25" s="298">
        <f t="shared" ref="G25:G32" si="1">D25*F25</f>
        <v>0</v>
      </c>
      <c r="H25" s="299" t="s">
        <v>1223</v>
      </c>
      <c r="I25" s="290"/>
      <c r="J25" s="300"/>
      <c r="K25" s="300" t="s">
        <v>1224</v>
      </c>
      <c r="L25" s="300"/>
      <c r="M25" s="300"/>
    </row>
    <row r="26" spans="1:13" s="292" customFormat="1" ht="115">
      <c r="A26" s="293"/>
      <c r="B26" s="283"/>
      <c r="C26" s="294" t="s">
        <v>1232</v>
      </c>
      <c r="D26" s="295">
        <v>7.5</v>
      </c>
      <c r="E26" s="296" t="s">
        <v>97</v>
      </c>
      <c r="F26" s="297"/>
      <c r="G26" s="298">
        <f t="shared" si="1"/>
        <v>0</v>
      </c>
      <c r="H26" s="299" t="s">
        <v>1233</v>
      </c>
      <c r="I26" s="290"/>
      <c r="J26" s="300"/>
      <c r="K26" s="300" t="s">
        <v>1234</v>
      </c>
      <c r="L26" s="300"/>
      <c r="M26" s="300"/>
    </row>
    <row r="27" spans="1:13" s="292" customFormat="1">
      <c r="A27" s="293"/>
      <c r="B27" s="283"/>
      <c r="C27" s="294" t="s">
        <v>158</v>
      </c>
      <c r="D27" s="302">
        <v>265</v>
      </c>
      <c r="E27" s="296" t="s">
        <v>93</v>
      </c>
      <c r="F27" s="297"/>
      <c r="G27" s="298">
        <f t="shared" si="1"/>
        <v>0</v>
      </c>
      <c r="H27" s="299" t="s">
        <v>1235</v>
      </c>
      <c r="I27" s="290"/>
      <c r="J27" s="300"/>
      <c r="K27" s="300"/>
      <c r="L27" s="300"/>
      <c r="M27" s="300"/>
    </row>
    <row r="28" spans="1:13" s="292" customFormat="1">
      <c r="A28" s="293"/>
      <c r="B28" s="283"/>
      <c r="C28" s="294" t="s">
        <v>1236</v>
      </c>
      <c r="D28" s="302">
        <f>88.5*0.15</f>
        <v>13.275</v>
      </c>
      <c r="E28" s="296" t="s">
        <v>97</v>
      </c>
      <c r="F28" s="297"/>
      <c r="G28" s="298">
        <f t="shared" si="1"/>
        <v>0</v>
      </c>
      <c r="H28" s="299" t="s">
        <v>1237</v>
      </c>
      <c r="I28" s="290"/>
      <c r="J28" s="300"/>
      <c r="K28" s="300"/>
      <c r="L28" s="300"/>
      <c r="M28" s="300"/>
    </row>
    <row r="29" spans="1:13" s="292" customFormat="1">
      <c r="A29" s="293"/>
      <c r="B29" s="283"/>
      <c r="C29" s="294" t="s">
        <v>1238</v>
      </c>
      <c r="D29" s="302">
        <f>98*0.08</f>
        <v>7.84</v>
      </c>
      <c r="E29" s="296" t="s">
        <v>97</v>
      </c>
      <c r="F29" s="297"/>
      <c r="G29" s="298">
        <f t="shared" si="1"/>
        <v>0</v>
      </c>
      <c r="H29" s="299" t="s">
        <v>1237</v>
      </c>
      <c r="I29" s="290"/>
      <c r="J29" s="300"/>
      <c r="K29" s="300"/>
      <c r="L29" s="300"/>
      <c r="M29" s="300"/>
    </row>
    <row r="30" spans="1:13" s="292" customFormat="1">
      <c r="A30" s="293"/>
      <c r="B30" s="283"/>
      <c r="C30" s="294" t="s">
        <v>1239</v>
      </c>
      <c r="D30" s="302">
        <f>25*0.1</f>
        <v>2.5</v>
      </c>
      <c r="E30" s="296" t="s">
        <v>97</v>
      </c>
      <c r="F30" s="297"/>
      <c r="G30" s="298">
        <f t="shared" si="1"/>
        <v>0</v>
      </c>
      <c r="H30" s="299" t="s">
        <v>1237</v>
      </c>
      <c r="I30" s="290"/>
      <c r="J30" s="300"/>
      <c r="K30" s="300"/>
      <c r="L30" s="300"/>
      <c r="M30" s="300"/>
    </row>
    <row r="31" spans="1:13" s="292" customFormat="1">
      <c r="A31" s="293"/>
      <c r="B31" s="283"/>
      <c r="C31" s="294" t="s">
        <v>1241</v>
      </c>
      <c r="D31" s="302">
        <f>88.5*0.25+25*0.3+98*0.2+7.5*0.25</f>
        <v>51.1</v>
      </c>
      <c r="E31" s="296" t="s">
        <v>97</v>
      </c>
      <c r="F31" s="297"/>
      <c r="G31" s="298">
        <f t="shared" si="1"/>
        <v>0</v>
      </c>
      <c r="H31" s="299" t="s">
        <v>1237</v>
      </c>
      <c r="I31" s="290"/>
      <c r="J31" s="300"/>
      <c r="K31" s="300" t="s">
        <v>1242</v>
      </c>
      <c r="L31" s="300"/>
      <c r="M31" s="300"/>
    </row>
    <row r="32" spans="1:13">
      <c r="A32" s="303"/>
      <c r="B32" s="304"/>
      <c r="C32" s="305" t="s">
        <v>1243</v>
      </c>
      <c r="D32" s="306">
        <v>51</v>
      </c>
      <c r="E32" s="304" t="s">
        <v>95</v>
      </c>
      <c r="F32" s="307"/>
      <c r="G32" s="308">
        <f t="shared" si="1"/>
        <v>0</v>
      </c>
      <c r="H32" s="305"/>
      <c r="I32" s="309"/>
      <c r="K32" s="300"/>
    </row>
    <row r="33" spans="1:13">
      <c r="A33" s="303"/>
      <c r="B33" s="304"/>
      <c r="C33" s="305"/>
      <c r="D33" s="306"/>
      <c r="E33" s="304"/>
      <c r="F33" s="307"/>
      <c r="G33" s="308"/>
      <c r="H33" s="305"/>
      <c r="I33" s="309"/>
      <c r="K33" s="300"/>
    </row>
    <row r="34" spans="1:13" s="292" customFormat="1" ht="18.649999999999999" customHeight="1">
      <c r="A34" s="282" t="s">
        <v>580</v>
      </c>
      <c r="B34" s="283"/>
      <c r="C34" s="284" t="s">
        <v>1897</v>
      </c>
      <c r="D34" s="310"/>
      <c r="E34" s="286"/>
      <c r="F34" s="287"/>
      <c r="G34" s="288"/>
      <c r="H34" s="289"/>
      <c r="I34" s="290"/>
      <c r="J34" s="291"/>
      <c r="K34" s="291"/>
      <c r="L34" s="291"/>
      <c r="M34" s="291"/>
    </row>
    <row r="35" spans="1:13" s="319" customFormat="1" ht="46">
      <c r="A35" s="311"/>
      <c r="B35" s="312"/>
      <c r="C35" s="313" t="s">
        <v>1244</v>
      </c>
      <c r="D35" s="295">
        <v>11</v>
      </c>
      <c r="E35" s="302" t="s">
        <v>95</v>
      </c>
      <c r="F35" s="314"/>
      <c r="G35" s="315">
        <f>D35*F35</f>
        <v>0</v>
      </c>
      <c r="H35" s="316" t="s">
        <v>1245</v>
      </c>
      <c r="I35" s="317"/>
      <c r="J35" s="318"/>
      <c r="K35" s="318"/>
      <c r="L35" s="318"/>
      <c r="M35" s="318"/>
    </row>
    <row r="36" spans="1:13" s="292" customFormat="1" ht="18.649999999999999" customHeight="1">
      <c r="A36" s="320"/>
      <c r="B36" s="283"/>
      <c r="C36" s="294"/>
      <c r="D36" s="321"/>
      <c r="E36" s="285"/>
      <c r="F36" s="286"/>
      <c r="G36" s="322"/>
      <c r="H36" s="289"/>
      <c r="I36" s="290"/>
      <c r="J36" s="291"/>
      <c r="K36" s="291"/>
      <c r="L36" s="291"/>
      <c r="M36" s="291"/>
    </row>
    <row r="37" spans="1:13" s="292" customFormat="1" ht="18.649999999999999" customHeight="1">
      <c r="A37" s="282" t="s">
        <v>580</v>
      </c>
      <c r="B37" s="283"/>
      <c r="C37" s="284" t="s">
        <v>1898</v>
      </c>
      <c r="D37" s="310"/>
      <c r="E37" s="286"/>
      <c r="F37" s="287"/>
      <c r="G37" s="288"/>
      <c r="H37" s="289"/>
      <c r="I37" s="290"/>
      <c r="J37" s="291"/>
      <c r="K37" s="291"/>
      <c r="L37" s="291"/>
      <c r="M37" s="291"/>
    </row>
    <row r="38" spans="1:13" s="292" customFormat="1">
      <c r="A38" s="293"/>
      <c r="B38" s="283"/>
      <c r="C38" s="294" t="s">
        <v>1246</v>
      </c>
      <c r="D38" s="295">
        <f>135*1.05</f>
        <v>141.75</v>
      </c>
      <c r="E38" s="296" t="s">
        <v>93</v>
      </c>
      <c r="F38" s="297"/>
      <c r="G38" s="298">
        <f t="shared" ref="G38:G51" si="2">D38*F38</f>
        <v>0</v>
      </c>
      <c r="H38" s="299" t="s">
        <v>1247</v>
      </c>
      <c r="I38" s="290"/>
      <c r="J38" s="300"/>
      <c r="K38" s="300"/>
      <c r="L38" s="300"/>
      <c r="M38" s="300"/>
    </row>
    <row r="39" spans="1:13" s="292" customFormat="1">
      <c r="A39" s="293"/>
      <c r="B39" s="283"/>
      <c r="C39" s="463"/>
      <c r="D39" s="302"/>
      <c r="E39" s="296"/>
      <c r="F39" s="297"/>
      <c r="G39" s="298"/>
      <c r="H39" s="299"/>
      <c r="I39" s="290"/>
      <c r="J39" s="300"/>
      <c r="K39" s="300"/>
      <c r="L39" s="300"/>
      <c r="M39" s="300"/>
    </row>
    <row r="40" spans="1:13" s="292" customFormat="1">
      <c r="A40" s="293"/>
      <c r="B40" s="283"/>
      <c r="C40" s="294" t="s">
        <v>1248</v>
      </c>
      <c r="D40" s="302">
        <f>183.7*1.05+266.5*1.05</f>
        <v>472.71</v>
      </c>
      <c r="E40" s="296" t="s">
        <v>93</v>
      </c>
      <c r="F40" s="297"/>
      <c r="G40" s="298">
        <f t="shared" si="2"/>
        <v>0</v>
      </c>
      <c r="H40" s="299" t="s">
        <v>1249</v>
      </c>
      <c r="I40" s="290"/>
      <c r="J40" s="300"/>
      <c r="K40" s="300" t="s">
        <v>1250</v>
      </c>
      <c r="L40" s="300"/>
      <c r="M40" s="300"/>
    </row>
    <row r="41" spans="1:13" s="292" customFormat="1">
      <c r="A41" s="293"/>
      <c r="B41" s="283"/>
      <c r="C41" s="294" t="s">
        <v>1251</v>
      </c>
      <c r="D41" s="302">
        <f>1.07*266.5*0.2+1.05*135*0.15-15.61*0.15</f>
        <v>75.952000000000012</v>
      </c>
      <c r="E41" s="296" t="s">
        <v>97</v>
      </c>
      <c r="F41" s="297"/>
      <c r="G41" s="298">
        <f t="shared" si="2"/>
        <v>0</v>
      </c>
      <c r="H41" s="299" t="s">
        <v>1252</v>
      </c>
      <c r="I41" s="290"/>
      <c r="J41" s="300"/>
      <c r="K41" s="300"/>
      <c r="L41" s="300"/>
      <c r="M41" s="300"/>
    </row>
    <row r="42" spans="1:13" s="292" customFormat="1">
      <c r="A42" s="293"/>
      <c r="B42" s="283"/>
      <c r="C42" s="463"/>
      <c r="D42" s="302"/>
      <c r="E42" s="296"/>
      <c r="F42" s="297"/>
      <c r="G42" s="298"/>
      <c r="H42" s="299"/>
      <c r="I42" s="290"/>
      <c r="J42" s="300"/>
      <c r="K42" s="300"/>
      <c r="L42" s="300"/>
      <c r="M42" s="300"/>
    </row>
    <row r="43" spans="1:13" s="292" customFormat="1">
      <c r="A43" s="293"/>
      <c r="B43" s="283"/>
      <c r="C43" s="294" t="s">
        <v>1253</v>
      </c>
      <c r="D43" s="302">
        <v>266.5</v>
      </c>
      <c r="E43" s="296" t="s">
        <v>93</v>
      </c>
      <c r="F43" s="314"/>
      <c r="G43" s="315">
        <f t="shared" si="2"/>
        <v>0</v>
      </c>
      <c r="H43" s="299" t="s">
        <v>1254</v>
      </c>
      <c r="I43" s="290"/>
      <c r="J43" s="300"/>
      <c r="K43" s="300"/>
      <c r="L43" s="300"/>
      <c r="M43" s="300"/>
    </row>
    <row r="44" spans="1:13" s="292" customFormat="1">
      <c r="A44" s="293"/>
      <c r="B44" s="283"/>
      <c r="C44" s="294" t="s">
        <v>1255</v>
      </c>
      <c r="D44" s="302">
        <v>266.5</v>
      </c>
      <c r="E44" s="296" t="s">
        <v>93</v>
      </c>
      <c r="F44" s="297"/>
      <c r="G44" s="298">
        <f t="shared" si="2"/>
        <v>0</v>
      </c>
      <c r="H44" s="299"/>
      <c r="I44" s="290"/>
      <c r="J44" s="300"/>
      <c r="K44" s="300"/>
      <c r="L44" s="300"/>
      <c r="M44" s="300"/>
    </row>
    <row r="45" spans="1:13" s="292" customFormat="1">
      <c r="A45" s="293"/>
      <c r="B45" s="283"/>
      <c r="C45" s="294" t="s">
        <v>1256</v>
      </c>
      <c r="D45" s="302">
        <v>266.5</v>
      </c>
      <c r="E45" s="296" t="s">
        <v>93</v>
      </c>
      <c r="F45" s="314"/>
      <c r="G45" s="315">
        <f t="shared" si="2"/>
        <v>0</v>
      </c>
      <c r="H45" s="299" t="s">
        <v>1257</v>
      </c>
      <c r="I45" s="290"/>
      <c r="J45" s="300"/>
      <c r="K45" s="300"/>
      <c r="L45" s="300"/>
      <c r="M45" s="300"/>
    </row>
    <row r="46" spans="1:13" s="292" customFormat="1">
      <c r="A46" s="293"/>
      <c r="B46" s="283"/>
      <c r="C46" s="294" t="s">
        <v>1258</v>
      </c>
      <c r="D46" s="302">
        <f>85+50</f>
        <v>135</v>
      </c>
      <c r="E46" s="296" t="s">
        <v>93</v>
      </c>
      <c r="F46" s="297"/>
      <c r="G46" s="298">
        <f t="shared" si="2"/>
        <v>0</v>
      </c>
      <c r="H46" s="299"/>
      <c r="I46" s="290"/>
      <c r="J46" s="300"/>
      <c r="K46" s="300"/>
      <c r="L46" s="300"/>
      <c r="M46" s="300"/>
    </row>
    <row r="47" spans="1:13" s="292" customFormat="1">
      <c r="A47" s="293"/>
      <c r="B47" s="283"/>
      <c r="C47" s="294" t="s">
        <v>1259</v>
      </c>
      <c r="D47" s="302">
        <v>179</v>
      </c>
      <c r="E47" s="296" t="s">
        <v>93</v>
      </c>
      <c r="F47" s="297"/>
      <c r="G47" s="298">
        <f t="shared" si="2"/>
        <v>0</v>
      </c>
      <c r="H47" s="299"/>
      <c r="I47" s="290"/>
      <c r="J47" s="300"/>
      <c r="K47" s="300"/>
      <c r="L47" s="300"/>
      <c r="M47" s="300"/>
    </row>
    <row r="48" spans="1:13" s="292" customFormat="1">
      <c r="A48" s="293"/>
      <c r="B48" s="283"/>
      <c r="C48" s="294" t="s">
        <v>1260</v>
      </c>
      <c r="D48" s="302">
        <v>3</v>
      </c>
      <c r="E48" s="296" t="s">
        <v>93</v>
      </c>
      <c r="F48" s="297"/>
      <c r="G48" s="298">
        <f t="shared" si="2"/>
        <v>0</v>
      </c>
      <c r="H48" s="299"/>
      <c r="I48" s="290"/>
      <c r="J48" s="300"/>
      <c r="K48" s="300"/>
      <c r="L48" s="300"/>
      <c r="M48" s="300"/>
    </row>
    <row r="49" spans="1:13" s="292" customFormat="1">
      <c r="A49" s="293"/>
      <c r="B49" s="283"/>
      <c r="C49" s="294" t="s">
        <v>1261</v>
      </c>
      <c r="D49" s="302">
        <v>1.7</v>
      </c>
      <c r="E49" s="296" t="s">
        <v>93</v>
      </c>
      <c r="F49" s="297"/>
      <c r="G49" s="298">
        <f t="shared" si="2"/>
        <v>0</v>
      </c>
      <c r="H49" s="299"/>
      <c r="I49" s="290"/>
      <c r="J49" s="300"/>
      <c r="K49" s="300"/>
      <c r="L49" s="300"/>
      <c r="M49" s="300"/>
    </row>
    <row r="50" spans="1:13" s="292" customFormat="1">
      <c r="A50" s="293"/>
      <c r="B50" s="283"/>
      <c r="C50" s="294" t="s">
        <v>1262</v>
      </c>
      <c r="D50" s="302">
        <f>183.7*0.03+135*0.04</f>
        <v>10.911</v>
      </c>
      <c r="E50" s="296" t="s">
        <v>97</v>
      </c>
      <c r="F50" s="297"/>
      <c r="G50" s="298">
        <f t="shared" si="2"/>
        <v>0</v>
      </c>
      <c r="H50" s="299" t="s">
        <v>1263</v>
      </c>
      <c r="I50" s="290"/>
      <c r="J50" s="300"/>
      <c r="K50" s="300"/>
      <c r="L50" s="300"/>
      <c r="M50" s="300"/>
    </row>
    <row r="51" spans="1:13" s="292" customFormat="1">
      <c r="A51" s="293"/>
      <c r="B51" s="283"/>
      <c r="C51" s="294" t="s">
        <v>1264</v>
      </c>
      <c r="D51" s="302">
        <v>62</v>
      </c>
      <c r="E51" s="296" t="s">
        <v>95</v>
      </c>
      <c r="F51" s="297"/>
      <c r="G51" s="298">
        <f t="shared" si="2"/>
        <v>0</v>
      </c>
      <c r="H51" s="299"/>
      <c r="I51" s="290"/>
      <c r="J51" s="300"/>
      <c r="K51" s="300"/>
      <c r="L51" s="300"/>
      <c r="M51" s="300"/>
    </row>
    <row r="52" spans="1:13" s="292" customFormat="1">
      <c r="A52" s="293"/>
      <c r="B52" s="283"/>
      <c r="C52" s="294"/>
      <c r="D52" s="302"/>
      <c r="E52" s="296"/>
      <c r="F52" s="297"/>
      <c r="G52" s="298"/>
      <c r="H52" s="299"/>
      <c r="I52" s="290"/>
      <c r="J52" s="300"/>
      <c r="K52" s="300"/>
      <c r="L52" s="300"/>
      <c r="M52" s="300"/>
    </row>
    <row r="53" spans="1:13" s="292" customFormat="1" ht="18.649999999999999" customHeight="1">
      <c r="A53" s="282" t="s">
        <v>580</v>
      </c>
      <c r="B53" s="283"/>
      <c r="C53" s="284" t="s">
        <v>1899</v>
      </c>
      <c r="D53" s="310"/>
      <c r="E53" s="286"/>
      <c r="F53" s="287"/>
      <c r="G53" s="288"/>
      <c r="H53" s="289"/>
      <c r="I53" s="290"/>
      <c r="J53" s="291"/>
      <c r="K53" s="291"/>
      <c r="L53" s="291"/>
      <c r="M53" s="291"/>
    </row>
    <row r="54" spans="1:13" s="292" customFormat="1">
      <c r="A54" s="293"/>
      <c r="B54" s="283"/>
      <c r="C54" s="294" t="s">
        <v>1248</v>
      </c>
      <c r="D54" s="302">
        <f>101.3*1.05+88.5*1.05</f>
        <v>199.29</v>
      </c>
      <c r="E54" s="296" t="s">
        <v>93</v>
      </c>
      <c r="F54" s="297"/>
      <c r="G54" s="298">
        <f t="shared" ref="G54:G55" si="3">D54*F54</f>
        <v>0</v>
      </c>
      <c r="H54" s="299" t="s">
        <v>1249</v>
      </c>
      <c r="I54" s="290"/>
      <c r="J54" s="300"/>
      <c r="K54" s="300" t="s">
        <v>1250</v>
      </c>
      <c r="L54" s="300"/>
      <c r="M54" s="300"/>
    </row>
    <row r="55" spans="1:13" s="292" customFormat="1">
      <c r="A55" s="293"/>
      <c r="B55" s="283"/>
      <c r="C55" s="294" t="s">
        <v>1251</v>
      </c>
      <c r="D55" s="302">
        <f>1.07*88.5*0.2+1.05*0*0.15-32.34*0.15</f>
        <v>14.088000000000005</v>
      </c>
      <c r="E55" s="296" t="s">
        <v>97</v>
      </c>
      <c r="F55" s="297"/>
      <c r="G55" s="298">
        <f t="shared" si="3"/>
        <v>0</v>
      </c>
      <c r="H55" s="299" t="s">
        <v>1252</v>
      </c>
      <c r="I55" s="290"/>
      <c r="J55" s="300"/>
      <c r="K55" s="300"/>
      <c r="L55" s="300"/>
      <c r="M55" s="300"/>
    </row>
    <row r="56" spans="1:13" s="292" customFormat="1">
      <c r="A56" s="293"/>
      <c r="B56" s="283"/>
      <c r="C56" s="463"/>
      <c r="D56" s="302"/>
      <c r="E56" s="296"/>
      <c r="F56" s="297"/>
      <c r="G56" s="298"/>
      <c r="H56" s="299"/>
      <c r="I56" s="290"/>
      <c r="J56" s="300"/>
      <c r="K56" s="300"/>
      <c r="L56" s="300"/>
      <c r="M56" s="300"/>
    </row>
    <row r="57" spans="1:13" s="292" customFormat="1">
      <c r="A57" s="293"/>
      <c r="B57" s="283"/>
      <c r="C57" s="294" t="s">
        <v>1253</v>
      </c>
      <c r="D57" s="302">
        <v>88.5</v>
      </c>
      <c r="E57" s="296" t="s">
        <v>93</v>
      </c>
      <c r="F57" s="314"/>
      <c r="G57" s="315">
        <f t="shared" ref="G57:G64" si="4">D57*F57</f>
        <v>0</v>
      </c>
      <c r="H57" s="299" t="s">
        <v>1254</v>
      </c>
      <c r="I57" s="290"/>
      <c r="J57" s="300"/>
      <c r="K57" s="300"/>
      <c r="L57" s="300"/>
      <c r="M57" s="300"/>
    </row>
    <row r="58" spans="1:13" s="292" customFormat="1">
      <c r="A58" s="293"/>
      <c r="B58" s="283"/>
      <c r="C58" s="294" t="s">
        <v>1255</v>
      </c>
      <c r="D58" s="302">
        <v>88.5</v>
      </c>
      <c r="E58" s="296" t="s">
        <v>93</v>
      </c>
      <c r="F58" s="297"/>
      <c r="G58" s="298">
        <f t="shared" si="4"/>
        <v>0</v>
      </c>
      <c r="H58" s="299"/>
      <c r="I58" s="290"/>
      <c r="J58" s="300"/>
      <c r="K58" s="300"/>
      <c r="L58" s="300"/>
      <c r="M58" s="300"/>
    </row>
    <row r="59" spans="1:13" s="292" customFormat="1">
      <c r="A59" s="293"/>
      <c r="B59" s="283"/>
      <c r="C59" s="294" t="s">
        <v>1256</v>
      </c>
      <c r="D59" s="302">
        <v>88.5</v>
      </c>
      <c r="E59" s="296" t="s">
        <v>93</v>
      </c>
      <c r="F59" s="314"/>
      <c r="G59" s="315">
        <f t="shared" si="4"/>
        <v>0</v>
      </c>
      <c r="H59" s="299" t="s">
        <v>1257</v>
      </c>
      <c r="I59" s="290"/>
      <c r="J59" s="300"/>
      <c r="K59" s="300"/>
      <c r="L59" s="300"/>
      <c r="M59" s="300"/>
    </row>
    <row r="60" spans="1:13" s="292" customFormat="1">
      <c r="A60" s="293"/>
      <c r="B60" s="283"/>
      <c r="C60" s="294" t="s">
        <v>1259</v>
      </c>
      <c r="D60" s="302">
        <v>72</v>
      </c>
      <c r="E60" s="296" t="s">
        <v>93</v>
      </c>
      <c r="F60" s="297"/>
      <c r="G60" s="298">
        <f t="shared" si="4"/>
        <v>0</v>
      </c>
      <c r="H60" s="299"/>
      <c r="I60" s="290"/>
      <c r="J60" s="300"/>
      <c r="K60" s="300"/>
      <c r="L60" s="300"/>
      <c r="M60" s="300"/>
    </row>
    <row r="61" spans="1:13" s="292" customFormat="1">
      <c r="A61" s="293"/>
      <c r="B61" s="283"/>
      <c r="C61" s="294" t="s">
        <v>1260</v>
      </c>
      <c r="D61" s="302">
        <v>19</v>
      </c>
      <c r="E61" s="296" t="s">
        <v>93</v>
      </c>
      <c r="F61" s="297"/>
      <c r="G61" s="298">
        <f t="shared" si="4"/>
        <v>0</v>
      </c>
      <c r="H61" s="299"/>
      <c r="I61" s="290"/>
      <c r="J61" s="300"/>
      <c r="K61" s="300"/>
      <c r="L61" s="300"/>
      <c r="M61" s="300"/>
    </row>
    <row r="62" spans="1:13" s="292" customFormat="1">
      <c r="A62" s="293"/>
      <c r="B62" s="283"/>
      <c r="C62" s="294" t="s">
        <v>1261</v>
      </c>
      <c r="D62" s="302">
        <v>10.3</v>
      </c>
      <c r="E62" s="296" t="s">
        <v>93</v>
      </c>
      <c r="F62" s="297"/>
      <c r="G62" s="298">
        <f t="shared" si="4"/>
        <v>0</v>
      </c>
      <c r="H62" s="299"/>
      <c r="I62" s="290"/>
      <c r="J62" s="300"/>
      <c r="K62" s="300"/>
      <c r="L62" s="300"/>
      <c r="M62" s="300"/>
    </row>
    <row r="63" spans="1:13" s="292" customFormat="1">
      <c r="A63" s="293"/>
      <c r="B63" s="283"/>
      <c r="C63" s="294" t="s">
        <v>1262</v>
      </c>
      <c r="D63" s="302">
        <f>101.3*0.03+0*0.04</f>
        <v>3.0389999999999997</v>
      </c>
      <c r="E63" s="296" t="s">
        <v>97</v>
      </c>
      <c r="F63" s="297"/>
      <c r="G63" s="298">
        <f t="shared" si="4"/>
        <v>0</v>
      </c>
      <c r="H63" s="299" t="s">
        <v>1263</v>
      </c>
      <c r="I63" s="290"/>
      <c r="J63" s="300"/>
      <c r="K63" s="300"/>
      <c r="L63" s="300"/>
      <c r="M63" s="300"/>
    </row>
    <row r="64" spans="1:13" s="292" customFormat="1">
      <c r="A64" s="293"/>
      <c r="B64" s="283"/>
      <c r="C64" s="294" t="s">
        <v>1264</v>
      </c>
      <c r="D64" s="302">
        <v>97</v>
      </c>
      <c r="E64" s="296" t="s">
        <v>95</v>
      </c>
      <c r="F64" s="297"/>
      <c r="G64" s="298">
        <f t="shared" si="4"/>
        <v>0</v>
      </c>
      <c r="H64" s="299"/>
      <c r="I64" s="290"/>
      <c r="J64" s="300"/>
      <c r="K64" s="300"/>
      <c r="L64" s="300"/>
      <c r="M64" s="300"/>
    </row>
    <row r="65" spans="1:13" s="292" customFormat="1" ht="18.649999999999999" customHeight="1">
      <c r="A65" s="320"/>
      <c r="B65" s="283"/>
      <c r="C65" s="294"/>
      <c r="D65" s="321"/>
      <c r="E65" s="285"/>
      <c r="F65" s="286"/>
      <c r="G65" s="322"/>
      <c r="H65" s="289"/>
      <c r="I65" s="290"/>
      <c r="J65" s="291"/>
      <c r="K65" s="291"/>
      <c r="L65" s="291"/>
      <c r="M65" s="291"/>
    </row>
    <row r="66" spans="1:13" s="292" customFormat="1" ht="18.649999999999999" customHeight="1">
      <c r="A66" s="282" t="s">
        <v>580</v>
      </c>
      <c r="B66" s="283"/>
      <c r="C66" s="284" t="s">
        <v>1900</v>
      </c>
      <c r="D66" s="310"/>
      <c r="E66" s="286"/>
      <c r="F66" s="287"/>
      <c r="G66" s="288"/>
      <c r="H66" s="289"/>
      <c r="I66" s="290"/>
      <c r="J66" s="291"/>
      <c r="K66" s="291"/>
      <c r="L66" s="291"/>
      <c r="M66" s="291"/>
    </row>
    <row r="67" spans="1:13">
      <c r="A67" s="303"/>
      <c r="B67" s="323"/>
      <c r="C67" s="324" t="s">
        <v>1265</v>
      </c>
      <c r="D67" s="301">
        <v>4</v>
      </c>
      <c r="E67" s="323" t="s">
        <v>96</v>
      </c>
      <c r="F67" s="325"/>
      <c r="G67" s="325">
        <f>D67*F67</f>
        <v>0</v>
      </c>
      <c r="H67" s="326" t="s">
        <v>1266</v>
      </c>
      <c r="I67" s="327"/>
    </row>
    <row r="68" spans="1:13">
      <c r="A68" s="303"/>
      <c r="B68" s="323"/>
      <c r="C68" s="326" t="s">
        <v>1267</v>
      </c>
      <c r="D68" s="301">
        <v>2</v>
      </c>
      <c r="E68" s="323" t="s">
        <v>96</v>
      </c>
      <c r="F68" s="325"/>
      <c r="G68" s="325">
        <f t="shared" ref="G68:G69" si="5">D68*F68</f>
        <v>0</v>
      </c>
      <c r="H68" s="305" t="s">
        <v>1268</v>
      </c>
      <c r="I68" s="327"/>
    </row>
    <row r="69" spans="1:13">
      <c r="A69" s="328"/>
      <c r="B69" s="304"/>
      <c r="C69" s="305" t="s">
        <v>1269</v>
      </c>
      <c r="D69" s="306">
        <v>2</v>
      </c>
      <c r="E69" s="304" t="s">
        <v>96</v>
      </c>
      <c r="F69" s="307"/>
      <c r="G69" s="325">
        <f t="shared" si="5"/>
        <v>0</v>
      </c>
      <c r="H69" s="305" t="s">
        <v>1270</v>
      </c>
      <c r="I69" s="309"/>
    </row>
    <row r="70" spans="1:13">
      <c r="A70" s="328"/>
      <c r="B70" s="304"/>
      <c r="C70" s="305"/>
      <c r="D70" s="306"/>
      <c r="E70" s="304"/>
      <c r="F70" s="307"/>
      <c r="G70" s="308"/>
      <c r="H70" s="305"/>
      <c r="I70" s="309"/>
    </row>
    <row r="71" spans="1:13" s="292" customFormat="1" ht="18.649999999999999" customHeight="1">
      <c r="A71" s="282" t="s">
        <v>580</v>
      </c>
      <c r="B71" s="283"/>
      <c r="C71" s="284" t="s">
        <v>1901</v>
      </c>
      <c r="D71" s="310"/>
      <c r="E71" s="286"/>
      <c r="F71" s="287"/>
      <c r="G71" s="288"/>
      <c r="H71" s="289"/>
      <c r="I71" s="290"/>
      <c r="J71" s="291"/>
      <c r="K71" s="291"/>
      <c r="L71" s="291"/>
      <c r="M71" s="291"/>
    </row>
    <row r="72" spans="1:13">
      <c r="A72" s="328"/>
      <c r="B72" s="304"/>
      <c r="C72" s="305" t="s">
        <v>1271</v>
      </c>
      <c r="D72" s="306">
        <v>1</v>
      </c>
      <c r="E72" s="304" t="s">
        <v>96</v>
      </c>
      <c r="F72" s="307"/>
      <c r="G72" s="325">
        <f t="shared" ref="G72" si="6">D72*F72</f>
        <v>0</v>
      </c>
      <c r="H72" s="305"/>
      <c r="I72" s="309"/>
    </row>
    <row r="73" spans="1:13" s="292" customFormat="1" ht="18.649999999999999" customHeight="1">
      <c r="A73" s="320"/>
      <c r="B73" s="283"/>
      <c r="C73" s="294"/>
      <c r="D73" s="321"/>
      <c r="E73" s="285"/>
      <c r="F73" s="286"/>
      <c r="G73" s="322"/>
      <c r="H73" s="289"/>
      <c r="I73" s="290"/>
      <c r="J73" s="291"/>
      <c r="K73" s="291"/>
      <c r="L73" s="291"/>
      <c r="M73" s="291"/>
    </row>
    <row r="74" spans="1:13" s="292" customFormat="1" ht="18.649999999999999" customHeight="1">
      <c r="A74" s="282" t="s">
        <v>580</v>
      </c>
      <c r="B74" s="283"/>
      <c r="C74" s="284" t="s">
        <v>1902</v>
      </c>
      <c r="D74" s="310"/>
      <c r="E74" s="286"/>
      <c r="F74" s="287"/>
      <c r="G74" s="288"/>
      <c r="H74" s="289"/>
      <c r="I74" s="290"/>
      <c r="J74" s="291"/>
      <c r="K74" s="291"/>
      <c r="L74" s="291"/>
      <c r="M74" s="291"/>
    </row>
    <row r="75" spans="1:13" s="292" customFormat="1">
      <c r="A75" s="293"/>
      <c r="B75" s="283"/>
      <c r="C75" s="294" t="s">
        <v>1272</v>
      </c>
      <c r="D75" s="302">
        <v>93.1</v>
      </c>
      <c r="E75" s="296" t="s">
        <v>95</v>
      </c>
      <c r="F75" s="297"/>
      <c r="G75" s="298">
        <f>D75*F75</f>
        <v>0</v>
      </c>
      <c r="H75" s="299" t="s">
        <v>1273</v>
      </c>
      <c r="I75" s="290"/>
      <c r="J75" s="300"/>
      <c r="K75" s="300"/>
      <c r="L75" s="300"/>
      <c r="M75" s="300"/>
    </row>
    <row r="76" spans="1:13" s="292" customFormat="1">
      <c r="A76" s="293"/>
      <c r="B76" s="283"/>
      <c r="C76" s="294" t="s">
        <v>1274</v>
      </c>
      <c r="D76" s="302">
        <v>35.4</v>
      </c>
      <c r="E76" s="296"/>
      <c r="F76" s="297"/>
      <c r="G76" s="298">
        <f>D76*F76</f>
        <v>0</v>
      </c>
      <c r="H76" s="299" t="s">
        <v>1275</v>
      </c>
      <c r="I76" s="290"/>
      <c r="J76" s="300"/>
      <c r="K76" s="300"/>
      <c r="L76" s="300"/>
      <c r="M76" s="300"/>
    </row>
    <row r="77" spans="1:13" s="292" customFormat="1">
      <c r="A77" s="293"/>
      <c r="B77" s="283"/>
      <c r="C77" s="294"/>
      <c r="D77" s="302"/>
      <c r="E77" s="296"/>
      <c r="F77" s="297"/>
      <c r="G77" s="298"/>
      <c r="H77" s="299"/>
      <c r="I77" s="290"/>
      <c r="J77" s="300"/>
      <c r="K77" s="300"/>
      <c r="L77" s="300"/>
      <c r="M77" s="300"/>
    </row>
    <row r="78" spans="1:13" s="292" customFormat="1" ht="18.649999999999999" customHeight="1">
      <c r="A78" s="282" t="s">
        <v>580</v>
      </c>
      <c r="B78" s="283"/>
      <c r="C78" s="284" t="s">
        <v>1903</v>
      </c>
      <c r="D78" s="310"/>
      <c r="E78" s="286"/>
      <c r="F78" s="287"/>
      <c r="G78" s="288"/>
      <c r="H78" s="289"/>
      <c r="I78" s="290"/>
      <c r="J78" s="291"/>
      <c r="K78" s="291"/>
      <c r="L78" s="291"/>
      <c r="M78" s="291"/>
    </row>
    <row r="79" spans="1:13" s="292" customFormat="1">
      <c r="A79" s="293"/>
      <c r="B79" s="283"/>
      <c r="C79" s="294" t="s">
        <v>1272</v>
      </c>
      <c r="D79" s="302">
        <v>46.9</v>
      </c>
      <c r="E79" s="296" t="s">
        <v>95</v>
      </c>
      <c r="F79" s="297"/>
      <c r="G79" s="298">
        <f>D79*F79</f>
        <v>0</v>
      </c>
      <c r="H79" s="299" t="s">
        <v>1273</v>
      </c>
      <c r="I79" s="290"/>
      <c r="J79" s="300"/>
      <c r="K79" s="300"/>
      <c r="L79" s="300"/>
      <c r="M79" s="300"/>
    </row>
    <row r="80" spans="1:13" s="292" customFormat="1">
      <c r="A80" s="293"/>
      <c r="B80" s="283"/>
      <c r="C80" s="294" t="s">
        <v>1274</v>
      </c>
      <c r="D80" s="302">
        <v>9.6</v>
      </c>
      <c r="E80" s="296"/>
      <c r="F80" s="297"/>
      <c r="G80" s="298">
        <f>D80*F80</f>
        <v>0</v>
      </c>
      <c r="H80" s="299" t="s">
        <v>1275</v>
      </c>
      <c r="I80" s="290"/>
      <c r="J80" s="300"/>
      <c r="K80" s="300"/>
      <c r="L80" s="300"/>
      <c r="M80" s="300"/>
    </row>
    <row r="81" spans="1:13" s="292" customFormat="1" ht="18.649999999999999" customHeight="1">
      <c r="A81" s="320"/>
      <c r="B81" s="283"/>
      <c r="C81" s="294"/>
      <c r="D81" s="321"/>
      <c r="E81" s="285"/>
      <c r="F81" s="286"/>
      <c r="G81" s="322"/>
      <c r="H81" s="289"/>
      <c r="I81" s="290"/>
      <c r="J81" s="291"/>
      <c r="K81" s="291"/>
      <c r="L81" s="291"/>
      <c r="M81" s="291"/>
    </row>
    <row r="82" spans="1:13" s="292" customFormat="1" ht="18.649999999999999" customHeight="1">
      <c r="A82" s="282" t="s">
        <v>580</v>
      </c>
      <c r="B82" s="283"/>
      <c r="C82" s="284" t="s">
        <v>1904</v>
      </c>
      <c r="D82" s="310"/>
      <c r="E82" s="286"/>
      <c r="F82" s="287"/>
      <c r="G82" s="288"/>
      <c r="H82" s="289"/>
      <c r="I82" s="290"/>
      <c r="J82" s="291"/>
      <c r="K82" s="291"/>
      <c r="L82" s="291"/>
      <c r="M82" s="291"/>
    </row>
    <row r="83" spans="1:13" s="292" customFormat="1" ht="23">
      <c r="A83" s="293"/>
      <c r="B83" s="283"/>
      <c r="C83" s="294" t="s">
        <v>1276</v>
      </c>
      <c r="D83" s="302">
        <v>152</v>
      </c>
      <c r="E83" s="296" t="s">
        <v>95</v>
      </c>
      <c r="F83" s="297"/>
      <c r="G83" s="298">
        <f>D83*F83</f>
        <v>0</v>
      </c>
      <c r="H83" s="299" t="s">
        <v>1277</v>
      </c>
      <c r="I83" s="290"/>
      <c r="J83" s="300"/>
      <c r="K83" s="300"/>
      <c r="L83" s="300"/>
      <c r="M83" s="300"/>
    </row>
    <row r="84" spans="1:13" s="292" customFormat="1">
      <c r="A84" s="293"/>
      <c r="B84" s="283"/>
      <c r="C84" s="294"/>
      <c r="D84" s="464"/>
      <c r="E84" s="296"/>
      <c r="F84" s="297"/>
      <c r="G84" s="298"/>
      <c r="H84" s="465"/>
      <c r="I84" s="466"/>
      <c r="J84" s="300"/>
      <c r="K84" s="300"/>
      <c r="L84" s="300"/>
      <c r="M84" s="300"/>
    </row>
    <row r="85" spans="1:13" s="292" customFormat="1" ht="18.649999999999999" customHeight="1">
      <c r="A85" s="282" t="s">
        <v>580</v>
      </c>
      <c r="B85" s="283"/>
      <c r="C85" s="284" t="s">
        <v>1905</v>
      </c>
      <c r="D85" s="310"/>
      <c r="E85" s="286"/>
      <c r="F85" s="287"/>
      <c r="G85" s="288"/>
      <c r="H85" s="289"/>
      <c r="I85" s="290"/>
      <c r="J85" s="291"/>
      <c r="K85" s="291"/>
      <c r="L85" s="291"/>
      <c r="M85" s="291"/>
    </row>
    <row r="86" spans="1:13" s="292" customFormat="1" ht="23">
      <c r="A86" s="293"/>
      <c r="B86" s="283"/>
      <c r="C86" s="294" t="s">
        <v>1276</v>
      </c>
      <c r="D86" s="295">
        <v>71</v>
      </c>
      <c r="E86" s="296" t="s">
        <v>95</v>
      </c>
      <c r="F86" s="297"/>
      <c r="G86" s="298">
        <f>D86*F86</f>
        <v>0</v>
      </c>
      <c r="H86" s="329" t="s">
        <v>1277</v>
      </c>
      <c r="I86" s="290"/>
      <c r="J86" s="300"/>
      <c r="K86" s="300"/>
      <c r="L86" s="300"/>
      <c r="M86" s="300"/>
    </row>
    <row r="87" spans="1:13" s="292" customFormat="1" ht="18.649999999999999" customHeight="1">
      <c r="A87" s="320"/>
      <c r="B87" s="283"/>
      <c r="C87" s="294"/>
      <c r="D87" s="321"/>
      <c r="E87" s="285"/>
      <c r="F87" s="286"/>
      <c r="G87" s="322"/>
      <c r="H87" s="289"/>
      <c r="I87" s="290"/>
      <c r="J87" s="291"/>
      <c r="K87" s="291"/>
      <c r="L87" s="291"/>
      <c r="M87" s="291"/>
    </row>
    <row r="88" spans="1:13" s="292" customFormat="1" ht="18.649999999999999" customHeight="1">
      <c r="A88" s="282" t="s">
        <v>580</v>
      </c>
      <c r="B88" s="283"/>
      <c r="C88" s="284" t="s">
        <v>1906</v>
      </c>
      <c r="D88" s="330"/>
      <c r="E88" s="296"/>
      <c r="F88" s="286"/>
      <c r="G88" s="298"/>
      <c r="H88" s="299"/>
      <c r="I88" s="289"/>
      <c r="J88" s="291"/>
      <c r="K88" s="291"/>
      <c r="L88" s="291"/>
      <c r="M88" s="291"/>
    </row>
    <row r="89" spans="1:13">
      <c r="A89" s="453"/>
      <c r="C89" s="452" t="s">
        <v>1278</v>
      </c>
      <c r="D89" s="332">
        <v>5.3</v>
      </c>
      <c r="E89" s="450" t="s">
        <v>93</v>
      </c>
      <c r="G89" s="298">
        <f t="shared" ref="G89:G93" si="7">D89*F89</f>
        <v>0</v>
      </c>
      <c r="H89" s="450"/>
      <c r="I89" s="450"/>
    </row>
    <row r="90" spans="1:13">
      <c r="A90" s="450"/>
      <c r="C90" s="452" t="s">
        <v>1279</v>
      </c>
      <c r="D90" s="334">
        <v>3</v>
      </c>
      <c r="E90" s="450" t="s">
        <v>473</v>
      </c>
      <c r="G90" s="298">
        <f t="shared" si="7"/>
        <v>0</v>
      </c>
      <c r="H90" s="299" t="s">
        <v>1280</v>
      </c>
      <c r="I90" s="450"/>
    </row>
    <row r="91" spans="1:13">
      <c r="A91" s="450"/>
      <c r="C91" s="452" t="s">
        <v>1281</v>
      </c>
      <c r="D91" s="334">
        <v>5</v>
      </c>
      <c r="E91" s="450" t="s">
        <v>473</v>
      </c>
      <c r="G91" s="298">
        <f t="shared" si="7"/>
        <v>0</v>
      </c>
      <c r="H91" s="450" t="s">
        <v>1282</v>
      </c>
      <c r="I91" s="450"/>
    </row>
    <row r="92" spans="1:13">
      <c r="A92" s="450"/>
      <c r="C92" s="452" t="s">
        <v>1283</v>
      </c>
      <c r="D92" s="334">
        <v>2</v>
      </c>
      <c r="E92" s="450" t="s">
        <v>473</v>
      </c>
      <c r="G92" s="298">
        <f t="shared" si="7"/>
        <v>0</v>
      </c>
      <c r="H92" s="299" t="s">
        <v>1280</v>
      </c>
      <c r="I92" s="450"/>
    </row>
    <row r="93" spans="1:13">
      <c r="A93" s="450"/>
      <c r="C93" s="452" t="s">
        <v>1284</v>
      </c>
      <c r="D93" s="334">
        <v>4</v>
      </c>
      <c r="E93" s="450" t="s">
        <v>473</v>
      </c>
      <c r="G93" s="298">
        <f t="shared" si="7"/>
        <v>0</v>
      </c>
      <c r="H93" s="450" t="s">
        <v>1285</v>
      </c>
      <c r="I93" s="450"/>
    </row>
    <row r="94" spans="1:13" s="292" customFormat="1">
      <c r="A94" s="293"/>
      <c r="B94" s="283"/>
      <c r="C94" s="294"/>
      <c r="D94" s="302"/>
      <c r="E94" s="296"/>
      <c r="F94" s="297"/>
      <c r="G94" s="298"/>
      <c r="H94" s="451"/>
      <c r="I94" s="289"/>
      <c r="J94" s="300"/>
      <c r="K94" s="300"/>
      <c r="L94" s="300"/>
      <c r="M94" s="300"/>
    </row>
    <row r="95" spans="1:13" s="292" customFormat="1" ht="18.649999999999999" customHeight="1">
      <c r="A95" s="282" t="s">
        <v>580</v>
      </c>
      <c r="B95" s="283"/>
      <c r="C95" s="284" t="s">
        <v>1907</v>
      </c>
      <c r="D95" s="330"/>
      <c r="E95" s="296"/>
      <c r="F95" s="286"/>
      <c r="G95" s="298"/>
      <c r="H95" s="299"/>
      <c r="I95" s="289"/>
      <c r="J95" s="291"/>
      <c r="K95" s="291"/>
      <c r="L95" s="291"/>
      <c r="M95" s="291"/>
    </row>
    <row r="96" spans="1:13">
      <c r="A96" s="453"/>
      <c r="C96" s="452" t="s">
        <v>1278</v>
      </c>
      <c r="D96" s="332">
        <v>26.4</v>
      </c>
      <c r="E96" s="450" t="s">
        <v>93</v>
      </c>
      <c r="G96" s="298">
        <f t="shared" ref="G96:G100" si="8">D96*F96</f>
        <v>0</v>
      </c>
      <c r="H96" s="450"/>
      <c r="I96" s="450"/>
    </row>
    <row r="97" spans="1:9">
      <c r="A97" s="450"/>
      <c r="C97" s="452" t="s">
        <v>1279</v>
      </c>
      <c r="D97" s="334">
        <v>2</v>
      </c>
      <c r="E97" s="450" t="s">
        <v>473</v>
      </c>
      <c r="G97" s="298">
        <f t="shared" si="8"/>
        <v>0</v>
      </c>
      <c r="H97" s="299" t="s">
        <v>1280</v>
      </c>
      <c r="I97" s="450"/>
    </row>
    <row r="98" spans="1:9">
      <c r="A98" s="450"/>
      <c r="C98" s="452" t="s">
        <v>1281</v>
      </c>
      <c r="D98" s="334">
        <v>1</v>
      </c>
      <c r="E98" s="450" t="s">
        <v>473</v>
      </c>
      <c r="G98" s="298">
        <f t="shared" si="8"/>
        <v>0</v>
      </c>
      <c r="H98" s="450" t="s">
        <v>1282</v>
      </c>
      <c r="I98" s="450"/>
    </row>
    <row r="99" spans="1:9">
      <c r="A99" s="450"/>
      <c r="C99" s="452" t="s">
        <v>1283</v>
      </c>
      <c r="D99" s="334">
        <v>2</v>
      </c>
      <c r="E99" s="450" t="s">
        <v>473</v>
      </c>
      <c r="G99" s="298">
        <f t="shared" si="8"/>
        <v>0</v>
      </c>
      <c r="H99" s="299" t="s">
        <v>1280</v>
      </c>
      <c r="I99" s="450"/>
    </row>
    <row r="100" spans="1:9">
      <c r="A100" s="450"/>
      <c r="C100" s="452" t="s">
        <v>1284</v>
      </c>
      <c r="D100" s="334">
        <v>1</v>
      </c>
      <c r="E100" s="450" t="s">
        <v>473</v>
      </c>
      <c r="G100" s="298">
        <f t="shared" si="8"/>
        <v>0</v>
      </c>
      <c r="H100" s="450" t="s">
        <v>1285</v>
      </c>
      <c r="I100" s="450"/>
    </row>
  </sheetData>
  <pageMargins left="0.7" right="0.7" top="0.78740157499999996" bottom="0.78740157499999996" header="0.3" footer="0.3"/>
  <pageSetup paperSize="9" scale="40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/>
  </sheetViews>
  <sheetFormatPr defaultColWidth="8.81640625" defaultRowHeight="11.5"/>
  <cols>
    <col min="1" max="1" width="8.54296875" style="267" customWidth="1"/>
    <col min="2" max="2" width="11" style="267" customWidth="1"/>
    <col min="3" max="3" width="60.453125" style="331" customWidth="1"/>
    <col min="4" max="5" width="10.453125" style="267" customWidth="1"/>
    <col min="6" max="6" width="12.453125" style="333" customWidth="1"/>
    <col min="7" max="7" width="14.54296875" style="333" customWidth="1"/>
    <col min="8" max="8" width="89.453125" style="267" customWidth="1"/>
    <col min="9" max="9" width="36.81640625" style="267" customWidth="1"/>
    <col min="10" max="10" width="8.81640625" style="267"/>
    <col min="11" max="11" width="9" style="267" customWidth="1"/>
    <col min="12" max="256" width="8.81640625" style="267"/>
    <col min="257" max="257" width="8.54296875" style="267" customWidth="1"/>
    <col min="258" max="258" width="11" style="267" customWidth="1"/>
    <col min="259" max="259" width="60.453125" style="267" customWidth="1"/>
    <col min="260" max="261" width="10.453125" style="267" customWidth="1"/>
    <col min="262" max="262" width="12.453125" style="267" customWidth="1"/>
    <col min="263" max="263" width="14.54296875" style="267" customWidth="1"/>
    <col min="264" max="264" width="89.453125" style="267" customWidth="1"/>
    <col min="265" max="265" width="36.81640625" style="267" customWidth="1"/>
    <col min="266" max="266" width="8.81640625" style="267"/>
    <col min="267" max="267" width="9" style="267" customWidth="1"/>
    <col min="268" max="512" width="8.81640625" style="267"/>
    <col min="513" max="513" width="8.54296875" style="267" customWidth="1"/>
    <col min="514" max="514" width="11" style="267" customWidth="1"/>
    <col min="515" max="515" width="60.453125" style="267" customWidth="1"/>
    <col min="516" max="517" width="10.453125" style="267" customWidth="1"/>
    <col min="518" max="518" width="12.453125" style="267" customWidth="1"/>
    <col min="519" max="519" width="14.54296875" style="267" customWidth="1"/>
    <col min="520" max="520" width="89.453125" style="267" customWidth="1"/>
    <col min="521" max="521" width="36.81640625" style="267" customWidth="1"/>
    <col min="522" max="522" width="8.81640625" style="267"/>
    <col min="523" max="523" width="9" style="267" customWidth="1"/>
    <col min="524" max="768" width="8.81640625" style="267"/>
    <col min="769" max="769" width="8.54296875" style="267" customWidth="1"/>
    <col min="770" max="770" width="11" style="267" customWidth="1"/>
    <col min="771" max="771" width="60.453125" style="267" customWidth="1"/>
    <col min="772" max="773" width="10.453125" style="267" customWidth="1"/>
    <col min="774" max="774" width="12.453125" style="267" customWidth="1"/>
    <col min="775" max="775" width="14.54296875" style="267" customWidth="1"/>
    <col min="776" max="776" width="89.453125" style="267" customWidth="1"/>
    <col min="777" max="777" width="36.81640625" style="267" customWidth="1"/>
    <col min="778" max="778" width="8.81640625" style="267"/>
    <col min="779" max="779" width="9" style="267" customWidth="1"/>
    <col min="780" max="1024" width="8.81640625" style="267"/>
    <col min="1025" max="1025" width="8.54296875" style="267" customWidth="1"/>
    <col min="1026" max="1026" width="11" style="267" customWidth="1"/>
    <col min="1027" max="1027" width="60.453125" style="267" customWidth="1"/>
    <col min="1028" max="1029" width="10.453125" style="267" customWidth="1"/>
    <col min="1030" max="1030" width="12.453125" style="267" customWidth="1"/>
    <col min="1031" max="1031" width="14.54296875" style="267" customWidth="1"/>
    <col min="1032" max="1032" width="89.453125" style="267" customWidth="1"/>
    <col min="1033" max="1033" width="36.81640625" style="267" customWidth="1"/>
    <col min="1034" max="1034" width="8.81640625" style="267"/>
    <col min="1035" max="1035" width="9" style="267" customWidth="1"/>
    <col min="1036" max="1280" width="8.81640625" style="267"/>
    <col min="1281" max="1281" width="8.54296875" style="267" customWidth="1"/>
    <col min="1282" max="1282" width="11" style="267" customWidth="1"/>
    <col min="1283" max="1283" width="60.453125" style="267" customWidth="1"/>
    <col min="1284" max="1285" width="10.453125" style="267" customWidth="1"/>
    <col min="1286" max="1286" width="12.453125" style="267" customWidth="1"/>
    <col min="1287" max="1287" width="14.54296875" style="267" customWidth="1"/>
    <col min="1288" max="1288" width="89.453125" style="267" customWidth="1"/>
    <col min="1289" max="1289" width="36.81640625" style="267" customWidth="1"/>
    <col min="1290" max="1290" width="8.81640625" style="267"/>
    <col min="1291" max="1291" width="9" style="267" customWidth="1"/>
    <col min="1292" max="1536" width="8.81640625" style="267"/>
    <col min="1537" max="1537" width="8.54296875" style="267" customWidth="1"/>
    <col min="1538" max="1538" width="11" style="267" customWidth="1"/>
    <col min="1539" max="1539" width="60.453125" style="267" customWidth="1"/>
    <col min="1540" max="1541" width="10.453125" style="267" customWidth="1"/>
    <col min="1542" max="1542" width="12.453125" style="267" customWidth="1"/>
    <col min="1543" max="1543" width="14.54296875" style="267" customWidth="1"/>
    <col min="1544" max="1544" width="89.453125" style="267" customWidth="1"/>
    <col min="1545" max="1545" width="36.81640625" style="267" customWidth="1"/>
    <col min="1546" max="1546" width="8.81640625" style="267"/>
    <col min="1547" max="1547" width="9" style="267" customWidth="1"/>
    <col min="1548" max="1792" width="8.81640625" style="267"/>
    <col min="1793" max="1793" width="8.54296875" style="267" customWidth="1"/>
    <col min="1794" max="1794" width="11" style="267" customWidth="1"/>
    <col min="1795" max="1795" width="60.453125" style="267" customWidth="1"/>
    <col min="1796" max="1797" width="10.453125" style="267" customWidth="1"/>
    <col min="1798" max="1798" width="12.453125" style="267" customWidth="1"/>
    <col min="1799" max="1799" width="14.54296875" style="267" customWidth="1"/>
    <col min="1800" max="1800" width="89.453125" style="267" customWidth="1"/>
    <col min="1801" max="1801" width="36.81640625" style="267" customWidth="1"/>
    <col min="1802" max="1802" width="8.81640625" style="267"/>
    <col min="1803" max="1803" width="9" style="267" customWidth="1"/>
    <col min="1804" max="2048" width="8.81640625" style="267"/>
    <col min="2049" max="2049" width="8.54296875" style="267" customWidth="1"/>
    <col min="2050" max="2050" width="11" style="267" customWidth="1"/>
    <col min="2051" max="2051" width="60.453125" style="267" customWidth="1"/>
    <col min="2052" max="2053" width="10.453125" style="267" customWidth="1"/>
    <col min="2054" max="2054" width="12.453125" style="267" customWidth="1"/>
    <col min="2055" max="2055" width="14.54296875" style="267" customWidth="1"/>
    <col min="2056" max="2056" width="89.453125" style="267" customWidth="1"/>
    <col min="2057" max="2057" width="36.81640625" style="267" customWidth="1"/>
    <col min="2058" max="2058" width="8.81640625" style="267"/>
    <col min="2059" max="2059" width="9" style="267" customWidth="1"/>
    <col min="2060" max="2304" width="8.81640625" style="267"/>
    <col min="2305" max="2305" width="8.54296875" style="267" customWidth="1"/>
    <col min="2306" max="2306" width="11" style="267" customWidth="1"/>
    <col min="2307" max="2307" width="60.453125" style="267" customWidth="1"/>
    <col min="2308" max="2309" width="10.453125" style="267" customWidth="1"/>
    <col min="2310" max="2310" width="12.453125" style="267" customWidth="1"/>
    <col min="2311" max="2311" width="14.54296875" style="267" customWidth="1"/>
    <col min="2312" max="2312" width="89.453125" style="267" customWidth="1"/>
    <col min="2313" max="2313" width="36.81640625" style="267" customWidth="1"/>
    <col min="2314" max="2314" width="8.81640625" style="267"/>
    <col min="2315" max="2315" width="9" style="267" customWidth="1"/>
    <col min="2316" max="2560" width="8.81640625" style="267"/>
    <col min="2561" max="2561" width="8.54296875" style="267" customWidth="1"/>
    <col min="2562" max="2562" width="11" style="267" customWidth="1"/>
    <col min="2563" max="2563" width="60.453125" style="267" customWidth="1"/>
    <col min="2564" max="2565" width="10.453125" style="267" customWidth="1"/>
    <col min="2566" max="2566" width="12.453125" style="267" customWidth="1"/>
    <col min="2567" max="2567" width="14.54296875" style="267" customWidth="1"/>
    <col min="2568" max="2568" width="89.453125" style="267" customWidth="1"/>
    <col min="2569" max="2569" width="36.81640625" style="267" customWidth="1"/>
    <col min="2570" max="2570" width="8.81640625" style="267"/>
    <col min="2571" max="2571" width="9" style="267" customWidth="1"/>
    <col min="2572" max="2816" width="8.81640625" style="267"/>
    <col min="2817" max="2817" width="8.54296875" style="267" customWidth="1"/>
    <col min="2818" max="2818" width="11" style="267" customWidth="1"/>
    <col min="2819" max="2819" width="60.453125" style="267" customWidth="1"/>
    <col min="2820" max="2821" width="10.453125" style="267" customWidth="1"/>
    <col min="2822" max="2822" width="12.453125" style="267" customWidth="1"/>
    <col min="2823" max="2823" width="14.54296875" style="267" customWidth="1"/>
    <col min="2824" max="2824" width="89.453125" style="267" customWidth="1"/>
    <col min="2825" max="2825" width="36.81640625" style="267" customWidth="1"/>
    <col min="2826" max="2826" width="8.81640625" style="267"/>
    <col min="2827" max="2827" width="9" style="267" customWidth="1"/>
    <col min="2828" max="3072" width="8.81640625" style="267"/>
    <col min="3073" max="3073" width="8.54296875" style="267" customWidth="1"/>
    <col min="3074" max="3074" width="11" style="267" customWidth="1"/>
    <col min="3075" max="3075" width="60.453125" style="267" customWidth="1"/>
    <col min="3076" max="3077" width="10.453125" style="267" customWidth="1"/>
    <col min="3078" max="3078" width="12.453125" style="267" customWidth="1"/>
    <col min="3079" max="3079" width="14.54296875" style="267" customWidth="1"/>
    <col min="3080" max="3080" width="89.453125" style="267" customWidth="1"/>
    <col min="3081" max="3081" width="36.81640625" style="267" customWidth="1"/>
    <col min="3082" max="3082" width="8.81640625" style="267"/>
    <col min="3083" max="3083" width="9" style="267" customWidth="1"/>
    <col min="3084" max="3328" width="8.81640625" style="267"/>
    <col min="3329" max="3329" width="8.54296875" style="267" customWidth="1"/>
    <col min="3330" max="3330" width="11" style="267" customWidth="1"/>
    <col min="3331" max="3331" width="60.453125" style="267" customWidth="1"/>
    <col min="3332" max="3333" width="10.453125" style="267" customWidth="1"/>
    <col min="3334" max="3334" width="12.453125" style="267" customWidth="1"/>
    <col min="3335" max="3335" width="14.54296875" style="267" customWidth="1"/>
    <col min="3336" max="3336" width="89.453125" style="267" customWidth="1"/>
    <col min="3337" max="3337" width="36.81640625" style="267" customWidth="1"/>
    <col min="3338" max="3338" width="8.81640625" style="267"/>
    <col min="3339" max="3339" width="9" style="267" customWidth="1"/>
    <col min="3340" max="3584" width="8.81640625" style="267"/>
    <col min="3585" max="3585" width="8.54296875" style="267" customWidth="1"/>
    <col min="3586" max="3586" width="11" style="267" customWidth="1"/>
    <col min="3587" max="3587" width="60.453125" style="267" customWidth="1"/>
    <col min="3588" max="3589" width="10.453125" style="267" customWidth="1"/>
    <col min="3590" max="3590" width="12.453125" style="267" customWidth="1"/>
    <col min="3591" max="3591" width="14.54296875" style="267" customWidth="1"/>
    <col min="3592" max="3592" width="89.453125" style="267" customWidth="1"/>
    <col min="3593" max="3593" width="36.81640625" style="267" customWidth="1"/>
    <col min="3594" max="3594" width="8.81640625" style="267"/>
    <col min="3595" max="3595" width="9" style="267" customWidth="1"/>
    <col min="3596" max="3840" width="8.81640625" style="267"/>
    <col min="3841" max="3841" width="8.54296875" style="267" customWidth="1"/>
    <col min="3842" max="3842" width="11" style="267" customWidth="1"/>
    <col min="3843" max="3843" width="60.453125" style="267" customWidth="1"/>
    <col min="3844" max="3845" width="10.453125" style="267" customWidth="1"/>
    <col min="3846" max="3846" width="12.453125" style="267" customWidth="1"/>
    <col min="3847" max="3847" width="14.54296875" style="267" customWidth="1"/>
    <col min="3848" max="3848" width="89.453125" style="267" customWidth="1"/>
    <col min="3849" max="3849" width="36.81640625" style="267" customWidth="1"/>
    <col min="3850" max="3850" width="8.81640625" style="267"/>
    <col min="3851" max="3851" width="9" style="267" customWidth="1"/>
    <col min="3852" max="4096" width="8.81640625" style="267"/>
    <col min="4097" max="4097" width="8.54296875" style="267" customWidth="1"/>
    <col min="4098" max="4098" width="11" style="267" customWidth="1"/>
    <col min="4099" max="4099" width="60.453125" style="267" customWidth="1"/>
    <col min="4100" max="4101" width="10.453125" style="267" customWidth="1"/>
    <col min="4102" max="4102" width="12.453125" style="267" customWidth="1"/>
    <col min="4103" max="4103" width="14.54296875" style="267" customWidth="1"/>
    <col min="4104" max="4104" width="89.453125" style="267" customWidth="1"/>
    <col min="4105" max="4105" width="36.81640625" style="267" customWidth="1"/>
    <col min="4106" max="4106" width="8.81640625" style="267"/>
    <col min="4107" max="4107" width="9" style="267" customWidth="1"/>
    <col min="4108" max="4352" width="8.81640625" style="267"/>
    <col min="4353" max="4353" width="8.54296875" style="267" customWidth="1"/>
    <col min="4354" max="4354" width="11" style="267" customWidth="1"/>
    <col min="4355" max="4355" width="60.453125" style="267" customWidth="1"/>
    <col min="4356" max="4357" width="10.453125" style="267" customWidth="1"/>
    <col min="4358" max="4358" width="12.453125" style="267" customWidth="1"/>
    <col min="4359" max="4359" width="14.54296875" style="267" customWidth="1"/>
    <col min="4360" max="4360" width="89.453125" style="267" customWidth="1"/>
    <col min="4361" max="4361" width="36.81640625" style="267" customWidth="1"/>
    <col min="4362" max="4362" width="8.81640625" style="267"/>
    <col min="4363" max="4363" width="9" style="267" customWidth="1"/>
    <col min="4364" max="4608" width="8.81640625" style="267"/>
    <col min="4609" max="4609" width="8.54296875" style="267" customWidth="1"/>
    <col min="4610" max="4610" width="11" style="267" customWidth="1"/>
    <col min="4611" max="4611" width="60.453125" style="267" customWidth="1"/>
    <col min="4612" max="4613" width="10.453125" style="267" customWidth="1"/>
    <col min="4614" max="4614" width="12.453125" style="267" customWidth="1"/>
    <col min="4615" max="4615" width="14.54296875" style="267" customWidth="1"/>
    <col min="4616" max="4616" width="89.453125" style="267" customWidth="1"/>
    <col min="4617" max="4617" width="36.81640625" style="267" customWidth="1"/>
    <col min="4618" max="4618" width="8.81640625" style="267"/>
    <col min="4619" max="4619" width="9" style="267" customWidth="1"/>
    <col min="4620" max="4864" width="8.81640625" style="267"/>
    <col min="4865" max="4865" width="8.54296875" style="267" customWidth="1"/>
    <col min="4866" max="4866" width="11" style="267" customWidth="1"/>
    <col min="4867" max="4867" width="60.453125" style="267" customWidth="1"/>
    <col min="4868" max="4869" width="10.453125" style="267" customWidth="1"/>
    <col min="4870" max="4870" width="12.453125" style="267" customWidth="1"/>
    <col min="4871" max="4871" width="14.54296875" style="267" customWidth="1"/>
    <col min="4872" max="4872" width="89.453125" style="267" customWidth="1"/>
    <col min="4873" max="4873" width="36.81640625" style="267" customWidth="1"/>
    <col min="4874" max="4874" width="8.81640625" style="267"/>
    <col min="4875" max="4875" width="9" style="267" customWidth="1"/>
    <col min="4876" max="5120" width="8.81640625" style="267"/>
    <col min="5121" max="5121" width="8.54296875" style="267" customWidth="1"/>
    <col min="5122" max="5122" width="11" style="267" customWidth="1"/>
    <col min="5123" max="5123" width="60.453125" style="267" customWidth="1"/>
    <col min="5124" max="5125" width="10.453125" style="267" customWidth="1"/>
    <col min="5126" max="5126" width="12.453125" style="267" customWidth="1"/>
    <col min="5127" max="5127" width="14.54296875" style="267" customWidth="1"/>
    <col min="5128" max="5128" width="89.453125" style="267" customWidth="1"/>
    <col min="5129" max="5129" width="36.81640625" style="267" customWidth="1"/>
    <col min="5130" max="5130" width="8.81640625" style="267"/>
    <col min="5131" max="5131" width="9" style="267" customWidth="1"/>
    <col min="5132" max="5376" width="8.81640625" style="267"/>
    <col min="5377" max="5377" width="8.54296875" style="267" customWidth="1"/>
    <col min="5378" max="5378" width="11" style="267" customWidth="1"/>
    <col min="5379" max="5379" width="60.453125" style="267" customWidth="1"/>
    <col min="5380" max="5381" width="10.453125" style="267" customWidth="1"/>
    <col min="5382" max="5382" width="12.453125" style="267" customWidth="1"/>
    <col min="5383" max="5383" width="14.54296875" style="267" customWidth="1"/>
    <col min="5384" max="5384" width="89.453125" style="267" customWidth="1"/>
    <col min="5385" max="5385" width="36.81640625" style="267" customWidth="1"/>
    <col min="5386" max="5386" width="8.81640625" style="267"/>
    <col min="5387" max="5387" width="9" style="267" customWidth="1"/>
    <col min="5388" max="5632" width="8.81640625" style="267"/>
    <col min="5633" max="5633" width="8.54296875" style="267" customWidth="1"/>
    <col min="5634" max="5634" width="11" style="267" customWidth="1"/>
    <col min="5635" max="5635" width="60.453125" style="267" customWidth="1"/>
    <col min="5636" max="5637" width="10.453125" style="267" customWidth="1"/>
    <col min="5638" max="5638" width="12.453125" style="267" customWidth="1"/>
    <col min="5639" max="5639" width="14.54296875" style="267" customWidth="1"/>
    <col min="5640" max="5640" width="89.453125" style="267" customWidth="1"/>
    <col min="5641" max="5641" width="36.81640625" style="267" customWidth="1"/>
    <col min="5642" max="5642" width="8.81640625" style="267"/>
    <col min="5643" max="5643" width="9" style="267" customWidth="1"/>
    <col min="5644" max="5888" width="8.81640625" style="267"/>
    <col min="5889" max="5889" width="8.54296875" style="267" customWidth="1"/>
    <col min="5890" max="5890" width="11" style="267" customWidth="1"/>
    <col min="5891" max="5891" width="60.453125" style="267" customWidth="1"/>
    <col min="5892" max="5893" width="10.453125" style="267" customWidth="1"/>
    <col min="5894" max="5894" width="12.453125" style="267" customWidth="1"/>
    <col min="5895" max="5895" width="14.54296875" style="267" customWidth="1"/>
    <col min="5896" max="5896" width="89.453125" style="267" customWidth="1"/>
    <col min="5897" max="5897" width="36.81640625" style="267" customWidth="1"/>
    <col min="5898" max="5898" width="8.81640625" style="267"/>
    <col min="5899" max="5899" width="9" style="267" customWidth="1"/>
    <col min="5900" max="6144" width="8.81640625" style="267"/>
    <col min="6145" max="6145" width="8.54296875" style="267" customWidth="1"/>
    <col min="6146" max="6146" width="11" style="267" customWidth="1"/>
    <col min="6147" max="6147" width="60.453125" style="267" customWidth="1"/>
    <col min="6148" max="6149" width="10.453125" style="267" customWidth="1"/>
    <col min="6150" max="6150" width="12.453125" style="267" customWidth="1"/>
    <col min="6151" max="6151" width="14.54296875" style="267" customWidth="1"/>
    <col min="6152" max="6152" width="89.453125" style="267" customWidth="1"/>
    <col min="6153" max="6153" width="36.81640625" style="267" customWidth="1"/>
    <col min="6154" max="6154" width="8.81640625" style="267"/>
    <col min="6155" max="6155" width="9" style="267" customWidth="1"/>
    <col min="6156" max="6400" width="8.81640625" style="267"/>
    <col min="6401" max="6401" width="8.54296875" style="267" customWidth="1"/>
    <col min="6402" max="6402" width="11" style="267" customWidth="1"/>
    <col min="6403" max="6403" width="60.453125" style="267" customWidth="1"/>
    <col min="6404" max="6405" width="10.453125" style="267" customWidth="1"/>
    <col min="6406" max="6406" width="12.453125" style="267" customWidth="1"/>
    <col min="6407" max="6407" width="14.54296875" style="267" customWidth="1"/>
    <col min="6408" max="6408" width="89.453125" style="267" customWidth="1"/>
    <col min="6409" max="6409" width="36.81640625" style="267" customWidth="1"/>
    <col min="6410" max="6410" width="8.81640625" style="267"/>
    <col min="6411" max="6411" width="9" style="267" customWidth="1"/>
    <col min="6412" max="6656" width="8.81640625" style="267"/>
    <col min="6657" max="6657" width="8.54296875" style="267" customWidth="1"/>
    <col min="6658" max="6658" width="11" style="267" customWidth="1"/>
    <col min="6659" max="6659" width="60.453125" style="267" customWidth="1"/>
    <col min="6660" max="6661" width="10.453125" style="267" customWidth="1"/>
    <col min="6662" max="6662" width="12.453125" style="267" customWidth="1"/>
    <col min="6663" max="6663" width="14.54296875" style="267" customWidth="1"/>
    <col min="6664" max="6664" width="89.453125" style="267" customWidth="1"/>
    <col min="6665" max="6665" width="36.81640625" style="267" customWidth="1"/>
    <col min="6666" max="6666" width="8.81640625" style="267"/>
    <col min="6667" max="6667" width="9" style="267" customWidth="1"/>
    <col min="6668" max="6912" width="8.81640625" style="267"/>
    <col min="6913" max="6913" width="8.54296875" style="267" customWidth="1"/>
    <col min="6914" max="6914" width="11" style="267" customWidth="1"/>
    <col min="6915" max="6915" width="60.453125" style="267" customWidth="1"/>
    <col min="6916" max="6917" width="10.453125" style="267" customWidth="1"/>
    <col min="6918" max="6918" width="12.453125" style="267" customWidth="1"/>
    <col min="6919" max="6919" width="14.54296875" style="267" customWidth="1"/>
    <col min="6920" max="6920" width="89.453125" style="267" customWidth="1"/>
    <col min="6921" max="6921" width="36.81640625" style="267" customWidth="1"/>
    <col min="6922" max="6922" width="8.81640625" style="267"/>
    <col min="6923" max="6923" width="9" style="267" customWidth="1"/>
    <col min="6924" max="7168" width="8.81640625" style="267"/>
    <col min="7169" max="7169" width="8.54296875" style="267" customWidth="1"/>
    <col min="7170" max="7170" width="11" style="267" customWidth="1"/>
    <col min="7171" max="7171" width="60.453125" style="267" customWidth="1"/>
    <col min="7172" max="7173" width="10.453125" style="267" customWidth="1"/>
    <col min="7174" max="7174" width="12.453125" style="267" customWidth="1"/>
    <col min="7175" max="7175" width="14.54296875" style="267" customWidth="1"/>
    <col min="7176" max="7176" width="89.453125" style="267" customWidth="1"/>
    <col min="7177" max="7177" width="36.81640625" style="267" customWidth="1"/>
    <col min="7178" max="7178" width="8.81640625" style="267"/>
    <col min="7179" max="7179" width="9" style="267" customWidth="1"/>
    <col min="7180" max="7424" width="8.81640625" style="267"/>
    <col min="7425" max="7425" width="8.54296875" style="267" customWidth="1"/>
    <col min="7426" max="7426" width="11" style="267" customWidth="1"/>
    <col min="7427" max="7427" width="60.453125" style="267" customWidth="1"/>
    <col min="7428" max="7429" width="10.453125" style="267" customWidth="1"/>
    <col min="7430" max="7430" width="12.453125" style="267" customWidth="1"/>
    <col min="7431" max="7431" width="14.54296875" style="267" customWidth="1"/>
    <col min="7432" max="7432" width="89.453125" style="267" customWidth="1"/>
    <col min="7433" max="7433" width="36.81640625" style="267" customWidth="1"/>
    <col min="7434" max="7434" width="8.81640625" style="267"/>
    <col min="7435" max="7435" width="9" style="267" customWidth="1"/>
    <col min="7436" max="7680" width="8.81640625" style="267"/>
    <col min="7681" max="7681" width="8.54296875" style="267" customWidth="1"/>
    <col min="7682" max="7682" width="11" style="267" customWidth="1"/>
    <col min="7683" max="7683" width="60.453125" style="267" customWidth="1"/>
    <col min="7684" max="7685" width="10.453125" style="267" customWidth="1"/>
    <col min="7686" max="7686" width="12.453125" style="267" customWidth="1"/>
    <col min="7687" max="7687" width="14.54296875" style="267" customWidth="1"/>
    <col min="7688" max="7688" width="89.453125" style="267" customWidth="1"/>
    <col min="7689" max="7689" width="36.81640625" style="267" customWidth="1"/>
    <col min="7690" max="7690" width="8.81640625" style="267"/>
    <col min="7691" max="7691" width="9" style="267" customWidth="1"/>
    <col min="7692" max="7936" width="8.81640625" style="267"/>
    <col min="7937" max="7937" width="8.54296875" style="267" customWidth="1"/>
    <col min="7938" max="7938" width="11" style="267" customWidth="1"/>
    <col min="7939" max="7939" width="60.453125" style="267" customWidth="1"/>
    <col min="7940" max="7941" width="10.453125" style="267" customWidth="1"/>
    <col min="7942" max="7942" width="12.453125" style="267" customWidth="1"/>
    <col min="7943" max="7943" width="14.54296875" style="267" customWidth="1"/>
    <col min="7944" max="7944" width="89.453125" style="267" customWidth="1"/>
    <col min="7945" max="7945" width="36.81640625" style="267" customWidth="1"/>
    <col min="7946" max="7946" width="8.81640625" style="267"/>
    <col min="7947" max="7947" width="9" style="267" customWidth="1"/>
    <col min="7948" max="8192" width="8.81640625" style="267"/>
    <col min="8193" max="8193" width="8.54296875" style="267" customWidth="1"/>
    <col min="8194" max="8194" width="11" style="267" customWidth="1"/>
    <col min="8195" max="8195" width="60.453125" style="267" customWidth="1"/>
    <col min="8196" max="8197" width="10.453125" style="267" customWidth="1"/>
    <col min="8198" max="8198" width="12.453125" style="267" customWidth="1"/>
    <col min="8199" max="8199" width="14.54296875" style="267" customWidth="1"/>
    <col min="8200" max="8200" width="89.453125" style="267" customWidth="1"/>
    <col min="8201" max="8201" width="36.81640625" style="267" customWidth="1"/>
    <col min="8202" max="8202" width="8.81640625" style="267"/>
    <col min="8203" max="8203" width="9" style="267" customWidth="1"/>
    <col min="8204" max="8448" width="8.81640625" style="267"/>
    <col min="8449" max="8449" width="8.54296875" style="267" customWidth="1"/>
    <col min="8450" max="8450" width="11" style="267" customWidth="1"/>
    <col min="8451" max="8451" width="60.453125" style="267" customWidth="1"/>
    <col min="8452" max="8453" width="10.453125" style="267" customWidth="1"/>
    <col min="8454" max="8454" width="12.453125" style="267" customWidth="1"/>
    <col min="8455" max="8455" width="14.54296875" style="267" customWidth="1"/>
    <col min="8456" max="8456" width="89.453125" style="267" customWidth="1"/>
    <col min="8457" max="8457" width="36.81640625" style="267" customWidth="1"/>
    <col min="8458" max="8458" width="8.81640625" style="267"/>
    <col min="8459" max="8459" width="9" style="267" customWidth="1"/>
    <col min="8460" max="8704" width="8.81640625" style="267"/>
    <col min="8705" max="8705" width="8.54296875" style="267" customWidth="1"/>
    <col min="8706" max="8706" width="11" style="267" customWidth="1"/>
    <col min="8707" max="8707" width="60.453125" style="267" customWidth="1"/>
    <col min="8708" max="8709" width="10.453125" style="267" customWidth="1"/>
    <col min="8710" max="8710" width="12.453125" style="267" customWidth="1"/>
    <col min="8711" max="8711" width="14.54296875" style="267" customWidth="1"/>
    <col min="8712" max="8712" width="89.453125" style="267" customWidth="1"/>
    <col min="8713" max="8713" width="36.81640625" style="267" customWidth="1"/>
    <col min="8714" max="8714" width="8.81640625" style="267"/>
    <col min="8715" max="8715" width="9" style="267" customWidth="1"/>
    <col min="8716" max="8960" width="8.81640625" style="267"/>
    <col min="8961" max="8961" width="8.54296875" style="267" customWidth="1"/>
    <col min="8962" max="8962" width="11" style="267" customWidth="1"/>
    <col min="8963" max="8963" width="60.453125" style="267" customWidth="1"/>
    <col min="8964" max="8965" width="10.453125" style="267" customWidth="1"/>
    <col min="8966" max="8966" width="12.453125" style="267" customWidth="1"/>
    <col min="8967" max="8967" width="14.54296875" style="267" customWidth="1"/>
    <col min="8968" max="8968" width="89.453125" style="267" customWidth="1"/>
    <col min="8969" max="8969" width="36.81640625" style="267" customWidth="1"/>
    <col min="8970" max="8970" width="8.81640625" style="267"/>
    <col min="8971" max="8971" width="9" style="267" customWidth="1"/>
    <col min="8972" max="9216" width="8.81640625" style="267"/>
    <col min="9217" max="9217" width="8.54296875" style="267" customWidth="1"/>
    <col min="9218" max="9218" width="11" style="267" customWidth="1"/>
    <col min="9219" max="9219" width="60.453125" style="267" customWidth="1"/>
    <col min="9220" max="9221" width="10.453125" style="267" customWidth="1"/>
    <col min="9222" max="9222" width="12.453125" style="267" customWidth="1"/>
    <col min="9223" max="9223" width="14.54296875" style="267" customWidth="1"/>
    <col min="9224" max="9224" width="89.453125" style="267" customWidth="1"/>
    <col min="9225" max="9225" width="36.81640625" style="267" customWidth="1"/>
    <col min="9226" max="9226" width="8.81640625" style="267"/>
    <col min="9227" max="9227" width="9" style="267" customWidth="1"/>
    <col min="9228" max="9472" width="8.81640625" style="267"/>
    <col min="9473" max="9473" width="8.54296875" style="267" customWidth="1"/>
    <col min="9474" max="9474" width="11" style="267" customWidth="1"/>
    <col min="9475" max="9475" width="60.453125" style="267" customWidth="1"/>
    <col min="9476" max="9477" width="10.453125" style="267" customWidth="1"/>
    <col min="9478" max="9478" width="12.453125" style="267" customWidth="1"/>
    <col min="9479" max="9479" width="14.54296875" style="267" customWidth="1"/>
    <col min="9480" max="9480" width="89.453125" style="267" customWidth="1"/>
    <col min="9481" max="9481" width="36.81640625" style="267" customWidth="1"/>
    <col min="9482" max="9482" width="8.81640625" style="267"/>
    <col min="9483" max="9483" width="9" style="267" customWidth="1"/>
    <col min="9484" max="9728" width="8.81640625" style="267"/>
    <col min="9729" max="9729" width="8.54296875" style="267" customWidth="1"/>
    <col min="9730" max="9730" width="11" style="267" customWidth="1"/>
    <col min="9731" max="9731" width="60.453125" style="267" customWidth="1"/>
    <col min="9732" max="9733" width="10.453125" style="267" customWidth="1"/>
    <col min="9734" max="9734" width="12.453125" style="267" customWidth="1"/>
    <col min="9735" max="9735" width="14.54296875" style="267" customWidth="1"/>
    <col min="9736" max="9736" width="89.453125" style="267" customWidth="1"/>
    <col min="9737" max="9737" width="36.81640625" style="267" customWidth="1"/>
    <col min="9738" max="9738" width="8.81640625" style="267"/>
    <col min="9739" max="9739" width="9" style="267" customWidth="1"/>
    <col min="9740" max="9984" width="8.81640625" style="267"/>
    <col min="9985" max="9985" width="8.54296875" style="267" customWidth="1"/>
    <col min="9986" max="9986" width="11" style="267" customWidth="1"/>
    <col min="9987" max="9987" width="60.453125" style="267" customWidth="1"/>
    <col min="9988" max="9989" width="10.453125" style="267" customWidth="1"/>
    <col min="9990" max="9990" width="12.453125" style="267" customWidth="1"/>
    <col min="9991" max="9991" width="14.54296875" style="267" customWidth="1"/>
    <col min="9992" max="9992" width="89.453125" style="267" customWidth="1"/>
    <col min="9993" max="9993" width="36.81640625" style="267" customWidth="1"/>
    <col min="9994" max="9994" width="8.81640625" style="267"/>
    <col min="9995" max="9995" width="9" style="267" customWidth="1"/>
    <col min="9996" max="10240" width="8.81640625" style="267"/>
    <col min="10241" max="10241" width="8.54296875" style="267" customWidth="1"/>
    <col min="10242" max="10242" width="11" style="267" customWidth="1"/>
    <col min="10243" max="10243" width="60.453125" style="267" customWidth="1"/>
    <col min="10244" max="10245" width="10.453125" style="267" customWidth="1"/>
    <col min="10246" max="10246" width="12.453125" style="267" customWidth="1"/>
    <col min="10247" max="10247" width="14.54296875" style="267" customWidth="1"/>
    <col min="10248" max="10248" width="89.453125" style="267" customWidth="1"/>
    <col min="10249" max="10249" width="36.81640625" style="267" customWidth="1"/>
    <col min="10250" max="10250" width="8.81640625" style="267"/>
    <col min="10251" max="10251" width="9" style="267" customWidth="1"/>
    <col min="10252" max="10496" width="8.81640625" style="267"/>
    <col min="10497" max="10497" width="8.54296875" style="267" customWidth="1"/>
    <col min="10498" max="10498" width="11" style="267" customWidth="1"/>
    <col min="10499" max="10499" width="60.453125" style="267" customWidth="1"/>
    <col min="10500" max="10501" width="10.453125" style="267" customWidth="1"/>
    <col min="10502" max="10502" width="12.453125" style="267" customWidth="1"/>
    <col min="10503" max="10503" width="14.54296875" style="267" customWidth="1"/>
    <col min="10504" max="10504" width="89.453125" style="267" customWidth="1"/>
    <col min="10505" max="10505" width="36.81640625" style="267" customWidth="1"/>
    <col min="10506" max="10506" width="8.81640625" style="267"/>
    <col min="10507" max="10507" width="9" style="267" customWidth="1"/>
    <col min="10508" max="10752" width="8.81640625" style="267"/>
    <col min="10753" max="10753" width="8.54296875" style="267" customWidth="1"/>
    <col min="10754" max="10754" width="11" style="267" customWidth="1"/>
    <col min="10755" max="10755" width="60.453125" style="267" customWidth="1"/>
    <col min="10756" max="10757" width="10.453125" style="267" customWidth="1"/>
    <col min="10758" max="10758" width="12.453125" style="267" customWidth="1"/>
    <col min="10759" max="10759" width="14.54296875" style="267" customWidth="1"/>
    <col min="10760" max="10760" width="89.453125" style="267" customWidth="1"/>
    <col min="10761" max="10761" width="36.81640625" style="267" customWidth="1"/>
    <col min="10762" max="10762" width="8.81640625" style="267"/>
    <col min="10763" max="10763" width="9" style="267" customWidth="1"/>
    <col min="10764" max="11008" width="8.81640625" style="267"/>
    <col min="11009" max="11009" width="8.54296875" style="267" customWidth="1"/>
    <col min="11010" max="11010" width="11" style="267" customWidth="1"/>
    <col min="11011" max="11011" width="60.453125" style="267" customWidth="1"/>
    <col min="11012" max="11013" width="10.453125" style="267" customWidth="1"/>
    <col min="11014" max="11014" width="12.453125" style="267" customWidth="1"/>
    <col min="11015" max="11015" width="14.54296875" style="267" customWidth="1"/>
    <col min="11016" max="11016" width="89.453125" style="267" customWidth="1"/>
    <col min="11017" max="11017" width="36.81640625" style="267" customWidth="1"/>
    <col min="11018" max="11018" width="8.81640625" style="267"/>
    <col min="11019" max="11019" width="9" style="267" customWidth="1"/>
    <col min="11020" max="11264" width="8.81640625" style="267"/>
    <col min="11265" max="11265" width="8.54296875" style="267" customWidth="1"/>
    <col min="11266" max="11266" width="11" style="267" customWidth="1"/>
    <col min="11267" max="11267" width="60.453125" style="267" customWidth="1"/>
    <col min="11268" max="11269" width="10.453125" style="267" customWidth="1"/>
    <col min="11270" max="11270" width="12.453125" style="267" customWidth="1"/>
    <col min="11271" max="11271" width="14.54296875" style="267" customWidth="1"/>
    <col min="11272" max="11272" width="89.453125" style="267" customWidth="1"/>
    <col min="11273" max="11273" width="36.81640625" style="267" customWidth="1"/>
    <col min="11274" max="11274" width="8.81640625" style="267"/>
    <col min="11275" max="11275" width="9" style="267" customWidth="1"/>
    <col min="11276" max="11520" width="8.81640625" style="267"/>
    <col min="11521" max="11521" width="8.54296875" style="267" customWidth="1"/>
    <col min="11522" max="11522" width="11" style="267" customWidth="1"/>
    <col min="11523" max="11523" width="60.453125" style="267" customWidth="1"/>
    <col min="11524" max="11525" width="10.453125" style="267" customWidth="1"/>
    <col min="11526" max="11526" width="12.453125" style="267" customWidth="1"/>
    <col min="11527" max="11527" width="14.54296875" style="267" customWidth="1"/>
    <col min="11528" max="11528" width="89.453125" style="267" customWidth="1"/>
    <col min="11529" max="11529" width="36.81640625" style="267" customWidth="1"/>
    <col min="11530" max="11530" width="8.81640625" style="267"/>
    <col min="11531" max="11531" width="9" style="267" customWidth="1"/>
    <col min="11532" max="11776" width="8.81640625" style="267"/>
    <col min="11777" max="11777" width="8.54296875" style="267" customWidth="1"/>
    <col min="11778" max="11778" width="11" style="267" customWidth="1"/>
    <col min="11779" max="11779" width="60.453125" style="267" customWidth="1"/>
    <col min="11780" max="11781" width="10.453125" style="267" customWidth="1"/>
    <col min="11782" max="11782" width="12.453125" style="267" customWidth="1"/>
    <col min="11783" max="11783" width="14.54296875" style="267" customWidth="1"/>
    <col min="11784" max="11784" width="89.453125" style="267" customWidth="1"/>
    <col min="11785" max="11785" width="36.81640625" style="267" customWidth="1"/>
    <col min="11786" max="11786" width="8.81640625" style="267"/>
    <col min="11787" max="11787" width="9" style="267" customWidth="1"/>
    <col min="11788" max="12032" width="8.81640625" style="267"/>
    <col min="12033" max="12033" width="8.54296875" style="267" customWidth="1"/>
    <col min="12034" max="12034" width="11" style="267" customWidth="1"/>
    <col min="12035" max="12035" width="60.453125" style="267" customWidth="1"/>
    <col min="12036" max="12037" width="10.453125" style="267" customWidth="1"/>
    <col min="12038" max="12038" width="12.453125" style="267" customWidth="1"/>
    <col min="12039" max="12039" width="14.54296875" style="267" customWidth="1"/>
    <col min="12040" max="12040" width="89.453125" style="267" customWidth="1"/>
    <col min="12041" max="12041" width="36.81640625" style="267" customWidth="1"/>
    <col min="12042" max="12042" width="8.81640625" style="267"/>
    <col min="12043" max="12043" width="9" style="267" customWidth="1"/>
    <col min="12044" max="12288" width="8.81640625" style="267"/>
    <col min="12289" max="12289" width="8.54296875" style="267" customWidth="1"/>
    <col min="12290" max="12290" width="11" style="267" customWidth="1"/>
    <col min="12291" max="12291" width="60.453125" style="267" customWidth="1"/>
    <col min="12292" max="12293" width="10.453125" style="267" customWidth="1"/>
    <col min="12294" max="12294" width="12.453125" style="267" customWidth="1"/>
    <col min="12295" max="12295" width="14.54296875" style="267" customWidth="1"/>
    <col min="12296" max="12296" width="89.453125" style="267" customWidth="1"/>
    <col min="12297" max="12297" width="36.81640625" style="267" customWidth="1"/>
    <col min="12298" max="12298" width="8.81640625" style="267"/>
    <col min="12299" max="12299" width="9" style="267" customWidth="1"/>
    <col min="12300" max="12544" width="8.81640625" style="267"/>
    <col min="12545" max="12545" width="8.54296875" style="267" customWidth="1"/>
    <col min="12546" max="12546" width="11" style="267" customWidth="1"/>
    <col min="12547" max="12547" width="60.453125" style="267" customWidth="1"/>
    <col min="12548" max="12549" width="10.453125" style="267" customWidth="1"/>
    <col min="12550" max="12550" width="12.453125" style="267" customWidth="1"/>
    <col min="12551" max="12551" width="14.54296875" style="267" customWidth="1"/>
    <col min="12552" max="12552" width="89.453125" style="267" customWidth="1"/>
    <col min="12553" max="12553" width="36.81640625" style="267" customWidth="1"/>
    <col min="12554" max="12554" width="8.81640625" style="267"/>
    <col min="12555" max="12555" width="9" style="267" customWidth="1"/>
    <col min="12556" max="12800" width="8.81640625" style="267"/>
    <col min="12801" max="12801" width="8.54296875" style="267" customWidth="1"/>
    <col min="12802" max="12802" width="11" style="267" customWidth="1"/>
    <col min="12803" max="12803" width="60.453125" style="267" customWidth="1"/>
    <col min="12804" max="12805" width="10.453125" style="267" customWidth="1"/>
    <col min="12806" max="12806" width="12.453125" style="267" customWidth="1"/>
    <col min="12807" max="12807" width="14.54296875" style="267" customWidth="1"/>
    <col min="12808" max="12808" width="89.453125" style="267" customWidth="1"/>
    <col min="12809" max="12809" width="36.81640625" style="267" customWidth="1"/>
    <col min="12810" max="12810" width="8.81640625" style="267"/>
    <col min="12811" max="12811" width="9" style="267" customWidth="1"/>
    <col min="12812" max="13056" width="8.81640625" style="267"/>
    <col min="13057" max="13057" width="8.54296875" style="267" customWidth="1"/>
    <col min="13058" max="13058" width="11" style="267" customWidth="1"/>
    <col min="13059" max="13059" width="60.453125" style="267" customWidth="1"/>
    <col min="13060" max="13061" width="10.453125" style="267" customWidth="1"/>
    <col min="13062" max="13062" width="12.453125" style="267" customWidth="1"/>
    <col min="13063" max="13063" width="14.54296875" style="267" customWidth="1"/>
    <col min="13064" max="13064" width="89.453125" style="267" customWidth="1"/>
    <col min="13065" max="13065" width="36.81640625" style="267" customWidth="1"/>
    <col min="13066" max="13066" width="8.81640625" style="267"/>
    <col min="13067" max="13067" width="9" style="267" customWidth="1"/>
    <col min="13068" max="13312" width="8.81640625" style="267"/>
    <col min="13313" max="13313" width="8.54296875" style="267" customWidth="1"/>
    <col min="13314" max="13314" width="11" style="267" customWidth="1"/>
    <col min="13315" max="13315" width="60.453125" style="267" customWidth="1"/>
    <col min="13316" max="13317" width="10.453125" style="267" customWidth="1"/>
    <col min="13318" max="13318" width="12.453125" style="267" customWidth="1"/>
    <col min="13319" max="13319" width="14.54296875" style="267" customWidth="1"/>
    <col min="13320" max="13320" width="89.453125" style="267" customWidth="1"/>
    <col min="13321" max="13321" width="36.81640625" style="267" customWidth="1"/>
    <col min="13322" max="13322" width="8.81640625" style="267"/>
    <col min="13323" max="13323" width="9" style="267" customWidth="1"/>
    <col min="13324" max="13568" width="8.81640625" style="267"/>
    <col min="13569" max="13569" width="8.54296875" style="267" customWidth="1"/>
    <col min="13570" max="13570" width="11" style="267" customWidth="1"/>
    <col min="13571" max="13571" width="60.453125" style="267" customWidth="1"/>
    <col min="13572" max="13573" width="10.453125" style="267" customWidth="1"/>
    <col min="13574" max="13574" width="12.453125" style="267" customWidth="1"/>
    <col min="13575" max="13575" width="14.54296875" style="267" customWidth="1"/>
    <col min="13576" max="13576" width="89.453125" style="267" customWidth="1"/>
    <col min="13577" max="13577" width="36.81640625" style="267" customWidth="1"/>
    <col min="13578" max="13578" width="8.81640625" style="267"/>
    <col min="13579" max="13579" width="9" style="267" customWidth="1"/>
    <col min="13580" max="13824" width="8.81640625" style="267"/>
    <col min="13825" max="13825" width="8.54296875" style="267" customWidth="1"/>
    <col min="13826" max="13826" width="11" style="267" customWidth="1"/>
    <col min="13827" max="13827" width="60.453125" style="267" customWidth="1"/>
    <col min="13828" max="13829" width="10.453125" style="267" customWidth="1"/>
    <col min="13830" max="13830" width="12.453125" style="267" customWidth="1"/>
    <col min="13831" max="13831" width="14.54296875" style="267" customWidth="1"/>
    <col min="13832" max="13832" width="89.453125" style="267" customWidth="1"/>
    <col min="13833" max="13833" width="36.81640625" style="267" customWidth="1"/>
    <col min="13834" max="13834" width="8.81640625" style="267"/>
    <col min="13835" max="13835" width="9" style="267" customWidth="1"/>
    <col min="13836" max="14080" width="8.81640625" style="267"/>
    <col min="14081" max="14081" width="8.54296875" style="267" customWidth="1"/>
    <col min="14082" max="14082" width="11" style="267" customWidth="1"/>
    <col min="14083" max="14083" width="60.453125" style="267" customWidth="1"/>
    <col min="14084" max="14085" width="10.453125" style="267" customWidth="1"/>
    <col min="14086" max="14086" width="12.453125" style="267" customWidth="1"/>
    <col min="14087" max="14087" width="14.54296875" style="267" customWidth="1"/>
    <col min="14088" max="14088" width="89.453125" style="267" customWidth="1"/>
    <col min="14089" max="14089" width="36.81640625" style="267" customWidth="1"/>
    <col min="14090" max="14090" width="8.81640625" style="267"/>
    <col min="14091" max="14091" width="9" style="267" customWidth="1"/>
    <col min="14092" max="14336" width="8.81640625" style="267"/>
    <col min="14337" max="14337" width="8.54296875" style="267" customWidth="1"/>
    <col min="14338" max="14338" width="11" style="267" customWidth="1"/>
    <col min="14339" max="14339" width="60.453125" style="267" customWidth="1"/>
    <col min="14340" max="14341" width="10.453125" style="267" customWidth="1"/>
    <col min="14342" max="14342" width="12.453125" style="267" customWidth="1"/>
    <col min="14343" max="14343" width="14.54296875" style="267" customWidth="1"/>
    <col min="14344" max="14344" width="89.453125" style="267" customWidth="1"/>
    <col min="14345" max="14345" width="36.81640625" style="267" customWidth="1"/>
    <col min="14346" max="14346" width="8.81640625" style="267"/>
    <col min="14347" max="14347" width="9" style="267" customWidth="1"/>
    <col min="14348" max="14592" width="8.81640625" style="267"/>
    <col min="14593" max="14593" width="8.54296875" style="267" customWidth="1"/>
    <col min="14594" max="14594" width="11" style="267" customWidth="1"/>
    <col min="14595" max="14595" width="60.453125" style="267" customWidth="1"/>
    <col min="14596" max="14597" width="10.453125" style="267" customWidth="1"/>
    <col min="14598" max="14598" width="12.453125" style="267" customWidth="1"/>
    <col min="14599" max="14599" width="14.54296875" style="267" customWidth="1"/>
    <col min="14600" max="14600" width="89.453125" style="267" customWidth="1"/>
    <col min="14601" max="14601" width="36.81640625" style="267" customWidth="1"/>
    <col min="14602" max="14602" width="8.81640625" style="267"/>
    <col min="14603" max="14603" width="9" style="267" customWidth="1"/>
    <col min="14604" max="14848" width="8.81640625" style="267"/>
    <col min="14849" max="14849" width="8.54296875" style="267" customWidth="1"/>
    <col min="14850" max="14850" width="11" style="267" customWidth="1"/>
    <col min="14851" max="14851" width="60.453125" style="267" customWidth="1"/>
    <col min="14852" max="14853" width="10.453125" style="267" customWidth="1"/>
    <col min="14854" max="14854" width="12.453125" style="267" customWidth="1"/>
    <col min="14855" max="14855" width="14.54296875" style="267" customWidth="1"/>
    <col min="14856" max="14856" width="89.453125" style="267" customWidth="1"/>
    <col min="14857" max="14857" width="36.81640625" style="267" customWidth="1"/>
    <col min="14858" max="14858" width="8.81640625" style="267"/>
    <col min="14859" max="14859" width="9" style="267" customWidth="1"/>
    <col min="14860" max="15104" width="8.81640625" style="267"/>
    <col min="15105" max="15105" width="8.54296875" style="267" customWidth="1"/>
    <col min="15106" max="15106" width="11" style="267" customWidth="1"/>
    <col min="15107" max="15107" width="60.453125" style="267" customWidth="1"/>
    <col min="15108" max="15109" width="10.453125" style="267" customWidth="1"/>
    <col min="15110" max="15110" width="12.453125" style="267" customWidth="1"/>
    <col min="15111" max="15111" width="14.54296875" style="267" customWidth="1"/>
    <col min="15112" max="15112" width="89.453125" style="267" customWidth="1"/>
    <col min="15113" max="15113" width="36.81640625" style="267" customWidth="1"/>
    <col min="15114" max="15114" width="8.81640625" style="267"/>
    <col min="15115" max="15115" width="9" style="267" customWidth="1"/>
    <col min="15116" max="15360" width="8.81640625" style="267"/>
    <col min="15361" max="15361" width="8.54296875" style="267" customWidth="1"/>
    <col min="15362" max="15362" width="11" style="267" customWidth="1"/>
    <col min="15363" max="15363" width="60.453125" style="267" customWidth="1"/>
    <col min="15364" max="15365" width="10.453125" style="267" customWidth="1"/>
    <col min="15366" max="15366" width="12.453125" style="267" customWidth="1"/>
    <col min="15367" max="15367" width="14.54296875" style="267" customWidth="1"/>
    <col min="15368" max="15368" width="89.453125" style="267" customWidth="1"/>
    <col min="15369" max="15369" width="36.81640625" style="267" customWidth="1"/>
    <col min="15370" max="15370" width="8.81640625" style="267"/>
    <col min="15371" max="15371" width="9" style="267" customWidth="1"/>
    <col min="15372" max="15616" width="8.81640625" style="267"/>
    <col min="15617" max="15617" width="8.54296875" style="267" customWidth="1"/>
    <col min="15618" max="15618" width="11" style="267" customWidth="1"/>
    <col min="15619" max="15619" width="60.453125" style="267" customWidth="1"/>
    <col min="15620" max="15621" width="10.453125" style="267" customWidth="1"/>
    <col min="15622" max="15622" width="12.453125" style="267" customWidth="1"/>
    <col min="15623" max="15623" width="14.54296875" style="267" customWidth="1"/>
    <col min="15624" max="15624" width="89.453125" style="267" customWidth="1"/>
    <col min="15625" max="15625" width="36.81640625" style="267" customWidth="1"/>
    <col min="15626" max="15626" width="8.81640625" style="267"/>
    <col min="15627" max="15627" width="9" style="267" customWidth="1"/>
    <col min="15628" max="15872" width="8.81640625" style="267"/>
    <col min="15873" max="15873" width="8.54296875" style="267" customWidth="1"/>
    <col min="15874" max="15874" width="11" style="267" customWidth="1"/>
    <col min="15875" max="15875" width="60.453125" style="267" customWidth="1"/>
    <col min="15876" max="15877" width="10.453125" style="267" customWidth="1"/>
    <col min="15878" max="15878" width="12.453125" style="267" customWidth="1"/>
    <col min="15879" max="15879" width="14.54296875" style="267" customWidth="1"/>
    <col min="15880" max="15880" width="89.453125" style="267" customWidth="1"/>
    <col min="15881" max="15881" width="36.81640625" style="267" customWidth="1"/>
    <col min="15882" max="15882" width="8.81640625" style="267"/>
    <col min="15883" max="15883" width="9" style="267" customWidth="1"/>
    <col min="15884" max="16128" width="8.81640625" style="267"/>
    <col min="16129" max="16129" width="8.54296875" style="267" customWidth="1"/>
    <col min="16130" max="16130" width="11" style="267" customWidth="1"/>
    <col min="16131" max="16131" width="60.453125" style="267" customWidth="1"/>
    <col min="16132" max="16133" width="10.453125" style="267" customWidth="1"/>
    <col min="16134" max="16134" width="12.453125" style="267" customWidth="1"/>
    <col min="16135" max="16135" width="14.54296875" style="267" customWidth="1"/>
    <col min="16136" max="16136" width="89.453125" style="267" customWidth="1"/>
    <col min="16137" max="16137" width="36.81640625" style="267" customWidth="1"/>
    <col min="16138" max="16138" width="8.81640625" style="267"/>
    <col min="16139" max="16139" width="9" style="267" customWidth="1"/>
    <col min="16140" max="16384" width="8.81640625" style="267"/>
  </cols>
  <sheetData>
    <row r="1" spans="1:13" s="250" customFormat="1" ht="12" thickTop="1">
      <c r="A1" s="245" t="s">
        <v>571</v>
      </c>
      <c r="B1" s="246"/>
      <c r="C1" s="247" t="s">
        <v>407</v>
      </c>
      <c r="D1" s="248"/>
      <c r="E1" s="248"/>
      <c r="F1" s="248"/>
      <c r="G1" s="248"/>
      <c r="H1" s="248"/>
      <c r="I1" s="249"/>
    </row>
    <row r="2" spans="1:13" s="250" customFormat="1">
      <c r="A2" s="251" t="s">
        <v>572</v>
      </c>
      <c r="B2" s="252"/>
      <c r="C2" s="259" t="s">
        <v>1882</v>
      </c>
      <c r="D2" s="254"/>
      <c r="E2" s="255" t="s">
        <v>1216</v>
      </c>
      <c r="G2" s="257"/>
      <c r="H2" s="254"/>
      <c r="I2" s="258"/>
    </row>
    <row r="3" spans="1:13" s="250" customFormat="1">
      <c r="A3" s="251" t="s">
        <v>1218</v>
      </c>
      <c r="B3" s="252"/>
      <c r="C3" s="256" t="s">
        <v>1880</v>
      </c>
      <c r="D3" s="254"/>
      <c r="E3" s="255" t="s">
        <v>1220</v>
      </c>
      <c r="F3" s="260"/>
      <c r="G3" s="257"/>
      <c r="H3" s="254"/>
      <c r="I3" s="258"/>
    </row>
    <row r="4" spans="1:13" ht="19.399999999999999" customHeight="1">
      <c r="A4" s="261" t="s">
        <v>573</v>
      </c>
      <c r="B4" s="262"/>
      <c r="C4" s="263" t="s">
        <v>1881</v>
      </c>
      <c r="D4" s="264"/>
      <c r="E4" s="264"/>
      <c r="F4" s="265"/>
      <c r="G4" s="265"/>
      <c r="H4" s="264"/>
      <c r="I4" s="266"/>
    </row>
    <row r="5" spans="1:13" ht="51.65" customHeight="1" thickBot="1">
      <c r="A5" s="268" t="s">
        <v>574</v>
      </c>
      <c r="B5" s="269" t="s">
        <v>86</v>
      </c>
      <c r="C5" s="270" t="s">
        <v>87</v>
      </c>
      <c r="D5" s="271" t="s">
        <v>575</v>
      </c>
      <c r="E5" s="272" t="s">
        <v>89</v>
      </c>
      <c r="F5" s="273" t="s">
        <v>576</v>
      </c>
      <c r="G5" s="274" t="s">
        <v>577</v>
      </c>
      <c r="H5" s="275" t="s">
        <v>578</v>
      </c>
      <c r="I5" s="276" t="s">
        <v>1221</v>
      </c>
    </row>
    <row r="6" spans="1:13" ht="18.649999999999999" customHeight="1" thickTop="1">
      <c r="A6" s="277"/>
      <c r="B6" s="278"/>
      <c r="C6" s="279"/>
      <c r="D6" s="278"/>
      <c r="E6" s="278"/>
      <c r="F6" s="280"/>
      <c r="G6" s="280">
        <f>SUM(G8:G23)</f>
        <v>0</v>
      </c>
      <c r="H6" s="279"/>
      <c r="I6" s="281"/>
    </row>
    <row r="7" spans="1:13" s="292" customFormat="1" ht="18.649999999999999" customHeight="1">
      <c r="A7" s="282" t="s">
        <v>580</v>
      </c>
      <c r="B7" s="283"/>
      <c r="C7" s="284" t="s">
        <v>132</v>
      </c>
      <c r="D7" s="285"/>
      <c r="E7" s="286"/>
      <c r="F7" s="287"/>
      <c r="G7" s="288"/>
      <c r="H7" s="289"/>
      <c r="I7" s="290"/>
      <c r="J7" s="291"/>
      <c r="K7" s="291"/>
      <c r="L7" s="291"/>
      <c r="M7" s="291"/>
    </row>
    <row r="8" spans="1:13" s="292" customFormat="1">
      <c r="A8" s="293"/>
      <c r="B8" s="283"/>
      <c r="C8" s="294" t="s">
        <v>1675</v>
      </c>
      <c r="D8" s="295">
        <v>197</v>
      </c>
      <c r="E8" s="296" t="s">
        <v>93</v>
      </c>
      <c r="F8" s="297"/>
      <c r="G8" s="298">
        <f t="shared" ref="G8:G15" si="0">D8*F8</f>
        <v>0</v>
      </c>
      <c r="H8" s="299"/>
      <c r="I8" s="290"/>
      <c r="J8" s="300"/>
      <c r="K8" s="300"/>
      <c r="L8" s="300"/>
      <c r="M8" s="300"/>
    </row>
    <row r="9" spans="1:13" s="292" customFormat="1">
      <c r="A9" s="293"/>
      <c r="B9" s="283"/>
      <c r="C9" s="294" t="s">
        <v>1674</v>
      </c>
      <c r="D9" s="301">
        <v>197</v>
      </c>
      <c r="E9" s="296" t="s">
        <v>93</v>
      </c>
      <c r="F9" s="297"/>
      <c r="G9" s="298">
        <f t="shared" si="0"/>
        <v>0</v>
      </c>
      <c r="H9" s="299"/>
      <c r="I9" s="290"/>
      <c r="J9" s="300"/>
      <c r="K9" s="300"/>
      <c r="L9" s="300"/>
      <c r="M9" s="300"/>
    </row>
    <row r="10" spans="1:13" s="292" customFormat="1">
      <c r="A10" s="293"/>
      <c r="B10" s="283"/>
      <c r="C10" s="294" t="s">
        <v>1676</v>
      </c>
      <c r="D10" s="301">
        <v>1</v>
      </c>
      <c r="E10" s="296" t="s">
        <v>96</v>
      </c>
      <c r="F10" s="297"/>
      <c r="G10" s="298">
        <f t="shared" si="0"/>
        <v>0</v>
      </c>
      <c r="H10" s="299"/>
      <c r="I10" s="290"/>
      <c r="J10" s="300"/>
      <c r="K10" s="300"/>
      <c r="L10" s="300"/>
      <c r="M10" s="300"/>
    </row>
    <row r="11" spans="1:13" s="292" customFormat="1">
      <c r="A11" s="293"/>
      <c r="B11" s="283"/>
      <c r="C11" s="294" t="s">
        <v>1678</v>
      </c>
      <c r="D11" s="301">
        <v>1</v>
      </c>
      <c r="E11" s="296" t="s">
        <v>96</v>
      </c>
      <c r="F11" s="297"/>
      <c r="G11" s="298">
        <f t="shared" si="0"/>
        <v>0</v>
      </c>
      <c r="H11" s="299"/>
      <c r="I11" s="290"/>
      <c r="J11" s="300"/>
      <c r="K11" s="300"/>
      <c r="L11" s="300"/>
      <c r="M11" s="300"/>
    </row>
    <row r="12" spans="1:13" s="292" customFormat="1">
      <c r="A12" s="293"/>
      <c r="B12" s="283"/>
      <c r="C12" s="294" t="s">
        <v>1677</v>
      </c>
      <c r="D12" s="302">
        <v>52</v>
      </c>
      <c r="E12" s="296" t="s">
        <v>93</v>
      </c>
      <c r="F12" s="297"/>
      <c r="G12" s="298">
        <f t="shared" si="0"/>
        <v>0</v>
      </c>
      <c r="H12" s="299"/>
      <c r="I12" s="290"/>
      <c r="J12" s="300"/>
      <c r="K12" s="300"/>
      <c r="L12" s="300"/>
      <c r="M12" s="300"/>
    </row>
    <row r="13" spans="1:13" s="292" customFormat="1">
      <c r="A13" s="293"/>
      <c r="B13" s="283"/>
      <c r="C13" s="294" t="s">
        <v>1679</v>
      </c>
      <c r="D13" s="302">
        <v>52</v>
      </c>
      <c r="E13" s="296" t="s">
        <v>93</v>
      </c>
      <c r="F13" s="297"/>
      <c r="G13" s="298">
        <f t="shared" si="0"/>
        <v>0</v>
      </c>
      <c r="H13" s="299"/>
      <c r="I13" s="290"/>
      <c r="J13" s="300"/>
      <c r="K13" s="300"/>
      <c r="L13" s="300"/>
      <c r="M13" s="300"/>
    </row>
    <row r="14" spans="1:13" s="292" customFormat="1">
      <c r="A14" s="293"/>
      <c r="B14" s="283"/>
      <c r="C14" s="294" t="s">
        <v>1680</v>
      </c>
      <c r="D14" s="295">
        <v>1</v>
      </c>
      <c r="E14" s="296" t="s">
        <v>127</v>
      </c>
      <c r="F14" s="297"/>
      <c r="G14" s="298">
        <f t="shared" si="0"/>
        <v>0</v>
      </c>
      <c r="H14" s="299"/>
      <c r="I14" s="290"/>
      <c r="J14" s="300"/>
      <c r="K14" s="300"/>
      <c r="L14" s="300"/>
      <c r="M14" s="300"/>
    </row>
    <row r="15" spans="1:13" s="292" customFormat="1">
      <c r="A15" s="293"/>
      <c r="B15" s="283"/>
      <c r="C15" s="294" t="s">
        <v>1681</v>
      </c>
      <c r="D15" s="302">
        <v>1</v>
      </c>
      <c r="E15" s="296" t="s">
        <v>1682</v>
      </c>
      <c r="F15" s="297"/>
      <c r="G15" s="298">
        <f t="shared" si="0"/>
        <v>0</v>
      </c>
      <c r="H15" s="299"/>
      <c r="I15" s="290"/>
      <c r="J15" s="300"/>
      <c r="K15" s="300"/>
      <c r="L15" s="300"/>
      <c r="M15" s="300"/>
    </row>
    <row r="16" spans="1:13" s="292" customFormat="1">
      <c r="A16" s="293"/>
      <c r="B16" s="283"/>
      <c r="C16" s="294"/>
      <c r="D16" s="302"/>
      <c r="E16" s="296"/>
      <c r="F16" s="297"/>
      <c r="G16" s="298"/>
      <c r="H16" s="299"/>
      <c r="I16" s="290"/>
      <c r="J16" s="300"/>
      <c r="K16" s="300"/>
      <c r="L16" s="300"/>
      <c r="M16" s="300"/>
    </row>
    <row r="17" spans="1:13" s="292" customFormat="1">
      <c r="A17" s="293"/>
      <c r="B17" s="283"/>
      <c r="C17" s="294"/>
      <c r="D17" s="302"/>
      <c r="E17" s="296"/>
      <c r="F17" s="297"/>
      <c r="G17" s="298"/>
      <c r="H17" s="299"/>
      <c r="I17" s="290"/>
      <c r="J17" s="300"/>
      <c r="K17" s="300"/>
      <c r="L17" s="300"/>
      <c r="M17" s="300"/>
    </row>
    <row r="18" spans="1:13" s="292" customFormat="1">
      <c r="A18" s="293"/>
      <c r="B18" s="283"/>
      <c r="C18" s="294"/>
      <c r="D18" s="302"/>
      <c r="E18" s="296"/>
      <c r="F18" s="297"/>
      <c r="G18" s="298"/>
      <c r="H18" s="299"/>
      <c r="I18" s="290"/>
      <c r="J18" s="300"/>
      <c r="K18" s="300"/>
      <c r="L18" s="300"/>
      <c r="M18" s="300"/>
    </row>
    <row r="19" spans="1:13" s="292" customFormat="1">
      <c r="A19" s="293"/>
      <c r="B19" s="283"/>
      <c r="C19" s="294"/>
      <c r="D19" s="302"/>
      <c r="E19" s="296"/>
      <c r="F19" s="297"/>
      <c r="G19" s="298"/>
      <c r="H19" s="299"/>
      <c r="I19" s="290"/>
      <c r="J19" s="300"/>
      <c r="K19" s="300"/>
      <c r="L19" s="300"/>
      <c r="M19" s="300"/>
    </row>
    <row r="20" spans="1:13" s="292" customFormat="1">
      <c r="A20" s="293"/>
      <c r="B20" s="283"/>
      <c r="C20" s="294"/>
      <c r="D20" s="302"/>
      <c r="E20" s="296"/>
      <c r="F20" s="297"/>
      <c r="G20" s="298"/>
      <c r="H20" s="299"/>
      <c r="I20" s="290"/>
      <c r="J20" s="300"/>
      <c r="K20" s="300"/>
      <c r="L20" s="300"/>
      <c r="M20" s="300"/>
    </row>
    <row r="21" spans="1:13" s="292" customFormat="1">
      <c r="A21" s="293"/>
      <c r="B21" s="283"/>
      <c r="C21" s="294"/>
      <c r="D21" s="302"/>
      <c r="E21" s="296"/>
      <c r="F21" s="297"/>
      <c r="G21" s="298"/>
      <c r="H21" s="299"/>
      <c r="I21" s="290"/>
      <c r="J21" s="300"/>
      <c r="K21" s="300"/>
      <c r="L21" s="300"/>
      <c r="M21" s="300"/>
    </row>
    <row r="22" spans="1:13">
      <c r="A22" s="303"/>
      <c r="B22" s="304"/>
      <c r="C22" s="305"/>
      <c r="D22" s="306"/>
      <c r="E22" s="304"/>
      <c r="F22" s="307"/>
      <c r="G22" s="308"/>
      <c r="H22" s="305"/>
      <c r="I22" s="309"/>
      <c r="K22" s="300"/>
    </row>
    <row r="23" spans="1:13">
      <c r="A23" s="303"/>
      <c r="B23" s="304"/>
      <c r="C23" s="305"/>
      <c r="D23" s="306"/>
      <c r="E23" s="304"/>
      <c r="F23" s="307"/>
      <c r="G23" s="308"/>
      <c r="H23" s="305"/>
      <c r="I23" s="309"/>
      <c r="K23" s="300"/>
    </row>
  </sheetData>
  <pageMargins left="0.7" right="0.7" top="0.78740157499999996" bottom="0.78740157499999996" header="0.3" footer="0.3"/>
  <pageSetup paperSize="9" scale="40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1"/>
  <sheetViews>
    <sheetView zoomScaleNormal="100" workbookViewId="0"/>
  </sheetViews>
  <sheetFormatPr defaultColWidth="8.81640625" defaultRowHeight="15.5"/>
  <cols>
    <col min="1" max="1" width="8.54296875" style="348" customWidth="1"/>
    <col min="2" max="2" width="60.453125" style="348" customWidth="1"/>
    <col min="3" max="4" width="10.453125" style="348" customWidth="1"/>
    <col min="5" max="5" width="12.453125" style="349" customWidth="1"/>
    <col min="6" max="6" width="14.54296875" style="349" customWidth="1"/>
    <col min="7" max="7" width="89.453125" style="348" customWidth="1"/>
    <col min="8" max="256" width="8.81640625" style="345"/>
    <col min="257" max="257" width="8.54296875" style="345" customWidth="1"/>
    <col min="258" max="258" width="60.453125" style="345" customWidth="1"/>
    <col min="259" max="260" width="10.453125" style="345" customWidth="1"/>
    <col min="261" max="261" width="12.453125" style="345" customWidth="1"/>
    <col min="262" max="262" width="14.54296875" style="345" customWidth="1"/>
    <col min="263" max="263" width="89.453125" style="345" customWidth="1"/>
    <col min="264" max="512" width="8.81640625" style="345"/>
    <col min="513" max="513" width="8.54296875" style="345" customWidth="1"/>
    <col min="514" max="514" width="60.453125" style="345" customWidth="1"/>
    <col min="515" max="516" width="10.453125" style="345" customWidth="1"/>
    <col min="517" max="517" width="12.453125" style="345" customWidth="1"/>
    <col min="518" max="518" width="14.54296875" style="345" customWidth="1"/>
    <col min="519" max="519" width="89.453125" style="345" customWidth="1"/>
    <col min="520" max="768" width="8.81640625" style="345"/>
    <col min="769" max="769" width="8.54296875" style="345" customWidth="1"/>
    <col min="770" max="770" width="60.453125" style="345" customWidth="1"/>
    <col min="771" max="772" width="10.453125" style="345" customWidth="1"/>
    <col min="773" max="773" width="12.453125" style="345" customWidth="1"/>
    <col min="774" max="774" width="14.54296875" style="345" customWidth="1"/>
    <col min="775" max="775" width="89.453125" style="345" customWidth="1"/>
    <col min="776" max="1024" width="8.81640625" style="345"/>
    <col min="1025" max="1025" width="8.54296875" style="345" customWidth="1"/>
    <col min="1026" max="1026" width="60.453125" style="345" customWidth="1"/>
    <col min="1027" max="1028" width="10.453125" style="345" customWidth="1"/>
    <col min="1029" max="1029" width="12.453125" style="345" customWidth="1"/>
    <col min="1030" max="1030" width="14.54296875" style="345" customWidth="1"/>
    <col min="1031" max="1031" width="89.453125" style="345" customWidth="1"/>
    <col min="1032" max="1280" width="8.81640625" style="345"/>
    <col min="1281" max="1281" width="8.54296875" style="345" customWidth="1"/>
    <col min="1282" max="1282" width="60.453125" style="345" customWidth="1"/>
    <col min="1283" max="1284" width="10.453125" style="345" customWidth="1"/>
    <col min="1285" max="1285" width="12.453125" style="345" customWidth="1"/>
    <col min="1286" max="1286" width="14.54296875" style="345" customWidth="1"/>
    <col min="1287" max="1287" width="89.453125" style="345" customWidth="1"/>
    <col min="1288" max="1536" width="8.81640625" style="345"/>
    <col min="1537" max="1537" width="8.54296875" style="345" customWidth="1"/>
    <col min="1538" max="1538" width="60.453125" style="345" customWidth="1"/>
    <col min="1539" max="1540" width="10.453125" style="345" customWidth="1"/>
    <col min="1541" max="1541" width="12.453125" style="345" customWidth="1"/>
    <col min="1542" max="1542" width="14.54296875" style="345" customWidth="1"/>
    <col min="1543" max="1543" width="89.453125" style="345" customWidth="1"/>
    <col min="1544" max="1792" width="8.81640625" style="345"/>
    <col min="1793" max="1793" width="8.54296875" style="345" customWidth="1"/>
    <col min="1794" max="1794" width="60.453125" style="345" customWidth="1"/>
    <col min="1795" max="1796" width="10.453125" style="345" customWidth="1"/>
    <col min="1797" max="1797" width="12.453125" style="345" customWidth="1"/>
    <col min="1798" max="1798" width="14.54296875" style="345" customWidth="1"/>
    <col min="1799" max="1799" width="89.453125" style="345" customWidth="1"/>
    <col min="1800" max="2048" width="8.81640625" style="345"/>
    <col min="2049" max="2049" width="8.54296875" style="345" customWidth="1"/>
    <col min="2050" max="2050" width="60.453125" style="345" customWidth="1"/>
    <col min="2051" max="2052" width="10.453125" style="345" customWidth="1"/>
    <col min="2053" max="2053" width="12.453125" style="345" customWidth="1"/>
    <col min="2054" max="2054" width="14.54296875" style="345" customWidth="1"/>
    <col min="2055" max="2055" width="89.453125" style="345" customWidth="1"/>
    <col min="2056" max="2304" width="8.81640625" style="345"/>
    <col min="2305" max="2305" width="8.54296875" style="345" customWidth="1"/>
    <col min="2306" max="2306" width="60.453125" style="345" customWidth="1"/>
    <col min="2307" max="2308" width="10.453125" style="345" customWidth="1"/>
    <col min="2309" max="2309" width="12.453125" style="345" customWidth="1"/>
    <col min="2310" max="2310" width="14.54296875" style="345" customWidth="1"/>
    <col min="2311" max="2311" width="89.453125" style="345" customWidth="1"/>
    <col min="2312" max="2560" width="8.81640625" style="345"/>
    <col min="2561" max="2561" width="8.54296875" style="345" customWidth="1"/>
    <col min="2562" max="2562" width="60.453125" style="345" customWidth="1"/>
    <col min="2563" max="2564" width="10.453125" style="345" customWidth="1"/>
    <col min="2565" max="2565" width="12.453125" style="345" customWidth="1"/>
    <col min="2566" max="2566" width="14.54296875" style="345" customWidth="1"/>
    <col min="2567" max="2567" width="89.453125" style="345" customWidth="1"/>
    <col min="2568" max="2816" width="8.81640625" style="345"/>
    <col min="2817" max="2817" width="8.54296875" style="345" customWidth="1"/>
    <col min="2818" max="2818" width="60.453125" style="345" customWidth="1"/>
    <col min="2819" max="2820" width="10.453125" style="345" customWidth="1"/>
    <col min="2821" max="2821" width="12.453125" style="345" customWidth="1"/>
    <col min="2822" max="2822" width="14.54296875" style="345" customWidth="1"/>
    <col min="2823" max="2823" width="89.453125" style="345" customWidth="1"/>
    <col min="2824" max="3072" width="8.81640625" style="345"/>
    <col min="3073" max="3073" width="8.54296875" style="345" customWidth="1"/>
    <col min="3074" max="3074" width="60.453125" style="345" customWidth="1"/>
    <col min="3075" max="3076" width="10.453125" style="345" customWidth="1"/>
    <col min="3077" max="3077" width="12.453125" style="345" customWidth="1"/>
    <col min="3078" max="3078" width="14.54296875" style="345" customWidth="1"/>
    <col min="3079" max="3079" width="89.453125" style="345" customWidth="1"/>
    <col min="3080" max="3328" width="8.81640625" style="345"/>
    <col min="3329" max="3329" width="8.54296875" style="345" customWidth="1"/>
    <col min="3330" max="3330" width="60.453125" style="345" customWidth="1"/>
    <col min="3331" max="3332" width="10.453125" style="345" customWidth="1"/>
    <col min="3333" max="3333" width="12.453125" style="345" customWidth="1"/>
    <col min="3334" max="3334" width="14.54296875" style="345" customWidth="1"/>
    <col min="3335" max="3335" width="89.453125" style="345" customWidth="1"/>
    <col min="3336" max="3584" width="8.81640625" style="345"/>
    <col min="3585" max="3585" width="8.54296875" style="345" customWidth="1"/>
    <col min="3586" max="3586" width="60.453125" style="345" customWidth="1"/>
    <col min="3587" max="3588" width="10.453125" style="345" customWidth="1"/>
    <col min="3589" max="3589" width="12.453125" style="345" customWidth="1"/>
    <col min="3590" max="3590" width="14.54296875" style="345" customWidth="1"/>
    <col min="3591" max="3591" width="89.453125" style="345" customWidth="1"/>
    <col min="3592" max="3840" width="8.81640625" style="345"/>
    <col min="3841" max="3841" width="8.54296875" style="345" customWidth="1"/>
    <col min="3842" max="3842" width="60.453125" style="345" customWidth="1"/>
    <col min="3843" max="3844" width="10.453125" style="345" customWidth="1"/>
    <col min="3845" max="3845" width="12.453125" style="345" customWidth="1"/>
    <col min="3846" max="3846" width="14.54296875" style="345" customWidth="1"/>
    <col min="3847" max="3847" width="89.453125" style="345" customWidth="1"/>
    <col min="3848" max="4096" width="8.81640625" style="345"/>
    <col min="4097" max="4097" width="8.54296875" style="345" customWidth="1"/>
    <col min="4098" max="4098" width="60.453125" style="345" customWidth="1"/>
    <col min="4099" max="4100" width="10.453125" style="345" customWidth="1"/>
    <col min="4101" max="4101" width="12.453125" style="345" customWidth="1"/>
    <col min="4102" max="4102" width="14.54296875" style="345" customWidth="1"/>
    <col min="4103" max="4103" width="89.453125" style="345" customWidth="1"/>
    <col min="4104" max="4352" width="8.81640625" style="345"/>
    <col min="4353" max="4353" width="8.54296875" style="345" customWidth="1"/>
    <col min="4354" max="4354" width="60.453125" style="345" customWidth="1"/>
    <col min="4355" max="4356" width="10.453125" style="345" customWidth="1"/>
    <col min="4357" max="4357" width="12.453125" style="345" customWidth="1"/>
    <col min="4358" max="4358" width="14.54296875" style="345" customWidth="1"/>
    <col min="4359" max="4359" width="89.453125" style="345" customWidth="1"/>
    <col min="4360" max="4608" width="8.81640625" style="345"/>
    <col min="4609" max="4609" width="8.54296875" style="345" customWidth="1"/>
    <col min="4610" max="4610" width="60.453125" style="345" customWidth="1"/>
    <col min="4611" max="4612" width="10.453125" style="345" customWidth="1"/>
    <col min="4613" max="4613" width="12.453125" style="345" customWidth="1"/>
    <col min="4614" max="4614" width="14.54296875" style="345" customWidth="1"/>
    <col min="4615" max="4615" width="89.453125" style="345" customWidth="1"/>
    <col min="4616" max="4864" width="8.81640625" style="345"/>
    <col min="4865" max="4865" width="8.54296875" style="345" customWidth="1"/>
    <col min="4866" max="4866" width="60.453125" style="345" customWidth="1"/>
    <col min="4867" max="4868" width="10.453125" style="345" customWidth="1"/>
    <col min="4869" max="4869" width="12.453125" style="345" customWidth="1"/>
    <col min="4870" max="4870" width="14.54296875" style="345" customWidth="1"/>
    <col min="4871" max="4871" width="89.453125" style="345" customWidth="1"/>
    <col min="4872" max="5120" width="8.81640625" style="345"/>
    <col min="5121" max="5121" width="8.54296875" style="345" customWidth="1"/>
    <col min="5122" max="5122" width="60.453125" style="345" customWidth="1"/>
    <col min="5123" max="5124" width="10.453125" style="345" customWidth="1"/>
    <col min="5125" max="5125" width="12.453125" style="345" customWidth="1"/>
    <col min="5126" max="5126" width="14.54296875" style="345" customWidth="1"/>
    <col min="5127" max="5127" width="89.453125" style="345" customWidth="1"/>
    <col min="5128" max="5376" width="8.81640625" style="345"/>
    <col min="5377" max="5377" width="8.54296875" style="345" customWidth="1"/>
    <col min="5378" max="5378" width="60.453125" style="345" customWidth="1"/>
    <col min="5379" max="5380" width="10.453125" style="345" customWidth="1"/>
    <col min="5381" max="5381" width="12.453125" style="345" customWidth="1"/>
    <col min="5382" max="5382" width="14.54296875" style="345" customWidth="1"/>
    <col min="5383" max="5383" width="89.453125" style="345" customWidth="1"/>
    <col min="5384" max="5632" width="8.81640625" style="345"/>
    <col min="5633" max="5633" width="8.54296875" style="345" customWidth="1"/>
    <col min="5634" max="5634" width="60.453125" style="345" customWidth="1"/>
    <col min="5635" max="5636" width="10.453125" style="345" customWidth="1"/>
    <col min="5637" max="5637" width="12.453125" style="345" customWidth="1"/>
    <col min="5638" max="5638" width="14.54296875" style="345" customWidth="1"/>
    <col min="5639" max="5639" width="89.453125" style="345" customWidth="1"/>
    <col min="5640" max="5888" width="8.81640625" style="345"/>
    <col min="5889" max="5889" width="8.54296875" style="345" customWidth="1"/>
    <col min="5890" max="5890" width="60.453125" style="345" customWidth="1"/>
    <col min="5891" max="5892" width="10.453125" style="345" customWidth="1"/>
    <col min="5893" max="5893" width="12.453125" style="345" customWidth="1"/>
    <col min="5894" max="5894" width="14.54296875" style="345" customWidth="1"/>
    <col min="5895" max="5895" width="89.453125" style="345" customWidth="1"/>
    <col min="5896" max="6144" width="8.81640625" style="345"/>
    <col min="6145" max="6145" width="8.54296875" style="345" customWidth="1"/>
    <col min="6146" max="6146" width="60.453125" style="345" customWidth="1"/>
    <col min="6147" max="6148" width="10.453125" style="345" customWidth="1"/>
    <col min="6149" max="6149" width="12.453125" style="345" customWidth="1"/>
    <col min="6150" max="6150" width="14.54296875" style="345" customWidth="1"/>
    <col min="6151" max="6151" width="89.453125" style="345" customWidth="1"/>
    <col min="6152" max="6400" width="8.81640625" style="345"/>
    <col min="6401" max="6401" width="8.54296875" style="345" customWidth="1"/>
    <col min="6402" max="6402" width="60.453125" style="345" customWidth="1"/>
    <col min="6403" max="6404" width="10.453125" style="345" customWidth="1"/>
    <col min="6405" max="6405" width="12.453125" style="345" customWidth="1"/>
    <col min="6406" max="6406" width="14.54296875" style="345" customWidth="1"/>
    <col min="6407" max="6407" width="89.453125" style="345" customWidth="1"/>
    <col min="6408" max="6656" width="8.81640625" style="345"/>
    <col min="6657" max="6657" width="8.54296875" style="345" customWidth="1"/>
    <col min="6658" max="6658" width="60.453125" style="345" customWidth="1"/>
    <col min="6659" max="6660" width="10.453125" style="345" customWidth="1"/>
    <col min="6661" max="6661" width="12.453125" style="345" customWidth="1"/>
    <col min="6662" max="6662" width="14.54296875" style="345" customWidth="1"/>
    <col min="6663" max="6663" width="89.453125" style="345" customWidth="1"/>
    <col min="6664" max="6912" width="8.81640625" style="345"/>
    <col min="6913" max="6913" width="8.54296875" style="345" customWidth="1"/>
    <col min="6914" max="6914" width="60.453125" style="345" customWidth="1"/>
    <col min="6915" max="6916" width="10.453125" style="345" customWidth="1"/>
    <col min="6917" max="6917" width="12.453125" style="345" customWidth="1"/>
    <col min="6918" max="6918" width="14.54296875" style="345" customWidth="1"/>
    <col min="6919" max="6919" width="89.453125" style="345" customWidth="1"/>
    <col min="6920" max="7168" width="8.81640625" style="345"/>
    <col min="7169" max="7169" width="8.54296875" style="345" customWidth="1"/>
    <col min="7170" max="7170" width="60.453125" style="345" customWidth="1"/>
    <col min="7171" max="7172" width="10.453125" style="345" customWidth="1"/>
    <col min="7173" max="7173" width="12.453125" style="345" customWidth="1"/>
    <col min="7174" max="7174" width="14.54296875" style="345" customWidth="1"/>
    <col min="7175" max="7175" width="89.453125" style="345" customWidth="1"/>
    <col min="7176" max="7424" width="8.81640625" style="345"/>
    <col min="7425" max="7425" width="8.54296875" style="345" customWidth="1"/>
    <col min="7426" max="7426" width="60.453125" style="345" customWidth="1"/>
    <col min="7427" max="7428" width="10.453125" style="345" customWidth="1"/>
    <col min="7429" max="7429" width="12.453125" style="345" customWidth="1"/>
    <col min="7430" max="7430" width="14.54296875" style="345" customWidth="1"/>
    <col min="7431" max="7431" width="89.453125" style="345" customWidth="1"/>
    <col min="7432" max="7680" width="8.81640625" style="345"/>
    <col min="7681" max="7681" width="8.54296875" style="345" customWidth="1"/>
    <col min="7682" max="7682" width="60.453125" style="345" customWidth="1"/>
    <col min="7683" max="7684" width="10.453125" style="345" customWidth="1"/>
    <col min="7685" max="7685" width="12.453125" style="345" customWidth="1"/>
    <col min="7686" max="7686" width="14.54296875" style="345" customWidth="1"/>
    <col min="7687" max="7687" width="89.453125" style="345" customWidth="1"/>
    <col min="7688" max="7936" width="8.81640625" style="345"/>
    <col min="7937" max="7937" width="8.54296875" style="345" customWidth="1"/>
    <col min="7938" max="7938" width="60.453125" style="345" customWidth="1"/>
    <col min="7939" max="7940" width="10.453125" style="345" customWidth="1"/>
    <col min="7941" max="7941" width="12.453125" style="345" customWidth="1"/>
    <col min="7942" max="7942" width="14.54296875" style="345" customWidth="1"/>
    <col min="7943" max="7943" width="89.453125" style="345" customWidth="1"/>
    <col min="7944" max="8192" width="8.81640625" style="345"/>
    <col min="8193" max="8193" width="8.54296875" style="345" customWidth="1"/>
    <col min="8194" max="8194" width="60.453125" style="345" customWidth="1"/>
    <col min="8195" max="8196" width="10.453125" style="345" customWidth="1"/>
    <col min="8197" max="8197" width="12.453125" style="345" customWidth="1"/>
    <col min="8198" max="8198" width="14.54296875" style="345" customWidth="1"/>
    <col min="8199" max="8199" width="89.453125" style="345" customWidth="1"/>
    <col min="8200" max="8448" width="8.81640625" style="345"/>
    <col min="8449" max="8449" width="8.54296875" style="345" customWidth="1"/>
    <col min="8450" max="8450" width="60.453125" style="345" customWidth="1"/>
    <col min="8451" max="8452" width="10.453125" style="345" customWidth="1"/>
    <col min="8453" max="8453" width="12.453125" style="345" customWidth="1"/>
    <col min="8454" max="8454" width="14.54296875" style="345" customWidth="1"/>
    <col min="8455" max="8455" width="89.453125" style="345" customWidth="1"/>
    <col min="8456" max="8704" width="8.81640625" style="345"/>
    <col min="8705" max="8705" width="8.54296875" style="345" customWidth="1"/>
    <col min="8706" max="8706" width="60.453125" style="345" customWidth="1"/>
    <col min="8707" max="8708" width="10.453125" style="345" customWidth="1"/>
    <col min="8709" max="8709" width="12.453125" style="345" customWidth="1"/>
    <col min="8710" max="8710" width="14.54296875" style="345" customWidth="1"/>
    <col min="8711" max="8711" width="89.453125" style="345" customWidth="1"/>
    <col min="8712" max="8960" width="8.81640625" style="345"/>
    <col min="8961" max="8961" width="8.54296875" style="345" customWidth="1"/>
    <col min="8962" max="8962" width="60.453125" style="345" customWidth="1"/>
    <col min="8963" max="8964" width="10.453125" style="345" customWidth="1"/>
    <col min="8965" max="8965" width="12.453125" style="345" customWidth="1"/>
    <col min="8966" max="8966" width="14.54296875" style="345" customWidth="1"/>
    <col min="8967" max="8967" width="89.453125" style="345" customWidth="1"/>
    <col min="8968" max="9216" width="8.81640625" style="345"/>
    <col min="9217" max="9217" width="8.54296875" style="345" customWidth="1"/>
    <col min="9218" max="9218" width="60.453125" style="345" customWidth="1"/>
    <col min="9219" max="9220" width="10.453125" style="345" customWidth="1"/>
    <col min="9221" max="9221" width="12.453125" style="345" customWidth="1"/>
    <col min="9222" max="9222" width="14.54296875" style="345" customWidth="1"/>
    <col min="9223" max="9223" width="89.453125" style="345" customWidth="1"/>
    <col min="9224" max="9472" width="8.81640625" style="345"/>
    <col min="9473" max="9473" width="8.54296875" style="345" customWidth="1"/>
    <col min="9474" max="9474" width="60.453125" style="345" customWidth="1"/>
    <col min="9475" max="9476" width="10.453125" style="345" customWidth="1"/>
    <col min="9477" max="9477" width="12.453125" style="345" customWidth="1"/>
    <col min="9478" max="9478" width="14.54296875" style="345" customWidth="1"/>
    <col min="9479" max="9479" width="89.453125" style="345" customWidth="1"/>
    <col min="9480" max="9728" width="8.81640625" style="345"/>
    <col min="9729" max="9729" width="8.54296875" style="345" customWidth="1"/>
    <col min="9730" max="9730" width="60.453125" style="345" customWidth="1"/>
    <col min="9731" max="9732" width="10.453125" style="345" customWidth="1"/>
    <col min="9733" max="9733" width="12.453125" style="345" customWidth="1"/>
    <col min="9734" max="9734" width="14.54296875" style="345" customWidth="1"/>
    <col min="9735" max="9735" width="89.453125" style="345" customWidth="1"/>
    <col min="9736" max="9984" width="8.81640625" style="345"/>
    <col min="9985" max="9985" width="8.54296875" style="345" customWidth="1"/>
    <col min="9986" max="9986" width="60.453125" style="345" customWidth="1"/>
    <col min="9987" max="9988" width="10.453125" style="345" customWidth="1"/>
    <col min="9989" max="9989" width="12.453125" style="345" customWidth="1"/>
    <col min="9990" max="9990" width="14.54296875" style="345" customWidth="1"/>
    <col min="9991" max="9991" width="89.453125" style="345" customWidth="1"/>
    <col min="9992" max="10240" width="8.81640625" style="345"/>
    <col min="10241" max="10241" width="8.54296875" style="345" customWidth="1"/>
    <col min="10242" max="10242" width="60.453125" style="345" customWidth="1"/>
    <col min="10243" max="10244" width="10.453125" style="345" customWidth="1"/>
    <col min="10245" max="10245" width="12.453125" style="345" customWidth="1"/>
    <col min="10246" max="10246" width="14.54296875" style="345" customWidth="1"/>
    <col min="10247" max="10247" width="89.453125" style="345" customWidth="1"/>
    <col min="10248" max="10496" width="8.81640625" style="345"/>
    <col min="10497" max="10497" width="8.54296875" style="345" customWidth="1"/>
    <col min="10498" max="10498" width="60.453125" style="345" customWidth="1"/>
    <col min="10499" max="10500" width="10.453125" style="345" customWidth="1"/>
    <col min="10501" max="10501" width="12.453125" style="345" customWidth="1"/>
    <col min="10502" max="10502" width="14.54296875" style="345" customWidth="1"/>
    <col min="10503" max="10503" width="89.453125" style="345" customWidth="1"/>
    <col min="10504" max="10752" width="8.81640625" style="345"/>
    <col min="10753" max="10753" width="8.54296875" style="345" customWidth="1"/>
    <col min="10754" max="10754" width="60.453125" style="345" customWidth="1"/>
    <col min="10755" max="10756" width="10.453125" style="345" customWidth="1"/>
    <col min="10757" max="10757" width="12.453125" style="345" customWidth="1"/>
    <col min="10758" max="10758" width="14.54296875" style="345" customWidth="1"/>
    <col min="10759" max="10759" width="89.453125" style="345" customWidth="1"/>
    <col min="10760" max="11008" width="8.81640625" style="345"/>
    <col min="11009" max="11009" width="8.54296875" style="345" customWidth="1"/>
    <col min="11010" max="11010" width="60.453125" style="345" customWidth="1"/>
    <col min="11011" max="11012" width="10.453125" style="345" customWidth="1"/>
    <col min="11013" max="11013" width="12.453125" style="345" customWidth="1"/>
    <col min="11014" max="11014" width="14.54296875" style="345" customWidth="1"/>
    <col min="11015" max="11015" width="89.453125" style="345" customWidth="1"/>
    <col min="11016" max="11264" width="8.81640625" style="345"/>
    <col min="11265" max="11265" width="8.54296875" style="345" customWidth="1"/>
    <col min="11266" max="11266" width="60.453125" style="345" customWidth="1"/>
    <col min="11267" max="11268" width="10.453125" style="345" customWidth="1"/>
    <col min="11269" max="11269" width="12.453125" style="345" customWidth="1"/>
    <col min="11270" max="11270" width="14.54296875" style="345" customWidth="1"/>
    <col min="11271" max="11271" width="89.453125" style="345" customWidth="1"/>
    <col min="11272" max="11520" width="8.81640625" style="345"/>
    <col min="11521" max="11521" width="8.54296875" style="345" customWidth="1"/>
    <col min="11522" max="11522" width="60.453125" style="345" customWidth="1"/>
    <col min="11523" max="11524" width="10.453125" style="345" customWidth="1"/>
    <col min="11525" max="11525" width="12.453125" style="345" customWidth="1"/>
    <col min="11526" max="11526" width="14.54296875" style="345" customWidth="1"/>
    <col min="11527" max="11527" width="89.453125" style="345" customWidth="1"/>
    <col min="11528" max="11776" width="8.81640625" style="345"/>
    <col min="11777" max="11777" width="8.54296875" style="345" customWidth="1"/>
    <col min="11778" max="11778" width="60.453125" style="345" customWidth="1"/>
    <col min="11779" max="11780" width="10.453125" style="345" customWidth="1"/>
    <col min="11781" max="11781" width="12.453125" style="345" customWidth="1"/>
    <col min="11782" max="11782" width="14.54296875" style="345" customWidth="1"/>
    <col min="11783" max="11783" width="89.453125" style="345" customWidth="1"/>
    <col min="11784" max="12032" width="8.81640625" style="345"/>
    <col min="12033" max="12033" width="8.54296875" style="345" customWidth="1"/>
    <col min="12034" max="12034" width="60.453125" style="345" customWidth="1"/>
    <col min="12035" max="12036" width="10.453125" style="345" customWidth="1"/>
    <col min="12037" max="12037" width="12.453125" style="345" customWidth="1"/>
    <col min="12038" max="12038" width="14.54296875" style="345" customWidth="1"/>
    <col min="12039" max="12039" width="89.453125" style="345" customWidth="1"/>
    <col min="12040" max="12288" width="8.81640625" style="345"/>
    <col min="12289" max="12289" width="8.54296875" style="345" customWidth="1"/>
    <col min="12290" max="12290" width="60.453125" style="345" customWidth="1"/>
    <col min="12291" max="12292" width="10.453125" style="345" customWidth="1"/>
    <col min="12293" max="12293" width="12.453125" style="345" customWidth="1"/>
    <col min="12294" max="12294" width="14.54296875" style="345" customWidth="1"/>
    <col min="12295" max="12295" width="89.453125" style="345" customWidth="1"/>
    <col min="12296" max="12544" width="8.81640625" style="345"/>
    <col min="12545" max="12545" width="8.54296875" style="345" customWidth="1"/>
    <col min="12546" max="12546" width="60.453125" style="345" customWidth="1"/>
    <col min="12547" max="12548" width="10.453125" style="345" customWidth="1"/>
    <col min="12549" max="12549" width="12.453125" style="345" customWidth="1"/>
    <col min="12550" max="12550" width="14.54296875" style="345" customWidth="1"/>
    <col min="12551" max="12551" width="89.453125" style="345" customWidth="1"/>
    <col min="12552" max="12800" width="8.81640625" style="345"/>
    <col min="12801" max="12801" width="8.54296875" style="345" customWidth="1"/>
    <col min="12802" max="12802" width="60.453125" style="345" customWidth="1"/>
    <col min="12803" max="12804" width="10.453125" style="345" customWidth="1"/>
    <col min="12805" max="12805" width="12.453125" style="345" customWidth="1"/>
    <col min="12806" max="12806" width="14.54296875" style="345" customWidth="1"/>
    <col min="12807" max="12807" width="89.453125" style="345" customWidth="1"/>
    <col min="12808" max="13056" width="8.81640625" style="345"/>
    <col min="13057" max="13057" width="8.54296875" style="345" customWidth="1"/>
    <col min="13058" max="13058" width="60.453125" style="345" customWidth="1"/>
    <col min="13059" max="13060" width="10.453125" style="345" customWidth="1"/>
    <col min="13061" max="13061" width="12.453125" style="345" customWidth="1"/>
    <col min="13062" max="13062" width="14.54296875" style="345" customWidth="1"/>
    <col min="13063" max="13063" width="89.453125" style="345" customWidth="1"/>
    <col min="13064" max="13312" width="8.81640625" style="345"/>
    <col min="13313" max="13313" width="8.54296875" style="345" customWidth="1"/>
    <col min="13314" max="13314" width="60.453125" style="345" customWidth="1"/>
    <col min="13315" max="13316" width="10.453125" style="345" customWidth="1"/>
    <col min="13317" max="13317" width="12.453125" style="345" customWidth="1"/>
    <col min="13318" max="13318" width="14.54296875" style="345" customWidth="1"/>
    <col min="13319" max="13319" width="89.453125" style="345" customWidth="1"/>
    <col min="13320" max="13568" width="8.81640625" style="345"/>
    <col min="13569" max="13569" width="8.54296875" style="345" customWidth="1"/>
    <col min="13570" max="13570" width="60.453125" style="345" customWidth="1"/>
    <col min="13571" max="13572" width="10.453125" style="345" customWidth="1"/>
    <col min="13573" max="13573" width="12.453125" style="345" customWidth="1"/>
    <col min="13574" max="13574" width="14.54296875" style="345" customWidth="1"/>
    <col min="13575" max="13575" width="89.453125" style="345" customWidth="1"/>
    <col min="13576" max="13824" width="8.81640625" style="345"/>
    <col min="13825" max="13825" width="8.54296875" style="345" customWidth="1"/>
    <col min="13826" max="13826" width="60.453125" style="345" customWidth="1"/>
    <col min="13827" max="13828" width="10.453125" style="345" customWidth="1"/>
    <col min="13829" max="13829" width="12.453125" style="345" customWidth="1"/>
    <col min="13830" max="13830" width="14.54296875" style="345" customWidth="1"/>
    <col min="13831" max="13831" width="89.453125" style="345" customWidth="1"/>
    <col min="13832" max="14080" width="8.81640625" style="345"/>
    <col min="14081" max="14081" width="8.54296875" style="345" customWidth="1"/>
    <col min="14082" max="14082" width="60.453125" style="345" customWidth="1"/>
    <col min="14083" max="14084" width="10.453125" style="345" customWidth="1"/>
    <col min="14085" max="14085" width="12.453125" style="345" customWidth="1"/>
    <col min="14086" max="14086" width="14.54296875" style="345" customWidth="1"/>
    <col min="14087" max="14087" width="89.453125" style="345" customWidth="1"/>
    <col min="14088" max="14336" width="8.81640625" style="345"/>
    <col min="14337" max="14337" width="8.54296875" style="345" customWidth="1"/>
    <col min="14338" max="14338" width="60.453125" style="345" customWidth="1"/>
    <col min="14339" max="14340" width="10.453125" style="345" customWidth="1"/>
    <col min="14341" max="14341" width="12.453125" style="345" customWidth="1"/>
    <col min="14342" max="14342" width="14.54296875" style="345" customWidth="1"/>
    <col min="14343" max="14343" width="89.453125" style="345" customWidth="1"/>
    <col min="14344" max="14592" width="8.81640625" style="345"/>
    <col min="14593" max="14593" width="8.54296875" style="345" customWidth="1"/>
    <col min="14594" max="14594" width="60.453125" style="345" customWidth="1"/>
    <col min="14595" max="14596" width="10.453125" style="345" customWidth="1"/>
    <col min="14597" max="14597" width="12.453125" style="345" customWidth="1"/>
    <col min="14598" max="14598" width="14.54296875" style="345" customWidth="1"/>
    <col min="14599" max="14599" width="89.453125" style="345" customWidth="1"/>
    <col min="14600" max="14848" width="8.81640625" style="345"/>
    <col min="14849" max="14849" width="8.54296875" style="345" customWidth="1"/>
    <col min="14850" max="14850" width="60.453125" style="345" customWidth="1"/>
    <col min="14851" max="14852" width="10.453125" style="345" customWidth="1"/>
    <col min="14853" max="14853" width="12.453125" style="345" customWidth="1"/>
    <col min="14854" max="14854" width="14.54296875" style="345" customWidth="1"/>
    <col min="14855" max="14855" width="89.453125" style="345" customWidth="1"/>
    <col min="14856" max="15104" width="8.81640625" style="345"/>
    <col min="15105" max="15105" width="8.54296875" style="345" customWidth="1"/>
    <col min="15106" max="15106" width="60.453125" style="345" customWidth="1"/>
    <col min="15107" max="15108" width="10.453125" style="345" customWidth="1"/>
    <col min="15109" max="15109" width="12.453125" style="345" customWidth="1"/>
    <col min="15110" max="15110" width="14.54296875" style="345" customWidth="1"/>
    <col min="15111" max="15111" width="89.453125" style="345" customWidth="1"/>
    <col min="15112" max="15360" width="8.81640625" style="345"/>
    <col min="15361" max="15361" width="8.54296875" style="345" customWidth="1"/>
    <col min="15362" max="15362" width="60.453125" style="345" customWidth="1"/>
    <col min="15363" max="15364" width="10.453125" style="345" customWidth="1"/>
    <col min="15365" max="15365" width="12.453125" style="345" customWidth="1"/>
    <col min="15366" max="15366" width="14.54296875" style="345" customWidth="1"/>
    <col min="15367" max="15367" width="89.453125" style="345" customWidth="1"/>
    <col min="15368" max="15616" width="8.81640625" style="345"/>
    <col min="15617" max="15617" width="8.54296875" style="345" customWidth="1"/>
    <col min="15618" max="15618" width="60.453125" style="345" customWidth="1"/>
    <col min="15619" max="15620" width="10.453125" style="345" customWidth="1"/>
    <col min="15621" max="15621" width="12.453125" style="345" customWidth="1"/>
    <col min="15622" max="15622" width="14.54296875" style="345" customWidth="1"/>
    <col min="15623" max="15623" width="89.453125" style="345" customWidth="1"/>
    <col min="15624" max="15872" width="8.81640625" style="345"/>
    <col min="15873" max="15873" width="8.54296875" style="345" customWidth="1"/>
    <col min="15874" max="15874" width="60.453125" style="345" customWidth="1"/>
    <col min="15875" max="15876" width="10.453125" style="345" customWidth="1"/>
    <col min="15877" max="15877" width="12.453125" style="345" customWidth="1"/>
    <col min="15878" max="15878" width="14.54296875" style="345" customWidth="1"/>
    <col min="15879" max="15879" width="89.453125" style="345" customWidth="1"/>
    <col min="15880" max="16128" width="8.81640625" style="345"/>
    <col min="16129" max="16129" width="8.54296875" style="345" customWidth="1"/>
    <col min="16130" max="16130" width="60.453125" style="345" customWidth="1"/>
    <col min="16131" max="16132" width="10.453125" style="345" customWidth="1"/>
    <col min="16133" max="16133" width="12.453125" style="345" customWidth="1"/>
    <col min="16134" max="16134" width="14.54296875" style="345" customWidth="1"/>
    <col min="16135" max="16135" width="89.453125" style="345" customWidth="1"/>
    <col min="16136" max="16384" width="8.81640625" style="345"/>
  </cols>
  <sheetData>
    <row r="1" spans="1:7" s="336" customFormat="1" ht="16" thickTop="1">
      <c r="A1" s="205" t="s">
        <v>1286</v>
      </c>
      <c r="B1" s="335"/>
      <c r="C1" s="335"/>
      <c r="D1" s="335"/>
      <c r="E1" s="335"/>
      <c r="F1" s="335"/>
      <c r="G1" s="335"/>
    </row>
    <row r="2" spans="1:7" s="336" customFormat="1">
      <c r="A2" s="206" t="s">
        <v>1287</v>
      </c>
      <c r="B2" s="337"/>
      <c r="C2" s="337"/>
      <c r="D2" s="338"/>
      <c r="E2" s="339"/>
      <c r="F2" s="340"/>
      <c r="G2" s="337"/>
    </row>
    <row r="3" spans="1:7" s="336" customFormat="1">
      <c r="A3" s="206" t="s">
        <v>1288</v>
      </c>
      <c r="B3" s="341"/>
      <c r="C3" s="337"/>
      <c r="D3" s="338"/>
      <c r="E3" s="342"/>
      <c r="F3" s="340"/>
      <c r="G3" s="337"/>
    </row>
    <row r="4" spans="1:7">
      <c r="A4" s="207" t="s">
        <v>1289</v>
      </c>
      <c r="B4" s="343"/>
      <c r="C4" s="343"/>
      <c r="D4" s="343"/>
      <c r="E4" s="344"/>
      <c r="F4" s="344"/>
      <c r="G4" s="343"/>
    </row>
    <row r="5" spans="1:7" ht="31.5" thickBot="1">
      <c r="A5" s="172" t="s">
        <v>574</v>
      </c>
      <c r="B5" s="346" t="s">
        <v>87</v>
      </c>
      <c r="C5" s="174" t="s">
        <v>575</v>
      </c>
      <c r="D5" s="175" t="s">
        <v>89</v>
      </c>
      <c r="E5" s="178" t="s">
        <v>576</v>
      </c>
      <c r="F5" s="176" t="s">
        <v>577</v>
      </c>
      <c r="G5" s="347" t="s">
        <v>578</v>
      </c>
    </row>
    <row r="6" spans="1:7" ht="18.649999999999999" customHeight="1" thickTop="1">
      <c r="A6" s="194"/>
      <c r="B6" s="184"/>
      <c r="C6" s="195"/>
      <c r="D6" s="195"/>
      <c r="E6" s="196"/>
      <c r="F6" s="196">
        <f>SUM(F8:F150)</f>
        <v>0</v>
      </c>
      <c r="G6" s="184"/>
    </row>
    <row r="7" spans="1:7" ht="18.649999999999999" customHeight="1">
      <c r="A7" s="197" t="s">
        <v>1290</v>
      </c>
      <c r="B7" s="185" t="s">
        <v>1291</v>
      </c>
      <c r="C7" s="198"/>
      <c r="D7" s="198"/>
      <c r="E7" s="199"/>
      <c r="F7" s="199"/>
      <c r="G7" s="186"/>
    </row>
    <row r="8" spans="1:7" ht="18.649999999999999" customHeight="1">
      <c r="A8" s="200">
        <v>1</v>
      </c>
      <c r="B8" s="186" t="s">
        <v>1292</v>
      </c>
      <c r="C8" s="198">
        <v>2</v>
      </c>
      <c r="D8" s="198" t="s">
        <v>473</v>
      </c>
      <c r="E8" s="225"/>
      <c r="F8" s="225">
        <f>C8*E8</f>
        <v>0</v>
      </c>
      <c r="G8" s="186" t="s">
        <v>1908</v>
      </c>
    </row>
    <row r="9" spans="1:7" ht="18.649999999999999" customHeight="1">
      <c r="A9" s="200">
        <v>2</v>
      </c>
      <c r="B9" s="186" t="s">
        <v>1293</v>
      </c>
      <c r="C9" s="198">
        <v>1</v>
      </c>
      <c r="D9" s="198" t="s">
        <v>473</v>
      </c>
      <c r="E9" s="225"/>
      <c r="F9" s="225">
        <f>C9*E9</f>
        <v>0</v>
      </c>
      <c r="G9" s="186" t="s">
        <v>1908</v>
      </c>
    </row>
    <row r="10" spans="1:7" ht="18.649999999999999" customHeight="1">
      <c r="A10" s="200">
        <v>3</v>
      </c>
      <c r="B10" s="132" t="s">
        <v>1294</v>
      </c>
      <c r="C10" s="198">
        <v>1</v>
      </c>
      <c r="D10" s="198" t="s">
        <v>1295</v>
      </c>
      <c r="E10" s="225"/>
      <c r="F10" s="225">
        <f>C10*E10</f>
        <v>0</v>
      </c>
      <c r="G10" s="186" t="s">
        <v>1908</v>
      </c>
    </row>
    <row r="11" spans="1:7" ht="18.649999999999999" customHeight="1">
      <c r="A11" s="200"/>
      <c r="B11" s="132"/>
      <c r="C11" s="198"/>
      <c r="D11" s="198"/>
      <c r="E11" s="225"/>
      <c r="F11" s="225"/>
      <c r="G11" s="186"/>
    </row>
    <row r="12" spans="1:7" ht="18.649999999999999" customHeight="1">
      <c r="A12" s="197" t="s">
        <v>1296</v>
      </c>
      <c r="B12" s="185" t="s">
        <v>1291</v>
      </c>
      <c r="C12" s="198"/>
      <c r="D12" s="198"/>
      <c r="E12" s="225"/>
      <c r="F12" s="225"/>
      <c r="G12" s="186"/>
    </row>
    <row r="13" spans="1:7" ht="18.649999999999999" customHeight="1">
      <c r="A13" s="200">
        <v>1</v>
      </c>
      <c r="B13" s="186" t="s">
        <v>1297</v>
      </c>
      <c r="C13" s="198">
        <v>1</v>
      </c>
      <c r="D13" s="198" t="s">
        <v>1295</v>
      </c>
      <c r="E13" s="225"/>
      <c r="F13" s="225">
        <f t="shared" ref="F13:F52" si="0">C13*E13</f>
        <v>0</v>
      </c>
      <c r="G13" s="186" t="s">
        <v>1908</v>
      </c>
    </row>
    <row r="14" spans="1:7" ht="18.649999999999999" customHeight="1">
      <c r="A14" s="200">
        <v>2</v>
      </c>
      <c r="B14" s="132" t="s">
        <v>1298</v>
      </c>
      <c r="C14" s="198">
        <v>2</v>
      </c>
      <c r="D14" s="198" t="s">
        <v>473</v>
      </c>
      <c r="E14" s="225"/>
      <c r="F14" s="225">
        <f t="shared" si="0"/>
        <v>0</v>
      </c>
      <c r="G14" s="186" t="s">
        <v>1908</v>
      </c>
    </row>
    <row r="15" spans="1:7" ht="18.649999999999999" customHeight="1">
      <c r="A15" s="200">
        <v>3</v>
      </c>
      <c r="B15" s="132" t="s">
        <v>1299</v>
      </c>
      <c r="C15" s="198">
        <v>1</v>
      </c>
      <c r="D15" s="198" t="s">
        <v>1295</v>
      </c>
      <c r="E15" s="225"/>
      <c r="F15" s="225">
        <f t="shared" si="0"/>
        <v>0</v>
      </c>
      <c r="G15" s="186" t="s">
        <v>1908</v>
      </c>
    </row>
    <row r="16" spans="1:7" ht="18.649999999999999" customHeight="1">
      <c r="A16" s="200">
        <v>4</v>
      </c>
      <c r="B16" s="132" t="s">
        <v>1300</v>
      </c>
      <c r="C16" s="198">
        <v>1</v>
      </c>
      <c r="D16" s="198" t="s">
        <v>1295</v>
      </c>
      <c r="E16" s="225"/>
      <c r="F16" s="225">
        <f t="shared" si="0"/>
        <v>0</v>
      </c>
      <c r="G16" s="186" t="s">
        <v>1908</v>
      </c>
    </row>
    <row r="17" spans="1:7" ht="62">
      <c r="A17" s="200">
        <v>5</v>
      </c>
      <c r="B17" s="132" t="s">
        <v>1869</v>
      </c>
      <c r="C17" s="198">
        <v>1</v>
      </c>
      <c r="D17" s="198" t="s">
        <v>473</v>
      </c>
      <c r="E17" s="225"/>
      <c r="F17" s="225">
        <f t="shared" si="0"/>
        <v>0</v>
      </c>
      <c r="G17" s="186"/>
    </row>
    <row r="18" spans="1:7" ht="18.649999999999999" customHeight="1">
      <c r="A18" s="200"/>
      <c r="B18" s="132"/>
      <c r="C18" s="198"/>
      <c r="D18" s="198"/>
      <c r="E18" s="225"/>
      <c r="F18" s="225"/>
      <c r="G18" s="186"/>
    </row>
    <row r="19" spans="1:7" ht="18.649999999999999" customHeight="1">
      <c r="A19" s="197" t="s">
        <v>1301</v>
      </c>
      <c r="B19" s="133" t="s">
        <v>1302</v>
      </c>
      <c r="C19" s="198"/>
      <c r="D19" s="198"/>
      <c r="E19" s="225"/>
      <c r="F19" s="225"/>
      <c r="G19" s="186"/>
    </row>
    <row r="20" spans="1:7" ht="18.649999999999999" customHeight="1">
      <c r="A20" s="200">
        <v>1</v>
      </c>
      <c r="B20" s="132" t="s">
        <v>1303</v>
      </c>
      <c r="C20" s="198">
        <v>1</v>
      </c>
      <c r="D20" s="198" t="s">
        <v>1295</v>
      </c>
      <c r="E20" s="225"/>
      <c r="F20" s="225">
        <f t="shared" si="0"/>
        <v>0</v>
      </c>
      <c r="G20" s="186" t="s">
        <v>1908</v>
      </c>
    </row>
    <row r="21" spans="1:7" ht="18.649999999999999" customHeight="1">
      <c r="A21" s="200">
        <v>2</v>
      </c>
      <c r="B21" s="132" t="s">
        <v>1304</v>
      </c>
      <c r="C21" s="198">
        <v>1</v>
      </c>
      <c r="D21" s="198" t="s">
        <v>1295</v>
      </c>
      <c r="E21" s="225"/>
      <c r="F21" s="225">
        <f t="shared" si="0"/>
        <v>0</v>
      </c>
      <c r="G21" s="186" t="s">
        <v>1908</v>
      </c>
    </row>
    <row r="22" spans="1:7" ht="18.649999999999999" customHeight="1">
      <c r="A22" s="200">
        <v>3</v>
      </c>
      <c r="B22" s="132" t="s">
        <v>1305</v>
      </c>
      <c r="C22" s="198">
        <v>1</v>
      </c>
      <c r="D22" s="198" t="s">
        <v>1295</v>
      </c>
      <c r="E22" s="225"/>
      <c r="F22" s="225">
        <f t="shared" si="0"/>
        <v>0</v>
      </c>
      <c r="G22" s="186" t="s">
        <v>1908</v>
      </c>
    </row>
    <row r="23" spans="1:7" ht="18.649999999999999" customHeight="1">
      <c r="A23" s="200">
        <v>4</v>
      </c>
      <c r="B23" s="132" t="s">
        <v>1306</v>
      </c>
      <c r="C23" s="198">
        <v>1</v>
      </c>
      <c r="D23" s="198" t="s">
        <v>1295</v>
      </c>
      <c r="E23" s="225"/>
      <c r="F23" s="225">
        <f t="shared" si="0"/>
        <v>0</v>
      </c>
      <c r="G23" s="186" t="s">
        <v>1908</v>
      </c>
    </row>
    <row r="24" spans="1:7" ht="18.649999999999999" customHeight="1">
      <c r="A24" s="200">
        <v>5</v>
      </c>
      <c r="B24" s="132" t="s">
        <v>1307</v>
      </c>
      <c r="C24" s="198">
        <v>1</v>
      </c>
      <c r="D24" s="198" t="s">
        <v>1295</v>
      </c>
      <c r="E24" s="225"/>
      <c r="F24" s="225">
        <f t="shared" si="0"/>
        <v>0</v>
      </c>
      <c r="G24" s="186" t="s">
        <v>1908</v>
      </c>
    </row>
    <row r="25" spans="1:7" ht="18.649999999999999" customHeight="1">
      <c r="A25" s="200">
        <v>6</v>
      </c>
      <c r="B25" s="132" t="s">
        <v>1308</v>
      </c>
      <c r="C25" s="198">
        <v>2</v>
      </c>
      <c r="D25" s="198" t="s">
        <v>1295</v>
      </c>
      <c r="E25" s="225"/>
      <c r="F25" s="225">
        <f t="shared" si="0"/>
        <v>0</v>
      </c>
      <c r="G25" s="186" t="s">
        <v>1908</v>
      </c>
    </row>
    <row r="26" spans="1:7" ht="18.649999999999999" customHeight="1">
      <c r="A26" s="200">
        <v>7</v>
      </c>
      <c r="B26" s="132" t="s">
        <v>1309</v>
      </c>
      <c r="C26" s="198">
        <v>1</v>
      </c>
      <c r="D26" s="198" t="s">
        <v>473</v>
      </c>
      <c r="E26" s="225"/>
      <c r="F26" s="225">
        <f t="shared" si="0"/>
        <v>0</v>
      </c>
      <c r="G26" s="186" t="s">
        <v>1908</v>
      </c>
    </row>
    <row r="27" spans="1:7" ht="18.649999999999999" customHeight="1">
      <c r="A27" s="200">
        <v>8</v>
      </c>
      <c r="B27" s="132" t="s">
        <v>1310</v>
      </c>
      <c r="C27" s="198">
        <v>1</v>
      </c>
      <c r="D27" s="198" t="s">
        <v>1295</v>
      </c>
      <c r="E27" s="225"/>
      <c r="F27" s="225">
        <f t="shared" si="0"/>
        <v>0</v>
      </c>
      <c r="G27" s="186" t="s">
        <v>1908</v>
      </c>
    </row>
    <row r="28" spans="1:7" ht="18.649999999999999" customHeight="1">
      <c r="A28" s="200">
        <v>9</v>
      </c>
      <c r="B28" s="132" t="s">
        <v>1311</v>
      </c>
      <c r="C28" s="198">
        <v>1</v>
      </c>
      <c r="D28" s="198" t="s">
        <v>473</v>
      </c>
      <c r="E28" s="225"/>
      <c r="F28" s="225">
        <f t="shared" si="0"/>
        <v>0</v>
      </c>
      <c r="G28" s="186" t="s">
        <v>1908</v>
      </c>
    </row>
    <row r="29" spans="1:7" ht="18.649999999999999" customHeight="1">
      <c r="A29" s="200">
        <v>10</v>
      </c>
      <c r="B29" s="132" t="s">
        <v>1312</v>
      </c>
      <c r="C29" s="198">
        <v>1</v>
      </c>
      <c r="D29" s="198" t="s">
        <v>473</v>
      </c>
      <c r="E29" s="225"/>
      <c r="F29" s="225">
        <f t="shared" si="0"/>
        <v>0</v>
      </c>
      <c r="G29" s="186" t="s">
        <v>1909</v>
      </c>
    </row>
    <row r="30" spans="1:7" ht="18.649999999999999" customHeight="1">
      <c r="A30" s="200">
        <v>11</v>
      </c>
      <c r="B30" s="132" t="s">
        <v>1313</v>
      </c>
      <c r="C30" s="198">
        <v>6</v>
      </c>
      <c r="D30" s="198" t="s">
        <v>473</v>
      </c>
      <c r="E30" s="225"/>
      <c r="F30" s="225">
        <f t="shared" si="0"/>
        <v>0</v>
      </c>
      <c r="G30" s="186" t="s">
        <v>1908</v>
      </c>
    </row>
    <row r="31" spans="1:7" ht="18.649999999999999" customHeight="1">
      <c r="A31" s="200">
        <v>12</v>
      </c>
      <c r="B31" s="132" t="s">
        <v>1294</v>
      </c>
      <c r="C31" s="198">
        <v>1</v>
      </c>
      <c r="D31" s="198" t="s">
        <v>1295</v>
      </c>
      <c r="E31" s="225"/>
      <c r="F31" s="225">
        <f t="shared" si="0"/>
        <v>0</v>
      </c>
      <c r="G31" s="186" t="s">
        <v>1908</v>
      </c>
    </row>
    <row r="32" spans="1:7" ht="18.649999999999999" customHeight="1">
      <c r="A32" s="200">
        <v>13</v>
      </c>
      <c r="B32" s="132" t="s">
        <v>1314</v>
      </c>
      <c r="C32" s="198">
        <v>4</v>
      </c>
      <c r="D32" s="198" t="s">
        <v>473</v>
      </c>
      <c r="E32" s="225"/>
      <c r="F32" s="225">
        <f>C32*E32</f>
        <v>0</v>
      </c>
      <c r="G32" s="186" t="s">
        <v>1908</v>
      </c>
    </row>
    <row r="33" spans="1:7" ht="18.649999999999999" customHeight="1">
      <c r="A33" s="200">
        <v>14</v>
      </c>
      <c r="B33" s="132" t="s">
        <v>1294</v>
      </c>
      <c r="C33" s="198">
        <v>1</v>
      </c>
      <c r="D33" s="198" t="s">
        <v>1295</v>
      </c>
      <c r="E33" s="225"/>
      <c r="F33" s="225">
        <f>C33*E33</f>
        <v>0</v>
      </c>
      <c r="G33" s="186" t="s">
        <v>1908</v>
      </c>
    </row>
    <row r="34" spans="1:7" ht="18.649999999999999" customHeight="1">
      <c r="A34" s="200">
        <v>15</v>
      </c>
      <c r="B34" s="137" t="s">
        <v>1315</v>
      </c>
      <c r="C34" s="198">
        <v>1</v>
      </c>
      <c r="D34" s="198" t="s">
        <v>473</v>
      </c>
      <c r="E34" s="225"/>
      <c r="F34" s="225">
        <f t="shared" si="0"/>
        <v>0</v>
      </c>
      <c r="G34" s="186" t="s">
        <v>1908</v>
      </c>
    </row>
    <row r="35" spans="1:7" ht="18.649999999999999" customHeight="1">
      <c r="A35" s="200">
        <v>16</v>
      </c>
      <c r="B35" s="137" t="s">
        <v>1316</v>
      </c>
      <c r="C35" s="198">
        <v>6</v>
      </c>
      <c r="D35" s="198" t="s">
        <v>473</v>
      </c>
      <c r="E35" s="225"/>
      <c r="F35" s="225">
        <f t="shared" si="0"/>
        <v>0</v>
      </c>
      <c r="G35" s="186" t="s">
        <v>1908</v>
      </c>
    </row>
    <row r="36" spans="1:7" ht="18.649999999999999" customHeight="1">
      <c r="A36" s="200">
        <v>17</v>
      </c>
      <c r="B36" s="137" t="s">
        <v>1317</v>
      </c>
      <c r="C36" s="198">
        <v>1</v>
      </c>
      <c r="D36" s="198" t="s">
        <v>473</v>
      </c>
      <c r="E36" s="225"/>
      <c r="F36" s="225">
        <f t="shared" si="0"/>
        <v>0</v>
      </c>
      <c r="G36" s="186" t="s">
        <v>1908</v>
      </c>
    </row>
    <row r="37" spans="1:7" ht="18.649999999999999" customHeight="1">
      <c r="A37" s="200">
        <v>18</v>
      </c>
      <c r="B37" s="137" t="s">
        <v>1318</v>
      </c>
      <c r="C37" s="198">
        <v>1</v>
      </c>
      <c r="D37" s="198" t="s">
        <v>1295</v>
      </c>
      <c r="E37" s="225"/>
      <c r="F37" s="225">
        <f t="shared" si="0"/>
        <v>0</v>
      </c>
      <c r="G37" s="186" t="s">
        <v>1908</v>
      </c>
    </row>
    <row r="38" spans="1:7" ht="18.649999999999999" customHeight="1">
      <c r="A38" s="200"/>
      <c r="B38" s="137"/>
      <c r="C38" s="198"/>
      <c r="D38" s="198"/>
      <c r="E38" s="225"/>
      <c r="F38" s="225"/>
      <c r="G38" s="186"/>
    </row>
    <row r="39" spans="1:7" ht="18.649999999999999" customHeight="1">
      <c r="A39" s="197" t="s">
        <v>1320</v>
      </c>
      <c r="B39" s="135" t="s">
        <v>1321</v>
      </c>
      <c r="C39" s="198"/>
      <c r="D39" s="198"/>
      <c r="E39" s="225"/>
      <c r="F39" s="225"/>
      <c r="G39" s="186"/>
    </row>
    <row r="40" spans="1:7" ht="18.649999999999999" customHeight="1">
      <c r="A40" s="200">
        <v>1</v>
      </c>
      <c r="B40" s="132" t="s">
        <v>1314</v>
      </c>
      <c r="C40" s="198">
        <v>3</v>
      </c>
      <c r="D40" s="198" t="s">
        <v>473</v>
      </c>
      <c r="E40" s="225"/>
      <c r="F40" s="225">
        <f t="shared" ref="F40:F47" si="1">C40*E40</f>
        <v>0</v>
      </c>
      <c r="G40" s="186" t="s">
        <v>1908</v>
      </c>
    </row>
    <row r="41" spans="1:7" ht="18.649999999999999" customHeight="1">
      <c r="A41" s="200">
        <v>2</v>
      </c>
      <c r="B41" s="132" t="s">
        <v>1322</v>
      </c>
      <c r="C41" s="198">
        <v>16</v>
      </c>
      <c r="D41" s="198" t="s">
        <v>473</v>
      </c>
      <c r="E41" s="225"/>
      <c r="F41" s="225">
        <f t="shared" si="1"/>
        <v>0</v>
      </c>
      <c r="G41" s="186" t="s">
        <v>1908</v>
      </c>
    </row>
    <row r="42" spans="1:7" ht="18.649999999999999" customHeight="1">
      <c r="A42" s="200">
        <v>3</v>
      </c>
      <c r="B42" s="132" t="s">
        <v>1294</v>
      </c>
      <c r="C42" s="198">
        <v>1</v>
      </c>
      <c r="D42" s="198" t="s">
        <v>1295</v>
      </c>
      <c r="E42" s="225"/>
      <c r="F42" s="225">
        <f t="shared" si="1"/>
        <v>0</v>
      </c>
      <c r="G42" s="186" t="s">
        <v>1908</v>
      </c>
    </row>
    <row r="43" spans="1:7" ht="18.649999999999999" customHeight="1">
      <c r="A43" s="200">
        <v>4</v>
      </c>
      <c r="B43" s="132" t="s">
        <v>1294</v>
      </c>
      <c r="C43" s="198">
        <v>1</v>
      </c>
      <c r="D43" s="198" t="s">
        <v>1295</v>
      </c>
      <c r="E43" s="225"/>
      <c r="F43" s="225">
        <f t="shared" si="1"/>
        <v>0</v>
      </c>
      <c r="G43" s="186" t="s">
        <v>1908</v>
      </c>
    </row>
    <row r="44" spans="1:7" ht="18.649999999999999" customHeight="1">
      <c r="A44" s="200">
        <v>5</v>
      </c>
      <c r="B44" s="132" t="s">
        <v>1294</v>
      </c>
      <c r="C44" s="198">
        <v>1</v>
      </c>
      <c r="D44" s="198" t="s">
        <v>1295</v>
      </c>
      <c r="E44" s="225"/>
      <c r="F44" s="225">
        <f t="shared" si="1"/>
        <v>0</v>
      </c>
      <c r="G44" s="186" t="s">
        <v>1908</v>
      </c>
    </row>
    <row r="45" spans="1:7" ht="18.649999999999999" customHeight="1">
      <c r="A45" s="200">
        <v>6</v>
      </c>
      <c r="B45" s="132" t="s">
        <v>1294</v>
      </c>
      <c r="C45" s="198">
        <v>1</v>
      </c>
      <c r="D45" s="198" t="s">
        <v>1295</v>
      </c>
      <c r="E45" s="225"/>
      <c r="F45" s="225">
        <f t="shared" si="1"/>
        <v>0</v>
      </c>
      <c r="G45" s="186" t="s">
        <v>1908</v>
      </c>
    </row>
    <row r="46" spans="1:7" ht="18.649999999999999" customHeight="1">
      <c r="A46" s="200">
        <v>7</v>
      </c>
      <c r="B46" s="132" t="s">
        <v>1294</v>
      </c>
      <c r="C46" s="198">
        <v>1</v>
      </c>
      <c r="D46" s="198" t="s">
        <v>1295</v>
      </c>
      <c r="E46" s="225"/>
      <c r="F46" s="225">
        <f t="shared" si="1"/>
        <v>0</v>
      </c>
      <c r="G46" s="186" t="s">
        <v>1908</v>
      </c>
    </row>
    <row r="47" spans="1:7" ht="18.649999999999999" customHeight="1">
      <c r="A47" s="200">
        <v>8</v>
      </c>
      <c r="B47" s="132" t="s">
        <v>1294</v>
      </c>
      <c r="C47" s="198">
        <v>1</v>
      </c>
      <c r="D47" s="198" t="s">
        <v>1295</v>
      </c>
      <c r="E47" s="225"/>
      <c r="F47" s="225">
        <f t="shared" si="1"/>
        <v>0</v>
      </c>
      <c r="G47" s="186" t="s">
        <v>1908</v>
      </c>
    </row>
    <row r="48" spans="1:7" ht="18.649999999999999" customHeight="1">
      <c r="A48" s="200"/>
      <c r="B48" s="132"/>
      <c r="C48" s="198"/>
      <c r="D48" s="198"/>
      <c r="E48" s="225"/>
      <c r="F48" s="225"/>
      <c r="G48" s="186"/>
    </row>
    <row r="49" spans="1:7" ht="18.649999999999999" customHeight="1">
      <c r="A49" s="197" t="s">
        <v>1323</v>
      </c>
      <c r="B49" s="133" t="s">
        <v>1324</v>
      </c>
      <c r="C49" s="198"/>
      <c r="D49" s="198"/>
      <c r="E49" s="225"/>
      <c r="F49" s="225"/>
      <c r="G49" s="186"/>
    </row>
    <row r="50" spans="1:7" ht="31">
      <c r="A50" s="200">
        <v>1</v>
      </c>
      <c r="B50" s="137" t="s">
        <v>1325</v>
      </c>
      <c r="C50" s="198">
        <v>1</v>
      </c>
      <c r="D50" s="198" t="s">
        <v>473</v>
      </c>
      <c r="E50" s="225"/>
      <c r="F50" s="225">
        <f t="shared" si="0"/>
        <v>0</v>
      </c>
      <c r="G50" s="186" t="s">
        <v>1908</v>
      </c>
    </row>
    <row r="51" spans="1:7" ht="18.649999999999999" customHeight="1">
      <c r="A51" s="200">
        <v>2</v>
      </c>
      <c r="B51" s="137" t="s">
        <v>1326</v>
      </c>
      <c r="C51" s="198">
        <v>1</v>
      </c>
      <c r="D51" s="198" t="s">
        <v>473</v>
      </c>
      <c r="E51" s="225"/>
      <c r="F51" s="225">
        <f t="shared" si="0"/>
        <v>0</v>
      </c>
      <c r="G51" s="186" t="s">
        <v>1908</v>
      </c>
    </row>
    <row r="52" spans="1:7" ht="18.649999999999999" customHeight="1">
      <c r="A52" s="200">
        <v>3</v>
      </c>
      <c r="B52" s="132" t="s">
        <v>1298</v>
      </c>
      <c r="C52" s="198">
        <v>1</v>
      </c>
      <c r="D52" s="198" t="s">
        <v>473</v>
      </c>
      <c r="E52" s="225"/>
      <c r="F52" s="225">
        <f t="shared" si="0"/>
        <v>0</v>
      </c>
      <c r="G52" s="186" t="s">
        <v>1908</v>
      </c>
    </row>
    <row r="53" spans="1:7" ht="18.649999999999999" customHeight="1">
      <c r="A53" s="200">
        <v>4</v>
      </c>
      <c r="B53" s="132" t="s">
        <v>1327</v>
      </c>
      <c r="C53" s="198">
        <v>1</v>
      </c>
      <c r="D53" s="198" t="s">
        <v>473</v>
      </c>
      <c r="E53" s="225"/>
      <c r="F53" s="225">
        <f>C53*E53</f>
        <v>0</v>
      </c>
      <c r="G53" s="186" t="s">
        <v>1908</v>
      </c>
    </row>
    <row r="54" spans="1:7" ht="18.649999999999999" customHeight="1">
      <c r="A54" s="200">
        <v>5</v>
      </c>
      <c r="B54" s="132" t="s">
        <v>1328</v>
      </c>
      <c r="C54" s="198">
        <v>2</v>
      </c>
      <c r="D54" s="198" t="s">
        <v>473</v>
      </c>
      <c r="E54" s="225"/>
      <c r="F54" s="225">
        <f>C54*E54</f>
        <v>0</v>
      </c>
      <c r="G54" s="186" t="s">
        <v>1908</v>
      </c>
    </row>
    <row r="55" spans="1:7" ht="18.649999999999999" customHeight="1">
      <c r="A55" s="200">
        <v>6</v>
      </c>
      <c r="B55" s="132" t="s">
        <v>1294</v>
      </c>
      <c r="C55" s="198">
        <v>1</v>
      </c>
      <c r="D55" s="198" t="s">
        <v>1295</v>
      </c>
      <c r="E55" s="225"/>
      <c r="F55" s="225">
        <f>C55*E55</f>
        <v>0</v>
      </c>
      <c r="G55" s="186" t="s">
        <v>1908</v>
      </c>
    </row>
    <row r="56" spans="1:7" ht="18.649999999999999" customHeight="1">
      <c r="A56" s="200">
        <v>7</v>
      </c>
      <c r="B56" s="132" t="s">
        <v>1329</v>
      </c>
      <c r="C56" s="198">
        <v>1</v>
      </c>
      <c r="D56" s="198" t="s">
        <v>473</v>
      </c>
      <c r="E56" s="225"/>
      <c r="F56" s="225">
        <f>C56*E56</f>
        <v>0</v>
      </c>
      <c r="G56" s="186" t="s">
        <v>1908</v>
      </c>
    </row>
    <row r="57" spans="1:7" ht="62">
      <c r="A57" s="200">
        <v>8</v>
      </c>
      <c r="B57" s="132" t="s">
        <v>1869</v>
      </c>
      <c r="C57" s="198">
        <v>1</v>
      </c>
      <c r="D57" s="198" t="s">
        <v>473</v>
      </c>
      <c r="E57" s="225"/>
      <c r="F57" s="225">
        <f t="shared" ref="F57:F58" si="2">C57*E57</f>
        <v>0</v>
      </c>
      <c r="G57" s="186"/>
    </row>
    <row r="58" spans="1:7" ht="31">
      <c r="A58" s="200">
        <v>9</v>
      </c>
      <c r="B58" s="132" t="s">
        <v>1870</v>
      </c>
      <c r="C58" s="198">
        <v>2</v>
      </c>
      <c r="D58" s="198" t="s">
        <v>473</v>
      </c>
      <c r="E58" s="225"/>
      <c r="F58" s="225">
        <f t="shared" si="2"/>
        <v>0</v>
      </c>
      <c r="G58" s="186"/>
    </row>
    <row r="59" spans="1:7" ht="18.649999999999999" customHeight="1">
      <c r="A59" s="200"/>
      <c r="B59" s="137"/>
      <c r="C59" s="198"/>
      <c r="D59" s="198"/>
      <c r="E59" s="225"/>
      <c r="F59" s="225"/>
      <c r="G59" s="186"/>
    </row>
    <row r="60" spans="1:7" ht="18.649999999999999" customHeight="1">
      <c r="A60" s="197" t="s">
        <v>1330</v>
      </c>
      <c r="B60" s="133" t="s">
        <v>1331</v>
      </c>
      <c r="C60" s="198"/>
      <c r="D60" s="198"/>
      <c r="E60" s="225"/>
      <c r="F60" s="225"/>
      <c r="G60" s="186"/>
    </row>
    <row r="61" spans="1:7" ht="31">
      <c r="A61" s="200">
        <v>1</v>
      </c>
      <c r="B61" s="137" t="s">
        <v>1325</v>
      </c>
      <c r="C61" s="198">
        <v>3</v>
      </c>
      <c r="D61" s="198" t="s">
        <v>473</v>
      </c>
      <c r="E61" s="225"/>
      <c r="F61" s="225">
        <f t="shared" ref="F61:F67" si="3">C61*E61</f>
        <v>0</v>
      </c>
      <c r="G61" s="186" t="s">
        <v>1908</v>
      </c>
    </row>
    <row r="62" spans="1:7" ht="18.649999999999999" customHeight="1">
      <c r="A62" s="200">
        <v>2</v>
      </c>
      <c r="B62" s="132" t="s">
        <v>1298</v>
      </c>
      <c r="C62" s="198">
        <v>3</v>
      </c>
      <c r="D62" s="198" t="s">
        <v>473</v>
      </c>
      <c r="E62" s="225"/>
      <c r="F62" s="225">
        <f t="shared" si="3"/>
        <v>0</v>
      </c>
      <c r="G62" s="186" t="s">
        <v>1908</v>
      </c>
    </row>
    <row r="63" spans="1:7" ht="18.649999999999999" customHeight="1">
      <c r="A63" s="200">
        <v>3</v>
      </c>
      <c r="B63" s="132" t="s">
        <v>1327</v>
      </c>
      <c r="C63" s="198">
        <v>3</v>
      </c>
      <c r="D63" s="198" t="s">
        <v>473</v>
      </c>
      <c r="E63" s="225"/>
      <c r="F63" s="225">
        <f t="shared" si="3"/>
        <v>0</v>
      </c>
      <c r="G63" s="186" t="s">
        <v>1908</v>
      </c>
    </row>
    <row r="64" spans="1:7" ht="18.649999999999999" customHeight="1">
      <c r="A64" s="200">
        <v>4</v>
      </c>
      <c r="B64" s="132" t="s">
        <v>1328</v>
      </c>
      <c r="C64" s="198">
        <v>1</v>
      </c>
      <c r="D64" s="198" t="s">
        <v>473</v>
      </c>
      <c r="E64" s="225"/>
      <c r="F64" s="225">
        <f t="shared" si="3"/>
        <v>0</v>
      </c>
      <c r="G64" s="186" t="s">
        <v>1908</v>
      </c>
    </row>
    <row r="65" spans="1:7" ht="18.649999999999999" customHeight="1">
      <c r="A65" s="200">
        <v>5</v>
      </c>
      <c r="B65" s="132" t="s">
        <v>1332</v>
      </c>
      <c r="C65" s="198">
        <v>1</v>
      </c>
      <c r="D65" s="198" t="s">
        <v>473</v>
      </c>
      <c r="E65" s="225"/>
      <c r="F65" s="225">
        <f>C65*E65</f>
        <v>0</v>
      </c>
      <c r="G65" s="186" t="s">
        <v>1908</v>
      </c>
    </row>
    <row r="66" spans="1:7" ht="18.649999999999999" customHeight="1">
      <c r="A66" s="200">
        <v>6</v>
      </c>
      <c r="B66" s="132" t="s">
        <v>1294</v>
      </c>
      <c r="C66" s="198">
        <v>1</v>
      </c>
      <c r="D66" s="198" t="s">
        <v>1295</v>
      </c>
      <c r="E66" s="225"/>
      <c r="F66" s="225">
        <f t="shared" si="3"/>
        <v>0</v>
      </c>
      <c r="G66" s="186" t="s">
        <v>1908</v>
      </c>
    </row>
    <row r="67" spans="1:7" ht="62">
      <c r="A67" s="200">
        <v>7</v>
      </c>
      <c r="B67" s="132" t="s">
        <v>1869</v>
      </c>
      <c r="C67" s="198">
        <v>3</v>
      </c>
      <c r="D67" s="198" t="s">
        <v>473</v>
      </c>
      <c r="E67" s="225"/>
      <c r="F67" s="225">
        <f t="shared" si="3"/>
        <v>0</v>
      </c>
      <c r="G67" s="186"/>
    </row>
    <row r="68" spans="1:7" ht="18.649999999999999" customHeight="1">
      <c r="A68" s="200"/>
      <c r="B68" s="137"/>
      <c r="C68" s="198"/>
      <c r="D68" s="198"/>
      <c r="E68" s="225"/>
      <c r="F68" s="225"/>
      <c r="G68" s="186"/>
    </row>
    <row r="69" spans="1:7" ht="18.649999999999999" customHeight="1">
      <c r="A69" s="197" t="s">
        <v>1333</v>
      </c>
      <c r="B69" s="133" t="s">
        <v>1334</v>
      </c>
      <c r="C69" s="198"/>
      <c r="D69" s="198"/>
      <c r="E69" s="225"/>
      <c r="F69" s="225"/>
      <c r="G69" s="186"/>
    </row>
    <row r="70" spans="1:7" ht="31">
      <c r="A70" s="200">
        <v>1</v>
      </c>
      <c r="B70" s="137" t="s">
        <v>1325</v>
      </c>
      <c r="C70" s="198">
        <v>1</v>
      </c>
      <c r="D70" s="198" t="s">
        <v>473</v>
      </c>
      <c r="E70" s="225"/>
      <c r="F70" s="225">
        <f t="shared" ref="F70:F78" si="4">C70*E70</f>
        <v>0</v>
      </c>
      <c r="G70" s="186" t="s">
        <v>1908</v>
      </c>
    </row>
    <row r="71" spans="1:7" ht="18.649999999999999" customHeight="1">
      <c r="A71" s="200">
        <v>2</v>
      </c>
      <c r="B71" s="137" t="s">
        <v>1326</v>
      </c>
      <c r="C71" s="198">
        <v>1</v>
      </c>
      <c r="D71" s="198" t="s">
        <v>473</v>
      </c>
      <c r="E71" s="225"/>
      <c r="F71" s="225">
        <f t="shared" si="4"/>
        <v>0</v>
      </c>
      <c r="G71" s="186" t="s">
        <v>1908</v>
      </c>
    </row>
    <row r="72" spans="1:7" ht="18.649999999999999" customHeight="1">
      <c r="A72" s="200">
        <v>3</v>
      </c>
      <c r="B72" s="132" t="s">
        <v>1298</v>
      </c>
      <c r="C72" s="198">
        <v>1</v>
      </c>
      <c r="D72" s="198" t="s">
        <v>473</v>
      </c>
      <c r="E72" s="225"/>
      <c r="F72" s="225">
        <f t="shared" si="4"/>
        <v>0</v>
      </c>
      <c r="G72" s="186" t="s">
        <v>1908</v>
      </c>
    </row>
    <row r="73" spans="1:7" ht="18.649999999999999" customHeight="1">
      <c r="A73" s="200">
        <v>4</v>
      </c>
      <c r="B73" s="132" t="s">
        <v>1328</v>
      </c>
      <c r="C73" s="198">
        <v>4</v>
      </c>
      <c r="D73" s="198" t="s">
        <v>473</v>
      </c>
      <c r="E73" s="225"/>
      <c r="F73" s="225">
        <f t="shared" si="4"/>
        <v>0</v>
      </c>
      <c r="G73" s="186" t="s">
        <v>1908</v>
      </c>
    </row>
    <row r="74" spans="1:7" ht="18.649999999999999" customHeight="1">
      <c r="A74" s="200">
        <v>5</v>
      </c>
      <c r="B74" s="132" t="s">
        <v>1335</v>
      </c>
      <c r="C74" s="198">
        <v>1</v>
      </c>
      <c r="D74" s="198" t="s">
        <v>473</v>
      </c>
      <c r="E74" s="225"/>
      <c r="F74" s="225">
        <f>C74*E74</f>
        <v>0</v>
      </c>
      <c r="G74" s="186" t="s">
        <v>1908</v>
      </c>
    </row>
    <row r="75" spans="1:7" ht="18.649999999999999" customHeight="1">
      <c r="A75" s="200">
        <v>6</v>
      </c>
      <c r="B75" s="132" t="s">
        <v>1294</v>
      </c>
      <c r="C75" s="198">
        <v>1</v>
      </c>
      <c r="D75" s="198" t="s">
        <v>1295</v>
      </c>
      <c r="E75" s="225"/>
      <c r="F75" s="225">
        <f t="shared" si="4"/>
        <v>0</v>
      </c>
      <c r="G75" s="186" t="s">
        <v>1908</v>
      </c>
    </row>
    <row r="76" spans="1:7" ht="18.649999999999999" customHeight="1">
      <c r="A76" s="200">
        <v>7</v>
      </c>
      <c r="B76" s="132" t="s">
        <v>1329</v>
      </c>
      <c r="C76" s="198">
        <v>1</v>
      </c>
      <c r="D76" s="198" t="s">
        <v>473</v>
      </c>
      <c r="E76" s="225"/>
      <c r="F76" s="225">
        <f t="shared" si="4"/>
        <v>0</v>
      </c>
      <c r="G76" s="186" t="s">
        <v>1908</v>
      </c>
    </row>
    <row r="77" spans="1:7" ht="62">
      <c r="A77" s="200">
        <v>8</v>
      </c>
      <c r="B77" s="132" t="s">
        <v>1869</v>
      </c>
      <c r="C77" s="198">
        <v>1</v>
      </c>
      <c r="D77" s="198" t="s">
        <v>473</v>
      </c>
      <c r="E77" s="225"/>
      <c r="F77" s="225">
        <f t="shared" si="4"/>
        <v>0</v>
      </c>
      <c r="G77" s="186"/>
    </row>
    <row r="78" spans="1:7" ht="31">
      <c r="A78" s="200">
        <v>9</v>
      </c>
      <c r="B78" s="132" t="s">
        <v>1870</v>
      </c>
      <c r="C78" s="198">
        <v>4</v>
      </c>
      <c r="D78" s="198" t="s">
        <v>473</v>
      </c>
      <c r="E78" s="225"/>
      <c r="F78" s="225">
        <f t="shared" si="4"/>
        <v>0</v>
      </c>
      <c r="G78" s="186"/>
    </row>
    <row r="79" spans="1:7" ht="18.649999999999999" customHeight="1">
      <c r="A79" s="200"/>
      <c r="B79" s="137"/>
      <c r="C79" s="198"/>
      <c r="D79" s="198"/>
      <c r="E79" s="225"/>
      <c r="F79" s="225"/>
      <c r="G79" s="186"/>
    </row>
    <row r="80" spans="1:7" ht="18.649999999999999" customHeight="1">
      <c r="A80" s="197" t="s">
        <v>1336</v>
      </c>
      <c r="B80" s="133" t="s">
        <v>1337</v>
      </c>
      <c r="C80" s="198"/>
      <c r="D80" s="198"/>
      <c r="E80" s="225"/>
      <c r="F80" s="225"/>
      <c r="G80" s="186"/>
    </row>
    <row r="81" spans="1:7" ht="31">
      <c r="A81" s="200">
        <v>1</v>
      </c>
      <c r="B81" s="137" t="s">
        <v>1325</v>
      </c>
      <c r="C81" s="198">
        <v>2</v>
      </c>
      <c r="D81" s="198" t="s">
        <v>473</v>
      </c>
      <c r="E81" s="225"/>
      <c r="F81" s="225">
        <f>C81*E81</f>
        <v>0</v>
      </c>
      <c r="G81" s="186" t="s">
        <v>1908</v>
      </c>
    </row>
    <row r="82" spans="1:7" ht="18.649999999999999" customHeight="1">
      <c r="A82" s="200">
        <v>2</v>
      </c>
      <c r="B82" s="132" t="s">
        <v>1298</v>
      </c>
      <c r="C82" s="198">
        <v>2</v>
      </c>
      <c r="D82" s="198" t="s">
        <v>473</v>
      </c>
      <c r="E82" s="225"/>
      <c r="F82" s="225">
        <f>C82*E82</f>
        <v>0</v>
      </c>
      <c r="G82" s="186" t="s">
        <v>1908</v>
      </c>
    </row>
    <row r="83" spans="1:7" ht="18.649999999999999" customHeight="1">
      <c r="A83" s="200">
        <v>3</v>
      </c>
      <c r="B83" s="132" t="s">
        <v>1327</v>
      </c>
      <c r="C83" s="198">
        <v>2</v>
      </c>
      <c r="D83" s="198" t="s">
        <v>473</v>
      </c>
      <c r="E83" s="225"/>
      <c r="F83" s="225">
        <f>C83*E83</f>
        <v>0</v>
      </c>
      <c r="G83" s="186" t="s">
        <v>1908</v>
      </c>
    </row>
    <row r="84" spans="1:7" ht="18.649999999999999" customHeight="1">
      <c r="A84" s="200">
        <v>4</v>
      </c>
      <c r="B84" s="132" t="s">
        <v>1328</v>
      </c>
      <c r="C84" s="198">
        <v>2</v>
      </c>
      <c r="D84" s="198" t="s">
        <v>473</v>
      </c>
      <c r="E84" s="225"/>
      <c r="F84" s="225">
        <f>C84*E84</f>
        <v>0</v>
      </c>
      <c r="G84" s="186" t="s">
        <v>1908</v>
      </c>
    </row>
    <row r="85" spans="1:7" ht="18.649999999999999" customHeight="1">
      <c r="A85" s="200">
        <v>5</v>
      </c>
      <c r="B85" s="132" t="s">
        <v>1294</v>
      </c>
      <c r="C85" s="198">
        <v>1</v>
      </c>
      <c r="D85" s="198" t="s">
        <v>1295</v>
      </c>
      <c r="E85" s="225"/>
      <c r="F85" s="225">
        <f>C85*E85</f>
        <v>0</v>
      </c>
      <c r="G85" s="186" t="s">
        <v>1908</v>
      </c>
    </row>
    <row r="86" spans="1:7" ht="62">
      <c r="A86" s="200">
        <v>6</v>
      </c>
      <c r="B86" s="132" t="s">
        <v>1869</v>
      </c>
      <c r="C86" s="198">
        <v>2</v>
      </c>
      <c r="D86" s="198" t="s">
        <v>473</v>
      </c>
      <c r="E86" s="225"/>
      <c r="F86" s="225">
        <f t="shared" ref="F86" si="5">C86*E86</f>
        <v>0</v>
      </c>
      <c r="G86" s="186"/>
    </row>
    <row r="87" spans="1:7" ht="18.649999999999999" customHeight="1">
      <c r="A87" s="200"/>
      <c r="B87" s="137"/>
      <c r="C87" s="198"/>
      <c r="D87" s="198"/>
      <c r="E87" s="225"/>
      <c r="F87" s="225"/>
      <c r="G87" s="186"/>
    </row>
    <row r="88" spans="1:7" ht="18.649999999999999" customHeight="1">
      <c r="A88" s="197" t="s">
        <v>1338</v>
      </c>
      <c r="B88" s="133" t="s">
        <v>1339</v>
      </c>
      <c r="C88" s="198"/>
      <c r="D88" s="198"/>
      <c r="E88" s="225"/>
      <c r="F88" s="225"/>
      <c r="G88" s="186"/>
    </row>
    <row r="89" spans="1:7" ht="18.649999999999999" customHeight="1">
      <c r="A89" s="200">
        <v>1</v>
      </c>
      <c r="B89" s="186" t="s">
        <v>1340</v>
      </c>
      <c r="C89" s="198">
        <v>5</v>
      </c>
      <c r="D89" s="198" t="s">
        <v>473</v>
      </c>
      <c r="E89" s="225"/>
      <c r="F89" s="225">
        <f>C89*E89</f>
        <v>0</v>
      </c>
      <c r="G89" s="186" t="s">
        <v>1908</v>
      </c>
    </row>
    <row r="90" spans="1:7" ht="18.649999999999999" customHeight="1">
      <c r="A90" s="200">
        <v>2</v>
      </c>
      <c r="B90" s="186" t="s">
        <v>1341</v>
      </c>
      <c r="C90" s="198">
        <v>2</v>
      </c>
      <c r="D90" s="198" t="s">
        <v>473</v>
      </c>
      <c r="E90" s="225"/>
      <c r="F90" s="225">
        <f>C90*E90</f>
        <v>0</v>
      </c>
      <c r="G90" s="186" t="s">
        <v>1908</v>
      </c>
    </row>
    <row r="91" spans="1:7" ht="18.649999999999999" customHeight="1">
      <c r="A91" s="200">
        <v>3</v>
      </c>
      <c r="B91" s="132" t="s">
        <v>1294</v>
      </c>
      <c r="C91" s="198">
        <v>1</v>
      </c>
      <c r="D91" s="198" t="s">
        <v>1295</v>
      </c>
      <c r="E91" s="225"/>
      <c r="F91" s="225">
        <f>C91*E91</f>
        <v>0</v>
      </c>
      <c r="G91" s="186" t="s">
        <v>1908</v>
      </c>
    </row>
    <row r="92" spans="1:7" ht="18.649999999999999" customHeight="1">
      <c r="A92" s="200">
        <v>4</v>
      </c>
      <c r="B92" s="132" t="s">
        <v>1294</v>
      </c>
      <c r="C92" s="198">
        <v>1</v>
      </c>
      <c r="D92" s="198" t="s">
        <v>1295</v>
      </c>
      <c r="E92" s="225"/>
      <c r="F92" s="225">
        <f>C92*E92</f>
        <v>0</v>
      </c>
      <c r="G92" s="186" t="s">
        <v>1908</v>
      </c>
    </row>
    <row r="93" spans="1:7" ht="18.649999999999999" customHeight="1">
      <c r="A93" s="200">
        <v>5</v>
      </c>
      <c r="B93" s="132" t="s">
        <v>1294</v>
      </c>
      <c r="C93" s="198">
        <v>1</v>
      </c>
      <c r="D93" s="198" t="s">
        <v>1295</v>
      </c>
      <c r="E93" s="225"/>
      <c r="F93" s="225">
        <f>C93*E93</f>
        <v>0</v>
      </c>
      <c r="G93" s="186" t="s">
        <v>1908</v>
      </c>
    </row>
    <row r="94" spans="1:7" ht="18.649999999999999" customHeight="1">
      <c r="A94" s="200"/>
      <c r="B94" s="137"/>
      <c r="C94" s="198"/>
      <c r="D94" s="198"/>
      <c r="E94" s="225"/>
      <c r="F94" s="225"/>
      <c r="G94" s="186"/>
    </row>
    <row r="95" spans="1:7" ht="18.649999999999999" customHeight="1">
      <c r="A95" s="197" t="s">
        <v>1342</v>
      </c>
      <c r="B95" s="133" t="s">
        <v>1343</v>
      </c>
      <c r="C95" s="198"/>
      <c r="D95" s="198"/>
      <c r="E95" s="225"/>
      <c r="F95" s="225"/>
      <c r="G95" s="186"/>
    </row>
    <row r="96" spans="1:7" ht="18.649999999999999" customHeight="1">
      <c r="A96" s="200">
        <v>1</v>
      </c>
      <c r="B96" s="186" t="s">
        <v>1344</v>
      </c>
      <c r="C96" s="198">
        <v>1</v>
      </c>
      <c r="D96" s="198" t="s">
        <v>473</v>
      </c>
      <c r="E96" s="225"/>
      <c r="F96" s="225">
        <f>C96*E96</f>
        <v>0</v>
      </c>
      <c r="G96" s="186" t="s">
        <v>1908</v>
      </c>
    </row>
    <row r="97" spans="1:7" ht="18.649999999999999" customHeight="1">
      <c r="A97" s="200"/>
      <c r="B97" s="137"/>
      <c r="C97" s="198"/>
      <c r="D97" s="198"/>
      <c r="E97" s="225"/>
      <c r="F97" s="225"/>
      <c r="G97" s="186"/>
    </row>
    <row r="98" spans="1:7" ht="18.649999999999999" customHeight="1">
      <c r="A98" s="197" t="s">
        <v>1345</v>
      </c>
      <c r="B98" s="133" t="s">
        <v>1346</v>
      </c>
      <c r="C98" s="198"/>
      <c r="D98" s="198"/>
      <c r="E98" s="225"/>
      <c r="F98" s="225"/>
      <c r="G98" s="186"/>
    </row>
    <row r="99" spans="1:7" ht="18.649999999999999" customHeight="1">
      <c r="A99" s="200">
        <v>1</v>
      </c>
      <c r="B99" s="186" t="s">
        <v>1340</v>
      </c>
      <c r="C99" s="198">
        <v>1</v>
      </c>
      <c r="D99" s="198" t="s">
        <v>473</v>
      </c>
      <c r="E99" s="225"/>
      <c r="F99" s="225">
        <f>C99*E99</f>
        <v>0</v>
      </c>
      <c r="G99" s="186" t="s">
        <v>1908</v>
      </c>
    </row>
    <row r="100" spans="1:7" ht="18.649999999999999" customHeight="1">
      <c r="A100" s="200">
        <v>2</v>
      </c>
      <c r="B100" s="186" t="s">
        <v>1341</v>
      </c>
      <c r="C100" s="198">
        <v>1</v>
      </c>
      <c r="D100" s="198" t="s">
        <v>473</v>
      </c>
      <c r="E100" s="225"/>
      <c r="F100" s="225">
        <f>C100*E100</f>
        <v>0</v>
      </c>
      <c r="G100" s="186" t="s">
        <v>1908</v>
      </c>
    </row>
    <row r="101" spans="1:7" ht="18.649999999999999" customHeight="1">
      <c r="A101" s="200">
        <v>3</v>
      </c>
      <c r="B101" s="132" t="s">
        <v>1294</v>
      </c>
      <c r="C101" s="198">
        <v>1</v>
      </c>
      <c r="D101" s="198" t="s">
        <v>1295</v>
      </c>
      <c r="E101" s="225"/>
      <c r="F101" s="225">
        <f>C101*E101</f>
        <v>0</v>
      </c>
      <c r="G101" s="186" t="s">
        <v>1908</v>
      </c>
    </row>
    <row r="102" spans="1:7" ht="18.649999999999999" customHeight="1">
      <c r="A102" s="200"/>
      <c r="B102" s="137"/>
      <c r="C102" s="198"/>
      <c r="D102" s="198"/>
      <c r="E102" s="225"/>
      <c r="F102" s="225"/>
      <c r="G102" s="186"/>
    </row>
    <row r="103" spans="1:7" ht="18.649999999999999" customHeight="1">
      <c r="A103" s="197" t="s">
        <v>1347</v>
      </c>
      <c r="B103" s="133" t="s">
        <v>1348</v>
      </c>
      <c r="C103" s="198"/>
      <c r="D103" s="198"/>
      <c r="E103" s="225"/>
      <c r="F103" s="225"/>
      <c r="G103" s="186"/>
    </row>
    <row r="104" spans="1:7" ht="31">
      <c r="A104" s="200">
        <v>1</v>
      </c>
      <c r="B104" s="137" t="s">
        <v>1349</v>
      </c>
      <c r="C104" s="198">
        <v>1</v>
      </c>
      <c r="D104" s="198" t="s">
        <v>473</v>
      </c>
      <c r="E104" s="225"/>
      <c r="F104" s="225">
        <f>C104*E104</f>
        <v>0</v>
      </c>
      <c r="G104" s="186" t="s">
        <v>1908</v>
      </c>
    </row>
    <row r="105" spans="1:7" ht="31">
      <c r="A105" s="200">
        <v>2</v>
      </c>
      <c r="B105" s="137" t="s">
        <v>1350</v>
      </c>
      <c r="C105" s="198">
        <v>2</v>
      </c>
      <c r="D105" s="198" t="s">
        <v>473</v>
      </c>
      <c r="E105" s="225"/>
      <c r="F105" s="225">
        <f>C105*E105</f>
        <v>0</v>
      </c>
      <c r="G105" s="186" t="s">
        <v>1908</v>
      </c>
    </row>
    <row r="106" spans="1:7" ht="18.649999999999999" customHeight="1">
      <c r="A106" s="200">
        <v>3</v>
      </c>
      <c r="B106" s="132" t="s">
        <v>1298</v>
      </c>
      <c r="C106" s="198">
        <v>1</v>
      </c>
      <c r="D106" s="198" t="s">
        <v>473</v>
      </c>
      <c r="E106" s="225"/>
      <c r="F106" s="225">
        <f>C106*E106</f>
        <v>0</v>
      </c>
      <c r="G106" s="186" t="s">
        <v>1908</v>
      </c>
    </row>
    <row r="107" spans="1:7" ht="18.649999999999999" customHeight="1">
      <c r="A107" s="200">
        <v>4</v>
      </c>
      <c r="B107" s="132" t="s">
        <v>1351</v>
      </c>
      <c r="C107" s="198">
        <v>4</v>
      </c>
      <c r="D107" s="198" t="s">
        <v>473</v>
      </c>
      <c r="E107" s="225"/>
      <c r="F107" s="225">
        <f>C107*E107</f>
        <v>0</v>
      </c>
      <c r="G107" s="186" t="s">
        <v>1908</v>
      </c>
    </row>
    <row r="108" spans="1:7" ht="62">
      <c r="A108" s="200">
        <v>5</v>
      </c>
      <c r="B108" s="132" t="s">
        <v>1869</v>
      </c>
      <c r="C108" s="198">
        <v>1</v>
      </c>
      <c r="D108" s="198" t="s">
        <v>473</v>
      </c>
      <c r="E108" s="225"/>
      <c r="F108" s="225">
        <f t="shared" ref="F108" si="6">C108*E108</f>
        <v>0</v>
      </c>
      <c r="G108" s="186"/>
    </row>
    <row r="109" spans="1:7" ht="18.649999999999999" customHeight="1">
      <c r="A109" s="200"/>
      <c r="B109" s="132"/>
      <c r="C109" s="198"/>
      <c r="D109" s="198"/>
      <c r="E109" s="225"/>
      <c r="F109" s="225"/>
      <c r="G109" s="186"/>
    </row>
    <row r="110" spans="1:7" ht="18.649999999999999" customHeight="1">
      <c r="A110" s="197" t="s">
        <v>1352</v>
      </c>
      <c r="B110" s="133" t="s">
        <v>1348</v>
      </c>
      <c r="C110" s="198"/>
      <c r="D110" s="198"/>
      <c r="E110" s="225"/>
      <c r="F110" s="225"/>
      <c r="G110" s="186"/>
    </row>
    <row r="111" spans="1:7" ht="18.649999999999999" customHeight="1">
      <c r="A111" s="200">
        <v>1</v>
      </c>
      <c r="B111" s="137" t="s">
        <v>1353</v>
      </c>
      <c r="C111" s="198"/>
      <c r="D111" s="198"/>
      <c r="E111" s="225"/>
      <c r="F111" s="225"/>
      <c r="G111" s="186" t="s">
        <v>1908</v>
      </c>
    </row>
    <row r="112" spans="1:7" ht="18.649999999999999" customHeight="1">
      <c r="A112" s="200"/>
      <c r="B112" s="137"/>
      <c r="C112" s="198"/>
      <c r="D112" s="198"/>
      <c r="E112" s="225"/>
      <c r="F112" s="225"/>
      <c r="G112" s="186"/>
    </row>
    <row r="113" spans="1:7" ht="18.649999999999999" customHeight="1">
      <c r="A113" s="197" t="s">
        <v>1354</v>
      </c>
      <c r="B113" s="133" t="s">
        <v>1355</v>
      </c>
      <c r="C113" s="198"/>
      <c r="D113" s="198"/>
      <c r="E113" s="225"/>
      <c r="F113" s="225"/>
      <c r="G113" s="186"/>
    </row>
    <row r="114" spans="1:7" ht="31">
      <c r="A114" s="200">
        <v>1</v>
      </c>
      <c r="B114" s="137" t="s">
        <v>1349</v>
      </c>
      <c r="C114" s="198">
        <v>1</v>
      </c>
      <c r="D114" s="198" t="s">
        <v>473</v>
      </c>
      <c r="E114" s="225"/>
      <c r="F114" s="225">
        <f t="shared" ref="F114:F122" si="7">C114*E114</f>
        <v>0</v>
      </c>
      <c r="G114" s="186" t="s">
        <v>1908</v>
      </c>
    </row>
    <row r="115" spans="1:7" ht="31">
      <c r="A115" s="200">
        <v>2</v>
      </c>
      <c r="B115" s="137" t="s">
        <v>1350</v>
      </c>
      <c r="C115" s="198">
        <v>2</v>
      </c>
      <c r="D115" s="198" t="s">
        <v>473</v>
      </c>
      <c r="E115" s="225"/>
      <c r="F115" s="225">
        <f t="shared" si="7"/>
        <v>0</v>
      </c>
      <c r="G115" s="186" t="s">
        <v>1908</v>
      </c>
    </row>
    <row r="116" spans="1:7" ht="18.649999999999999" customHeight="1">
      <c r="A116" s="200">
        <v>3</v>
      </c>
      <c r="B116" s="132" t="s">
        <v>1298</v>
      </c>
      <c r="C116" s="198">
        <v>1</v>
      </c>
      <c r="D116" s="198" t="s">
        <v>473</v>
      </c>
      <c r="E116" s="225"/>
      <c r="F116" s="225">
        <f t="shared" si="7"/>
        <v>0</v>
      </c>
      <c r="G116" s="186" t="s">
        <v>1908</v>
      </c>
    </row>
    <row r="117" spans="1:7" ht="18.649999999999999" customHeight="1">
      <c r="A117" s="200">
        <v>4</v>
      </c>
      <c r="B117" s="132" t="s">
        <v>1351</v>
      </c>
      <c r="C117" s="198">
        <v>2</v>
      </c>
      <c r="D117" s="198" t="s">
        <v>473</v>
      </c>
      <c r="E117" s="225"/>
      <c r="F117" s="225">
        <f t="shared" si="7"/>
        <v>0</v>
      </c>
      <c r="G117" s="186" t="s">
        <v>1908</v>
      </c>
    </row>
    <row r="118" spans="1:7" ht="18.649999999999999" customHeight="1">
      <c r="A118" s="200">
        <v>5</v>
      </c>
      <c r="B118" s="132" t="s">
        <v>1356</v>
      </c>
      <c r="C118" s="198">
        <v>4</v>
      </c>
      <c r="D118" s="198" t="s">
        <v>473</v>
      </c>
      <c r="E118" s="225"/>
      <c r="F118" s="225">
        <f t="shared" si="7"/>
        <v>0</v>
      </c>
      <c r="G118" s="186" t="s">
        <v>1908</v>
      </c>
    </row>
    <row r="119" spans="1:7" ht="18.649999999999999" customHeight="1">
      <c r="A119" s="200">
        <v>6</v>
      </c>
      <c r="B119" s="132" t="s">
        <v>1357</v>
      </c>
      <c r="C119" s="198">
        <v>3</v>
      </c>
      <c r="D119" s="198" t="s">
        <v>473</v>
      </c>
      <c r="E119" s="225"/>
      <c r="F119" s="225">
        <f t="shared" si="7"/>
        <v>0</v>
      </c>
      <c r="G119" s="186" t="s">
        <v>1908</v>
      </c>
    </row>
    <row r="120" spans="1:7" ht="18.649999999999999" customHeight="1">
      <c r="A120" s="200">
        <v>7</v>
      </c>
      <c r="B120" s="132" t="s">
        <v>1358</v>
      </c>
      <c r="C120" s="198">
        <v>3</v>
      </c>
      <c r="D120" s="198" t="s">
        <v>473</v>
      </c>
      <c r="E120" s="225"/>
      <c r="F120" s="225">
        <f t="shared" si="7"/>
        <v>0</v>
      </c>
      <c r="G120" s="186" t="s">
        <v>1908</v>
      </c>
    </row>
    <row r="121" spans="1:7" ht="18.649999999999999" customHeight="1">
      <c r="A121" s="200">
        <v>8</v>
      </c>
      <c r="B121" s="132" t="s">
        <v>1359</v>
      </c>
      <c r="C121" s="198">
        <v>2</v>
      </c>
      <c r="D121" s="198" t="s">
        <v>473</v>
      </c>
      <c r="E121" s="225"/>
      <c r="F121" s="225">
        <f t="shared" si="7"/>
        <v>0</v>
      </c>
      <c r="G121" s="186" t="s">
        <v>1908</v>
      </c>
    </row>
    <row r="122" spans="1:7" ht="18.649999999999999" customHeight="1">
      <c r="A122" s="200">
        <v>9</v>
      </c>
      <c r="B122" s="132" t="s">
        <v>1360</v>
      </c>
      <c r="C122" s="198">
        <v>1</v>
      </c>
      <c r="D122" s="198" t="s">
        <v>473</v>
      </c>
      <c r="E122" s="225"/>
      <c r="F122" s="225">
        <f t="shared" si="7"/>
        <v>0</v>
      </c>
      <c r="G122" s="186" t="s">
        <v>1910</v>
      </c>
    </row>
    <row r="123" spans="1:7" ht="18.649999999999999" customHeight="1">
      <c r="A123" s="200"/>
      <c r="B123" s="137"/>
      <c r="C123" s="198"/>
      <c r="D123" s="198"/>
      <c r="E123" s="225"/>
      <c r="F123" s="225"/>
      <c r="G123" s="186"/>
    </row>
    <row r="124" spans="1:7" ht="18.649999999999999" customHeight="1">
      <c r="A124" s="197" t="s">
        <v>1361</v>
      </c>
      <c r="B124" s="133" t="s">
        <v>1362</v>
      </c>
      <c r="C124" s="198"/>
      <c r="D124" s="198"/>
      <c r="E124" s="225"/>
      <c r="F124" s="225"/>
      <c r="G124" s="186"/>
    </row>
    <row r="125" spans="1:7" ht="18.649999999999999" customHeight="1">
      <c r="A125" s="200">
        <v>1</v>
      </c>
      <c r="B125" s="132" t="s">
        <v>1363</v>
      </c>
      <c r="C125" s="198">
        <v>1</v>
      </c>
      <c r="D125" s="198" t="s">
        <v>1295</v>
      </c>
      <c r="E125" s="225"/>
      <c r="F125" s="225">
        <f>C125*E125</f>
        <v>0</v>
      </c>
      <c r="G125" s="186" t="s">
        <v>1908</v>
      </c>
    </row>
    <row r="126" spans="1:7" ht="18.649999999999999" customHeight="1">
      <c r="A126" s="200">
        <v>2</v>
      </c>
      <c r="B126" s="137" t="s">
        <v>1364</v>
      </c>
      <c r="C126" s="198">
        <v>1</v>
      </c>
      <c r="D126" s="198" t="s">
        <v>473</v>
      </c>
      <c r="E126" s="225"/>
      <c r="F126" s="225">
        <f>C126*E126</f>
        <v>0</v>
      </c>
      <c r="G126" s="186" t="s">
        <v>1908</v>
      </c>
    </row>
    <row r="127" spans="1:7" ht="31">
      <c r="A127" s="200">
        <v>3</v>
      </c>
      <c r="B127" s="132" t="s">
        <v>1870</v>
      </c>
      <c r="C127" s="198">
        <v>8</v>
      </c>
      <c r="D127" s="198" t="s">
        <v>473</v>
      </c>
      <c r="E127" s="225"/>
      <c r="F127" s="225">
        <f t="shared" ref="F127" si="8">C127*E127</f>
        <v>0</v>
      </c>
      <c r="G127" s="186"/>
    </row>
    <row r="128" spans="1:7" ht="18.649999999999999" customHeight="1">
      <c r="A128" s="200"/>
      <c r="B128" s="137"/>
      <c r="C128" s="198"/>
      <c r="D128" s="198"/>
      <c r="E128" s="225"/>
      <c r="F128" s="225"/>
      <c r="G128" s="186"/>
    </row>
    <row r="129" spans="1:7" ht="18.649999999999999" customHeight="1">
      <c r="A129" s="197" t="s">
        <v>1365</v>
      </c>
      <c r="B129" s="133" t="s">
        <v>1366</v>
      </c>
      <c r="C129" s="198"/>
      <c r="D129" s="198"/>
      <c r="E129" s="225"/>
      <c r="F129" s="225"/>
      <c r="G129" s="186"/>
    </row>
    <row r="130" spans="1:7">
      <c r="A130" s="200">
        <v>1</v>
      </c>
      <c r="B130" s="137" t="s">
        <v>1367</v>
      </c>
      <c r="C130" s="198">
        <v>1</v>
      </c>
      <c r="D130" s="198" t="s">
        <v>1295</v>
      </c>
      <c r="E130" s="225"/>
      <c r="F130" s="225">
        <f t="shared" ref="F130:F138" si="9">C130*E130</f>
        <v>0</v>
      </c>
      <c r="G130" s="186" t="s">
        <v>1908</v>
      </c>
    </row>
    <row r="131" spans="1:7" ht="18.649999999999999" customHeight="1">
      <c r="A131" s="200">
        <v>2</v>
      </c>
      <c r="B131" s="137" t="s">
        <v>1368</v>
      </c>
      <c r="C131" s="198">
        <v>2</v>
      </c>
      <c r="D131" s="198" t="s">
        <v>473</v>
      </c>
      <c r="E131" s="225"/>
      <c r="F131" s="225">
        <f t="shared" si="9"/>
        <v>0</v>
      </c>
      <c r="G131" s="186" t="s">
        <v>1908</v>
      </c>
    </row>
    <row r="132" spans="1:7" ht="18.649999999999999" customHeight="1">
      <c r="A132" s="200">
        <v>3</v>
      </c>
      <c r="B132" s="137" t="s">
        <v>1369</v>
      </c>
      <c r="C132" s="198">
        <v>2</v>
      </c>
      <c r="D132" s="198" t="s">
        <v>473</v>
      </c>
      <c r="E132" s="225"/>
      <c r="F132" s="225">
        <f t="shared" si="9"/>
        <v>0</v>
      </c>
      <c r="G132" s="186" t="s">
        <v>1908</v>
      </c>
    </row>
    <row r="133" spans="1:7" ht="18.649999999999999" customHeight="1">
      <c r="A133" s="200">
        <v>4</v>
      </c>
      <c r="B133" s="137" t="s">
        <v>1370</v>
      </c>
      <c r="C133" s="198">
        <v>1</v>
      </c>
      <c r="D133" s="198" t="s">
        <v>1295</v>
      </c>
      <c r="E133" s="225"/>
      <c r="F133" s="225">
        <f t="shared" si="9"/>
        <v>0</v>
      </c>
      <c r="G133" s="186" t="s">
        <v>1908</v>
      </c>
    </row>
    <row r="134" spans="1:7" ht="18.649999999999999" customHeight="1">
      <c r="A134" s="200">
        <v>5</v>
      </c>
      <c r="B134" s="132" t="s">
        <v>1294</v>
      </c>
      <c r="C134" s="198">
        <v>1</v>
      </c>
      <c r="D134" s="198" t="s">
        <v>1295</v>
      </c>
      <c r="E134" s="225"/>
      <c r="F134" s="225">
        <f t="shared" si="9"/>
        <v>0</v>
      </c>
      <c r="G134" s="186" t="s">
        <v>1908</v>
      </c>
    </row>
    <row r="135" spans="1:7" ht="18.649999999999999" customHeight="1">
      <c r="A135" s="200">
        <v>6</v>
      </c>
      <c r="B135" s="132" t="s">
        <v>1294</v>
      </c>
      <c r="C135" s="198">
        <v>1</v>
      </c>
      <c r="D135" s="198" t="s">
        <v>1295</v>
      </c>
      <c r="E135" s="225"/>
      <c r="F135" s="225">
        <f t="shared" si="9"/>
        <v>0</v>
      </c>
      <c r="G135" s="186" t="s">
        <v>1908</v>
      </c>
    </row>
    <row r="136" spans="1:7">
      <c r="A136" s="200">
        <v>7</v>
      </c>
      <c r="B136" s="137" t="s">
        <v>1371</v>
      </c>
      <c r="C136" s="198">
        <v>1</v>
      </c>
      <c r="D136" s="198" t="s">
        <v>473</v>
      </c>
      <c r="E136" s="225"/>
      <c r="F136" s="225">
        <f t="shared" si="9"/>
        <v>0</v>
      </c>
      <c r="G136" s="186" t="s">
        <v>1908</v>
      </c>
    </row>
    <row r="137" spans="1:7" ht="18.649999999999999" customHeight="1">
      <c r="A137" s="200">
        <v>8</v>
      </c>
      <c r="B137" s="132" t="s">
        <v>1372</v>
      </c>
      <c r="C137" s="198">
        <v>1</v>
      </c>
      <c r="D137" s="198" t="s">
        <v>473</v>
      </c>
      <c r="E137" s="225"/>
      <c r="F137" s="225">
        <f t="shared" si="9"/>
        <v>0</v>
      </c>
      <c r="G137" s="186"/>
    </row>
    <row r="138" spans="1:7" ht="18.649999999999999" customHeight="1">
      <c r="A138" s="200">
        <v>9</v>
      </c>
      <c r="B138" s="132" t="s">
        <v>1373</v>
      </c>
      <c r="C138" s="198">
        <v>1</v>
      </c>
      <c r="D138" s="198" t="s">
        <v>473</v>
      </c>
      <c r="E138" s="225"/>
      <c r="F138" s="225">
        <f t="shared" si="9"/>
        <v>0</v>
      </c>
      <c r="G138" s="186"/>
    </row>
    <row r="139" spans="1:7" ht="18.649999999999999" customHeight="1">
      <c r="A139" s="200"/>
      <c r="B139" s="137"/>
      <c r="C139" s="198"/>
      <c r="D139" s="198"/>
      <c r="E139" s="225"/>
      <c r="F139" s="225"/>
      <c r="G139" s="186"/>
    </row>
    <row r="140" spans="1:7" ht="18.649999999999999" customHeight="1">
      <c r="A140" s="197" t="s">
        <v>1374</v>
      </c>
      <c r="B140" s="133" t="s">
        <v>1375</v>
      </c>
      <c r="C140" s="198"/>
      <c r="D140" s="198"/>
      <c r="E140" s="225"/>
      <c r="F140" s="225"/>
      <c r="G140" s="186"/>
    </row>
    <row r="141" spans="1:7">
      <c r="A141" s="200">
        <v>1</v>
      </c>
      <c r="B141" s="137" t="s">
        <v>1376</v>
      </c>
      <c r="C141" s="198">
        <v>1</v>
      </c>
      <c r="D141" s="198" t="s">
        <v>1295</v>
      </c>
      <c r="E141" s="225"/>
      <c r="F141" s="225">
        <f t="shared" ref="F141:F149" si="10">C141*E141</f>
        <v>0</v>
      </c>
      <c r="G141" s="186" t="s">
        <v>1908</v>
      </c>
    </row>
    <row r="142" spans="1:7">
      <c r="A142" s="200">
        <v>2</v>
      </c>
      <c r="B142" s="137" t="s">
        <v>1377</v>
      </c>
      <c r="C142" s="198">
        <v>2</v>
      </c>
      <c r="D142" s="198" t="s">
        <v>1295</v>
      </c>
      <c r="E142" s="225"/>
      <c r="F142" s="225">
        <f t="shared" si="10"/>
        <v>0</v>
      </c>
      <c r="G142" s="186" t="s">
        <v>1908</v>
      </c>
    </row>
    <row r="143" spans="1:7">
      <c r="A143" s="200">
        <v>3</v>
      </c>
      <c r="B143" s="137" t="s">
        <v>1378</v>
      </c>
      <c r="C143" s="198">
        <v>1</v>
      </c>
      <c r="D143" s="198" t="s">
        <v>1295</v>
      </c>
      <c r="E143" s="225"/>
      <c r="F143" s="225">
        <f t="shared" si="10"/>
        <v>0</v>
      </c>
      <c r="G143" s="186" t="s">
        <v>1908</v>
      </c>
    </row>
    <row r="144" spans="1:7" ht="18.649999999999999" customHeight="1">
      <c r="A144" s="200">
        <v>4</v>
      </c>
      <c r="B144" s="137" t="s">
        <v>1368</v>
      </c>
      <c r="C144" s="198">
        <v>8</v>
      </c>
      <c r="D144" s="198" t="s">
        <v>473</v>
      </c>
      <c r="E144" s="225"/>
      <c r="F144" s="225">
        <f t="shared" si="10"/>
        <v>0</v>
      </c>
      <c r="G144" s="186" t="s">
        <v>1908</v>
      </c>
    </row>
    <row r="145" spans="1:7" ht="18.649999999999999" customHeight="1">
      <c r="A145" s="200">
        <v>5</v>
      </c>
      <c r="B145" s="132" t="s">
        <v>1294</v>
      </c>
      <c r="C145" s="198">
        <v>1</v>
      </c>
      <c r="D145" s="198" t="s">
        <v>1295</v>
      </c>
      <c r="E145" s="225"/>
      <c r="F145" s="225">
        <f t="shared" si="10"/>
        <v>0</v>
      </c>
      <c r="G145" s="186" t="s">
        <v>1908</v>
      </c>
    </row>
    <row r="146" spans="1:7" ht="18.649999999999999" customHeight="1">
      <c r="A146" s="200">
        <v>6</v>
      </c>
      <c r="B146" s="132" t="s">
        <v>1294</v>
      </c>
      <c r="C146" s="198">
        <v>1</v>
      </c>
      <c r="D146" s="198" t="s">
        <v>1295</v>
      </c>
      <c r="E146" s="225"/>
      <c r="F146" s="225">
        <f t="shared" si="10"/>
        <v>0</v>
      </c>
      <c r="G146" s="186" t="s">
        <v>1908</v>
      </c>
    </row>
    <row r="147" spans="1:7" ht="18.649999999999999" customHeight="1">
      <c r="A147" s="200">
        <v>7</v>
      </c>
      <c r="B147" s="132" t="s">
        <v>1294</v>
      </c>
      <c r="C147" s="198">
        <v>1</v>
      </c>
      <c r="D147" s="198" t="s">
        <v>1295</v>
      </c>
      <c r="E147" s="225"/>
      <c r="F147" s="225">
        <f t="shared" si="10"/>
        <v>0</v>
      </c>
      <c r="G147" s="186" t="s">
        <v>1908</v>
      </c>
    </row>
    <row r="148" spans="1:7" ht="18.649999999999999" customHeight="1">
      <c r="A148" s="200">
        <v>8</v>
      </c>
      <c r="B148" s="137" t="s">
        <v>1379</v>
      </c>
      <c r="C148" s="198">
        <v>1</v>
      </c>
      <c r="D148" s="198" t="s">
        <v>1295</v>
      </c>
      <c r="E148" s="225"/>
      <c r="F148" s="225">
        <f t="shared" si="10"/>
        <v>0</v>
      </c>
      <c r="G148" s="186" t="s">
        <v>1911</v>
      </c>
    </row>
    <row r="149" spans="1:7" ht="62">
      <c r="A149" s="208">
        <v>9</v>
      </c>
      <c r="B149" s="461" t="s">
        <v>1871</v>
      </c>
      <c r="C149" s="198">
        <v>4</v>
      </c>
      <c r="D149" s="198" t="s">
        <v>473</v>
      </c>
      <c r="E149" s="225"/>
      <c r="F149" s="225">
        <f t="shared" si="10"/>
        <v>0</v>
      </c>
      <c r="G149" s="202" t="s">
        <v>1872</v>
      </c>
    </row>
    <row r="150" spans="1:7" ht="18.649999999999999" customHeight="1" thickBot="1">
      <c r="A150" s="203"/>
      <c r="B150" s="187"/>
      <c r="C150" s="187"/>
      <c r="D150" s="187"/>
      <c r="E150" s="187"/>
      <c r="F150" s="187"/>
      <c r="G150" s="187"/>
    </row>
    <row r="151" spans="1:7" ht="16" thickTop="1"/>
  </sheetData>
  <pageMargins left="0.78740157480314965" right="0.78740157480314965" top="0.98425196850393704" bottom="0.98425196850393704" header="0.51181102362204722" footer="0.51181102362204722"/>
  <pageSetup paperSize="9" scale="62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workbookViewId="0"/>
  </sheetViews>
  <sheetFormatPr defaultColWidth="8.81640625" defaultRowHeight="15.5"/>
  <cols>
    <col min="1" max="1" width="8.54296875" style="348" customWidth="1"/>
    <col min="2" max="2" width="60.453125" style="348" customWidth="1"/>
    <col min="3" max="4" width="10.453125" style="348" customWidth="1"/>
    <col min="5" max="5" width="12.453125" style="349" customWidth="1"/>
    <col min="6" max="6" width="14.54296875" style="349" customWidth="1"/>
    <col min="7" max="7" width="89.453125" style="348" customWidth="1"/>
    <col min="8" max="256" width="8.81640625" style="345"/>
    <col min="257" max="257" width="8.54296875" style="345" customWidth="1"/>
    <col min="258" max="258" width="60.453125" style="345" customWidth="1"/>
    <col min="259" max="260" width="10.453125" style="345" customWidth="1"/>
    <col min="261" max="261" width="12.453125" style="345" customWidth="1"/>
    <col min="262" max="262" width="14.54296875" style="345" customWidth="1"/>
    <col min="263" max="263" width="89.453125" style="345" customWidth="1"/>
    <col min="264" max="512" width="8.81640625" style="345"/>
    <col min="513" max="513" width="8.54296875" style="345" customWidth="1"/>
    <col min="514" max="514" width="60.453125" style="345" customWidth="1"/>
    <col min="515" max="516" width="10.453125" style="345" customWidth="1"/>
    <col min="517" max="517" width="12.453125" style="345" customWidth="1"/>
    <col min="518" max="518" width="14.54296875" style="345" customWidth="1"/>
    <col min="519" max="519" width="89.453125" style="345" customWidth="1"/>
    <col min="520" max="768" width="8.81640625" style="345"/>
    <col min="769" max="769" width="8.54296875" style="345" customWidth="1"/>
    <col min="770" max="770" width="60.453125" style="345" customWidth="1"/>
    <col min="771" max="772" width="10.453125" style="345" customWidth="1"/>
    <col min="773" max="773" width="12.453125" style="345" customWidth="1"/>
    <col min="774" max="774" width="14.54296875" style="345" customWidth="1"/>
    <col min="775" max="775" width="89.453125" style="345" customWidth="1"/>
    <col min="776" max="1024" width="8.81640625" style="345"/>
    <col min="1025" max="1025" width="8.54296875" style="345" customWidth="1"/>
    <col min="1026" max="1026" width="60.453125" style="345" customWidth="1"/>
    <col min="1027" max="1028" width="10.453125" style="345" customWidth="1"/>
    <col min="1029" max="1029" width="12.453125" style="345" customWidth="1"/>
    <col min="1030" max="1030" width="14.54296875" style="345" customWidth="1"/>
    <col min="1031" max="1031" width="89.453125" style="345" customWidth="1"/>
    <col min="1032" max="1280" width="8.81640625" style="345"/>
    <col min="1281" max="1281" width="8.54296875" style="345" customWidth="1"/>
    <col min="1282" max="1282" width="60.453125" style="345" customWidth="1"/>
    <col min="1283" max="1284" width="10.453125" style="345" customWidth="1"/>
    <col min="1285" max="1285" width="12.453125" style="345" customWidth="1"/>
    <col min="1286" max="1286" width="14.54296875" style="345" customWidth="1"/>
    <col min="1287" max="1287" width="89.453125" style="345" customWidth="1"/>
    <col min="1288" max="1536" width="8.81640625" style="345"/>
    <col min="1537" max="1537" width="8.54296875" style="345" customWidth="1"/>
    <col min="1538" max="1538" width="60.453125" style="345" customWidth="1"/>
    <col min="1539" max="1540" width="10.453125" style="345" customWidth="1"/>
    <col min="1541" max="1541" width="12.453125" style="345" customWidth="1"/>
    <col min="1542" max="1542" width="14.54296875" style="345" customWidth="1"/>
    <col min="1543" max="1543" width="89.453125" style="345" customWidth="1"/>
    <col min="1544" max="1792" width="8.81640625" style="345"/>
    <col min="1793" max="1793" width="8.54296875" style="345" customWidth="1"/>
    <col min="1794" max="1794" width="60.453125" style="345" customWidth="1"/>
    <col min="1795" max="1796" width="10.453125" style="345" customWidth="1"/>
    <col min="1797" max="1797" width="12.453125" style="345" customWidth="1"/>
    <col min="1798" max="1798" width="14.54296875" style="345" customWidth="1"/>
    <col min="1799" max="1799" width="89.453125" style="345" customWidth="1"/>
    <col min="1800" max="2048" width="8.81640625" style="345"/>
    <col min="2049" max="2049" width="8.54296875" style="345" customWidth="1"/>
    <col min="2050" max="2050" width="60.453125" style="345" customWidth="1"/>
    <col min="2051" max="2052" width="10.453125" style="345" customWidth="1"/>
    <col min="2053" max="2053" width="12.453125" style="345" customWidth="1"/>
    <col min="2054" max="2054" width="14.54296875" style="345" customWidth="1"/>
    <col min="2055" max="2055" width="89.453125" style="345" customWidth="1"/>
    <col min="2056" max="2304" width="8.81640625" style="345"/>
    <col min="2305" max="2305" width="8.54296875" style="345" customWidth="1"/>
    <col min="2306" max="2306" width="60.453125" style="345" customWidth="1"/>
    <col min="2307" max="2308" width="10.453125" style="345" customWidth="1"/>
    <col min="2309" max="2309" width="12.453125" style="345" customWidth="1"/>
    <col min="2310" max="2310" width="14.54296875" style="345" customWidth="1"/>
    <col min="2311" max="2311" width="89.453125" style="345" customWidth="1"/>
    <col min="2312" max="2560" width="8.81640625" style="345"/>
    <col min="2561" max="2561" width="8.54296875" style="345" customWidth="1"/>
    <col min="2562" max="2562" width="60.453125" style="345" customWidth="1"/>
    <col min="2563" max="2564" width="10.453125" style="345" customWidth="1"/>
    <col min="2565" max="2565" width="12.453125" style="345" customWidth="1"/>
    <col min="2566" max="2566" width="14.54296875" style="345" customWidth="1"/>
    <col min="2567" max="2567" width="89.453125" style="345" customWidth="1"/>
    <col min="2568" max="2816" width="8.81640625" style="345"/>
    <col min="2817" max="2817" width="8.54296875" style="345" customWidth="1"/>
    <col min="2818" max="2818" width="60.453125" style="345" customWidth="1"/>
    <col min="2819" max="2820" width="10.453125" style="345" customWidth="1"/>
    <col min="2821" max="2821" width="12.453125" style="345" customWidth="1"/>
    <col min="2822" max="2822" width="14.54296875" style="345" customWidth="1"/>
    <col min="2823" max="2823" width="89.453125" style="345" customWidth="1"/>
    <col min="2824" max="3072" width="8.81640625" style="345"/>
    <col min="3073" max="3073" width="8.54296875" style="345" customWidth="1"/>
    <col min="3074" max="3074" width="60.453125" style="345" customWidth="1"/>
    <col min="3075" max="3076" width="10.453125" style="345" customWidth="1"/>
    <col min="3077" max="3077" width="12.453125" style="345" customWidth="1"/>
    <col min="3078" max="3078" width="14.54296875" style="345" customWidth="1"/>
    <col min="3079" max="3079" width="89.453125" style="345" customWidth="1"/>
    <col min="3080" max="3328" width="8.81640625" style="345"/>
    <col min="3329" max="3329" width="8.54296875" style="345" customWidth="1"/>
    <col min="3330" max="3330" width="60.453125" style="345" customWidth="1"/>
    <col min="3331" max="3332" width="10.453125" style="345" customWidth="1"/>
    <col min="3333" max="3333" width="12.453125" style="345" customWidth="1"/>
    <col min="3334" max="3334" width="14.54296875" style="345" customWidth="1"/>
    <col min="3335" max="3335" width="89.453125" style="345" customWidth="1"/>
    <col min="3336" max="3584" width="8.81640625" style="345"/>
    <col min="3585" max="3585" width="8.54296875" style="345" customWidth="1"/>
    <col min="3586" max="3586" width="60.453125" style="345" customWidth="1"/>
    <col min="3587" max="3588" width="10.453125" style="345" customWidth="1"/>
    <col min="3589" max="3589" width="12.453125" style="345" customWidth="1"/>
    <col min="3590" max="3590" width="14.54296875" style="345" customWidth="1"/>
    <col min="3591" max="3591" width="89.453125" style="345" customWidth="1"/>
    <col min="3592" max="3840" width="8.81640625" style="345"/>
    <col min="3841" max="3841" width="8.54296875" style="345" customWidth="1"/>
    <col min="3842" max="3842" width="60.453125" style="345" customWidth="1"/>
    <col min="3843" max="3844" width="10.453125" style="345" customWidth="1"/>
    <col min="3845" max="3845" width="12.453125" style="345" customWidth="1"/>
    <col min="3846" max="3846" width="14.54296875" style="345" customWidth="1"/>
    <col min="3847" max="3847" width="89.453125" style="345" customWidth="1"/>
    <col min="3848" max="4096" width="8.81640625" style="345"/>
    <col min="4097" max="4097" width="8.54296875" style="345" customWidth="1"/>
    <col min="4098" max="4098" width="60.453125" style="345" customWidth="1"/>
    <col min="4099" max="4100" width="10.453125" style="345" customWidth="1"/>
    <col min="4101" max="4101" width="12.453125" style="345" customWidth="1"/>
    <col min="4102" max="4102" width="14.54296875" style="345" customWidth="1"/>
    <col min="4103" max="4103" width="89.453125" style="345" customWidth="1"/>
    <col min="4104" max="4352" width="8.81640625" style="345"/>
    <col min="4353" max="4353" width="8.54296875" style="345" customWidth="1"/>
    <col min="4354" max="4354" width="60.453125" style="345" customWidth="1"/>
    <col min="4355" max="4356" width="10.453125" style="345" customWidth="1"/>
    <col min="4357" max="4357" width="12.453125" style="345" customWidth="1"/>
    <col min="4358" max="4358" width="14.54296875" style="345" customWidth="1"/>
    <col min="4359" max="4359" width="89.453125" style="345" customWidth="1"/>
    <col min="4360" max="4608" width="8.81640625" style="345"/>
    <col min="4609" max="4609" width="8.54296875" style="345" customWidth="1"/>
    <col min="4610" max="4610" width="60.453125" style="345" customWidth="1"/>
    <col min="4611" max="4612" width="10.453125" style="345" customWidth="1"/>
    <col min="4613" max="4613" width="12.453125" style="345" customWidth="1"/>
    <col min="4614" max="4614" width="14.54296875" style="345" customWidth="1"/>
    <col min="4615" max="4615" width="89.453125" style="345" customWidth="1"/>
    <col min="4616" max="4864" width="8.81640625" style="345"/>
    <col min="4865" max="4865" width="8.54296875" style="345" customWidth="1"/>
    <col min="4866" max="4866" width="60.453125" style="345" customWidth="1"/>
    <col min="4867" max="4868" width="10.453125" style="345" customWidth="1"/>
    <col min="4869" max="4869" width="12.453125" style="345" customWidth="1"/>
    <col min="4870" max="4870" width="14.54296875" style="345" customWidth="1"/>
    <col min="4871" max="4871" width="89.453125" style="345" customWidth="1"/>
    <col min="4872" max="5120" width="8.81640625" style="345"/>
    <col min="5121" max="5121" width="8.54296875" style="345" customWidth="1"/>
    <col min="5122" max="5122" width="60.453125" style="345" customWidth="1"/>
    <col min="5123" max="5124" width="10.453125" style="345" customWidth="1"/>
    <col min="5125" max="5125" width="12.453125" style="345" customWidth="1"/>
    <col min="5126" max="5126" width="14.54296875" style="345" customWidth="1"/>
    <col min="5127" max="5127" width="89.453125" style="345" customWidth="1"/>
    <col min="5128" max="5376" width="8.81640625" style="345"/>
    <col min="5377" max="5377" width="8.54296875" style="345" customWidth="1"/>
    <col min="5378" max="5378" width="60.453125" style="345" customWidth="1"/>
    <col min="5379" max="5380" width="10.453125" style="345" customWidth="1"/>
    <col min="5381" max="5381" width="12.453125" style="345" customWidth="1"/>
    <col min="5382" max="5382" width="14.54296875" style="345" customWidth="1"/>
    <col min="5383" max="5383" width="89.453125" style="345" customWidth="1"/>
    <col min="5384" max="5632" width="8.81640625" style="345"/>
    <col min="5633" max="5633" width="8.54296875" style="345" customWidth="1"/>
    <col min="5634" max="5634" width="60.453125" style="345" customWidth="1"/>
    <col min="5635" max="5636" width="10.453125" style="345" customWidth="1"/>
    <col min="5637" max="5637" width="12.453125" style="345" customWidth="1"/>
    <col min="5638" max="5638" width="14.54296875" style="345" customWidth="1"/>
    <col min="5639" max="5639" width="89.453125" style="345" customWidth="1"/>
    <col min="5640" max="5888" width="8.81640625" style="345"/>
    <col min="5889" max="5889" width="8.54296875" style="345" customWidth="1"/>
    <col min="5890" max="5890" width="60.453125" style="345" customWidth="1"/>
    <col min="5891" max="5892" width="10.453125" style="345" customWidth="1"/>
    <col min="5893" max="5893" width="12.453125" style="345" customWidth="1"/>
    <col min="5894" max="5894" width="14.54296875" style="345" customWidth="1"/>
    <col min="5895" max="5895" width="89.453125" style="345" customWidth="1"/>
    <col min="5896" max="6144" width="8.81640625" style="345"/>
    <col min="6145" max="6145" width="8.54296875" style="345" customWidth="1"/>
    <col min="6146" max="6146" width="60.453125" style="345" customWidth="1"/>
    <col min="6147" max="6148" width="10.453125" style="345" customWidth="1"/>
    <col min="6149" max="6149" width="12.453125" style="345" customWidth="1"/>
    <col min="6150" max="6150" width="14.54296875" style="345" customWidth="1"/>
    <col min="6151" max="6151" width="89.453125" style="345" customWidth="1"/>
    <col min="6152" max="6400" width="8.81640625" style="345"/>
    <col min="6401" max="6401" width="8.54296875" style="345" customWidth="1"/>
    <col min="6402" max="6402" width="60.453125" style="345" customWidth="1"/>
    <col min="6403" max="6404" width="10.453125" style="345" customWidth="1"/>
    <col min="6405" max="6405" width="12.453125" style="345" customWidth="1"/>
    <col min="6406" max="6406" width="14.54296875" style="345" customWidth="1"/>
    <col min="6407" max="6407" width="89.453125" style="345" customWidth="1"/>
    <col min="6408" max="6656" width="8.81640625" style="345"/>
    <col min="6657" max="6657" width="8.54296875" style="345" customWidth="1"/>
    <col min="6658" max="6658" width="60.453125" style="345" customWidth="1"/>
    <col min="6659" max="6660" width="10.453125" style="345" customWidth="1"/>
    <col min="6661" max="6661" width="12.453125" style="345" customWidth="1"/>
    <col min="6662" max="6662" width="14.54296875" style="345" customWidth="1"/>
    <col min="6663" max="6663" width="89.453125" style="345" customWidth="1"/>
    <col min="6664" max="6912" width="8.81640625" style="345"/>
    <col min="6913" max="6913" width="8.54296875" style="345" customWidth="1"/>
    <col min="6914" max="6914" width="60.453125" style="345" customWidth="1"/>
    <col min="6915" max="6916" width="10.453125" style="345" customWidth="1"/>
    <col min="6917" max="6917" width="12.453125" style="345" customWidth="1"/>
    <col min="6918" max="6918" width="14.54296875" style="345" customWidth="1"/>
    <col min="6919" max="6919" width="89.453125" style="345" customWidth="1"/>
    <col min="6920" max="7168" width="8.81640625" style="345"/>
    <col min="7169" max="7169" width="8.54296875" style="345" customWidth="1"/>
    <col min="7170" max="7170" width="60.453125" style="345" customWidth="1"/>
    <col min="7171" max="7172" width="10.453125" style="345" customWidth="1"/>
    <col min="7173" max="7173" width="12.453125" style="345" customWidth="1"/>
    <col min="7174" max="7174" width="14.54296875" style="345" customWidth="1"/>
    <col min="7175" max="7175" width="89.453125" style="345" customWidth="1"/>
    <col min="7176" max="7424" width="8.81640625" style="345"/>
    <col min="7425" max="7425" width="8.54296875" style="345" customWidth="1"/>
    <col min="7426" max="7426" width="60.453125" style="345" customWidth="1"/>
    <col min="7427" max="7428" width="10.453125" style="345" customWidth="1"/>
    <col min="7429" max="7429" width="12.453125" style="345" customWidth="1"/>
    <col min="7430" max="7430" width="14.54296875" style="345" customWidth="1"/>
    <col min="7431" max="7431" width="89.453125" style="345" customWidth="1"/>
    <col min="7432" max="7680" width="8.81640625" style="345"/>
    <col min="7681" max="7681" width="8.54296875" style="345" customWidth="1"/>
    <col min="7682" max="7682" width="60.453125" style="345" customWidth="1"/>
    <col min="7683" max="7684" width="10.453125" style="345" customWidth="1"/>
    <col min="7685" max="7685" width="12.453125" style="345" customWidth="1"/>
    <col min="7686" max="7686" width="14.54296875" style="345" customWidth="1"/>
    <col min="7687" max="7687" width="89.453125" style="345" customWidth="1"/>
    <col min="7688" max="7936" width="8.81640625" style="345"/>
    <col min="7937" max="7937" width="8.54296875" style="345" customWidth="1"/>
    <col min="7938" max="7938" width="60.453125" style="345" customWidth="1"/>
    <col min="7939" max="7940" width="10.453125" style="345" customWidth="1"/>
    <col min="7941" max="7941" width="12.453125" style="345" customWidth="1"/>
    <col min="7942" max="7942" width="14.54296875" style="345" customWidth="1"/>
    <col min="7943" max="7943" width="89.453125" style="345" customWidth="1"/>
    <col min="7944" max="8192" width="8.81640625" style="345"/>
    <col min="8193" max="8193" width="8.54296875" style="345" customWidth="1"/>
    <col min="8194" max="8194" width="60.453125" style="345" customWidth="1"/>
    <col min="8195" max="8196" width="10.453125" style="345" customWidth="1"/>
    <col min="8197" max="8197" width="12.453125" style="345" customWidth="1"/>
    <col min="8198" max="8198" width="14.54296875" style="345" customWidth="1"/>
    <col min="8199" max="8199" width="89.453125" style="345" customWidth="1"/>
    <col min="8200" max="8448" width="8.81640625" style="345"/>
    <col min="8449" max="8449" width="8.54296875" style="345" customWidth="1"/>
    <col min="8450" max="8450" width="60.453125" style="345" customWidth="1"/>
    <col min="8451" max="8452" width="10.453125" style="345" customWidth="1"/>
    <col min="8453" max="8453" width="12.453125" style="345" customWidth="1"/>
    <col min="8454" max="8454" width="14.54296875" style="345" customWidth="1"/>
    <col min="8455" max="8455" width="89.453125" style="345" customWidth="1"/>
    <col min="8456" max="8704" width="8.81640625" style="345"/>
    <col min="8705" max="8705" width="8.54296875" style="345" customWidth="1"/>
    <col min="8706" max="8706" width="60.453125" style="345" customWidth="1"/>
    <col min="8707" max="8708" width="10.453125" style="345" customWidth="1"/>
    <col min="8709" max="8709" width="12.453125" style="345" customWidth="1"/>
    <col min="8710" max="8710" width="14.54296875" style="345" customWidth="1"/>
    <col min="8711" max="8711" width="89.453125" style="345" customWidth="1"/>
    <col min="8712" max="8960" width="8.81640625" style="345"/>
    <col min="8961" max="8961" width="8.54296875" style="345" customWidth="1"/>
    <col min="8962" max="8962" width="60.453125" style="345" customWidth="1"/>
    <col min="8963" max="8964" width="10.453125" style="345" customWidth="1"/>
    <col min="8965" max="8965" width="12.453125" style="345" customWidth="1"/>
    <col min="8966" max="8966" width="14.54296875" style="345" customWidth="1"/>
    <col min="8967" max="8967" width="89.453125" style="345" customWidth="1"/>
    <col min="8968" max="9216" width="8.81640625" style="345"/>
    <col min="9217" max="9217" width="8.54296875" style="345" customWidth="1"/>
    <col min="9218" max="9218" width="60.453125" style="345" customWidth="1"/>
    <col min="9219" max="9220" width="10.453125" style="345" customWidth="1"/>
    <col min="9221" max="9221" width="12.453125" style="345" customWidth="1"/>
    <col min="9222" max="9222" width="14.54296875" style="345" customWidth="1"/>
    <col min="9223" max="9223" width="89.453125" style="345" customWidth="1"/>
    <col min="9224" max="9472" width="8.81640625" style="345"/>
    <col min="9473" max="9473" width="8.54296875" style="345" customWidth="1"/>
    <col min="9474" max="9474" width="60.453125" style="345" customWidth="1"/>
    <col min="9475" max="9476" width="10.453125" style="345" customWidth="1"/>
    <col min="9477" max="9477" width="12.453125" style="345" customWidth="1"/>
    <col min="9478" max="9478" width="14.54296875" style="345" customWidth="1"/>
    <col min="9479" max="9479" width="89.453125" style="345" customWidth="1"/>
    <col min="9480" max="9728" width="8.81640625" style="345"/>
    <col min="9729" max="9729" width="8.54296875" style="345" customWidth="1"/>
    <col min="9730" max="9730" width="60.453125" style="345" customWidth="1"/>
    <col min="9731" max="9732" width="10.453125" style="345" customWidth="1"/>
    <col min="9733" max="9733" width="12.453125" style="345" customWidth="1"/>
    <col min="9734" max="9734" width="14.54296875" style="345" customWidth="1"/>
    <col min="9735" max="9735" width="89.453125" style="345" customWidth="1"/>
    <col min="9736" max="9984" width="8.81640625" style="345"/>
    <col min="9985" max="9985" width="8.54296875" style="345" customWidth="1"/>
    <col min="9986" max="9986" width="60.453125" style="345" customWidth="1"/>
    <col min="9987" max="9988" width="10.453125" style="345" customWidth="1"/>
    <col min="9989" max="9989" width="12.453125" style="345" customWidth="1"/>
    <col min="9990" max="9990" width="14.54296875" style="345" customWidth="1"/>
    <col min="9991" max="9991" width="89.453125" style="345" customWidth="1"/>
    <col min="9992" max="10240" width="8.81640625" style="345"/>
    <col min="10241" max="10241" width="8.54296875" style="345" customWidth="1"/>
    <col min="10242" max="10242" width="60.453125" style="345" customWidth="1"/>
    <col min="10243" max="10244" width="10.453125" style="345" customWidth="1"/>
    <col min="10245" max="10245" width="12.453125" style="345" customWidth="1"/>
    <col min="10246" max="10246" width="14.54296875" style="345" customWidth="1"/>
    <col min="10247" max="10247" width="89.453125" style="345" customWidth="1"/>
    <col min="10248" max="10496" width="8.81640625" style="345"/>
    <col min="10497" max="10497" width="8.54296875" style="345" customWidth="1"/>
    <col min="10498" max="10498" width="60.453125" style="345" customWidth="1"/>
    <col min="10499" max="10500" width="10.453125" style="345" customWidth="1"/>
    <col min="10501" max="10501" width="12.453125" style="345" customWidth="1"/>
    <col min="10502" max="10502" width="14.54296875" style="345" customWidth="1"/>
    <col min="10503" max="10503" width="89.453125" style="345" customWidth="1"/>
    <col min="10504" max="10752" width="8.81640625" style="345"/>
    <col min="10753" max="10753" width="8.54296875" style="345" customWidth="1"/>
    <col min="10754" max="10754" width="60.453125" style="345" customWidth="1"/>
    <col min="10755" max="10756" width="10.453125" style="345" customWidth="1"/>
    <col min="10757" max="10757" width="12.453125" style="345" customWidth="1"/>
    <col min="10758" max="10758" width="14.54296875" style="345" customWidth="1"/>
    <col min="10759" max="10759" width="89.453125" style="345" customWidth="1"/>
    <col min="10760" max="11008" width="8.81640625" style="345"/>
    <col min="11009" max="11009" width="8.54296875" style="345" customWidth="1"/>
    <col min="11010" max="11010" width="60.453125" style="345" customWidth="1"/>
    <col min="11011" max="11012" width="10.453125" style="345" customWidth="1"/>
    <col min="11013" max="11013" width="12.453125" style="345" customWidth="1"/>
    <col min="11014" max="11014" width="14.54296875" style="345" customWidth="1"/>
    <col min="11015" max="11015" width="89.453125" style="345" customWidth="1"/>
    <col min="11016" max="11264" width="8.81640625" style="345"/>
    <col min="11265" max="11265" width="8.54296875" style="345" customWidth="1"/>
    <col min="11266" max="11266" width="60.453125" style="345" customWidth="1"/>
    <col min="11267" max="11268" width="10.453125" style="345" customWidth="1"/>
    <col min="11269" max="11269" width="12.453125" style="345" customWidth="1"/>
    <col min="11270" max="11270" width="14.54296875" style="345" customWidth="1"/>
    <col min="11271" max="11271" width="89.453125" style="345" customWidth="1"/>
    <col min="11272" max="11520" width="8.81640625" style="345"/>
    <col min="11521" max="11521" width="8.54296875" style="345" customWidth="1"/>
    <col min="11522" max="11522" width="60.453125" style="345" customWidth="1"/>
    <col min="11523" max="11524" width="10.453125" style="345" customWidth="1"/>
    <col min="11525" max="11525" width="12.453125" style="345" customWidth="1"/>
    <col min="11526" max="11526" width="14.54296875" style="345" customWidth="1"/>
    <col min="11527" max="11527" width="89.453125" style="345" customWidth="1"/>
    <col min="11528" max="11776" width="8.81640625" style="345"/>
    <col min="11777" max="11777" width="8.54296875" style="345" customWidth="1"/>
    <col min="11778" max="11778" width="60.453125" style="345" customWidth="1"/>
    <col min="11779" max="11780" width="10.453125" style="345" customWidth="1"/>
    <col min="11781" max="11781" width="12.453125" style="345" customWidth="1"/>
    <col min="11782" max="11782" width="14.54296875" style="345" customWidth="1"/>
    <col min="11783" max="11783" width="89.453125" style="345" customWidth="1"/>
    <col min="11784" max="12032" width="8.81640625" style="345"/>
    <col min="12033" max="12033" width="8.54296875" style="345" customWidth="1"/>
    <col min="12034" max="12034" width="60.453125" style="345" customWidth="1"/>
    <col min="12035" max="12036" width="10.453125" style="345" customWidth="1"/>
    <col min="12037" max="12037" width="12.453125" style="345" customWidth="1"/>
    <col min="12038" max="12038" width="14.54296875" style="345" customWidth="1"/>
    <col min="12039" max="12039" width="89.453125" style="345" customWidth="1"/>
    <col min="12040" max="12288" width="8.81640625" style="345"/>
    <col min="12289" max="12289" width="8.54296875" style="345" customWidth="1"/>
    <col min="12290" max="12290" width="60.453125" style="345" customWidth="1"/>
    <col min="12291" max="12292" width="10.453125" style="345" customWidth="1"/>
    <col min="12293" max="12293" width="12.453125" style="345" customWidth="1"/>
    <col min="12294" max="12294" width="14.54296875" style="345" customWidth="1"/>
    <col min="12295" max="12295" width="89.453125" style="345" customWidth="1"/>
    <col min="12296" max="12544" width="8.81640625" style="345"/>
    <col min="12545" max="12545" width="8.54296875" style="345" customWidth="1"/>
    <col min="12546" max="12546" width="60.453125" style="345" customWidth="1"/>
    <col min="12547" max="12548" width="10.453125" style="345" customWidth="1"/>
    <col min="12549" max="12549" width="12.453125" style="345" customWidth="1"/>
    <col min="12550" max="12550" width="14.54296875" style="345" customWidth="1"/>
    <col min="12551" max="12551" width="89.453125" style="345" customWidth="1"/>
    <col min="12552" max="12800" width="8.81640625" style="345"/>
    <col min="12801" max="12801" width="8.54296875" style="345" customWidth="1"/>
    <col min="12802" max="12802" width="60.453125" style="345" customWidth="1"/>
    <col min="12803" max="12804" width="10.453125" style="345" customWidth="1"/>
    <col min="12805" max="12805" width="12.453125" style="345" customWidth="1"/>
    <col min="12806" max="12806" width="14.54296875" style="345" customWidth="1"/>
    <col min="12807" max="12807" width="89.453125" style="345" customWidth="1"/>
    <col min="12808" max="13056" width="8.81640625" style="345"/>
    <col min="13057" max="13057" width="8.54296875" style="345" customWidth="1"/>
    <col min="13058" max="13058" width="60.453125" style="345" customWidth="1"/>
    <col min="13059" max="13060" width="10.453125" style="345" customWidth="1"/>
    <col min="13061" max="13061" width="12.453125" style="345" customWidth="1"/>
    <col min="13062" max="13062" width="14.54296875" style="345" customWidth="1"/>
    <col min="13063" max="13063" width="89.453125" style="345" customWidth="1"/>
    <col min="13064" max="13312" width="8.81640625" style="345"/>
    <col min="13313" max="13313" width="8.54296875" style="345" customWidth="1"/>
    <col min="13314" max="13314" width="60.453125" style="345" customWidth="1"/>
    <col min="13315" max="13316" width="10.453125" style="345" customWidth="1"/>
    <col min="13317" max="13317" width="12.453125" style="345" customWidth="1"/>
    <col min="13318" max="13318" width="14.54296875" style="345" customWidth="1"/>
    <col min="13319" max="13319" width="89.453125" style="345" customWidth="1"/>
    <col min="13320" max="13568" width="8.81640625" style="345"/>
    <col min="13569" max="13569" width="8.54296875" style="345" customWidth="1"/>
    <col min="13570" max="13570" width="60.453125" style="345" customWidth="1"/>
    <col min="13571" max="13572" width="10.453125" style="345" customWidth="1"/>
    <col min="13573" max="13573" width="12.453125" style="345" customWidth="1"/>
    <col min="13574" max="13574" width="14.54296875" style="345" customWidth="1"/>
    <col min="13575" max="13575" width="89.453125" style="345" customWidth="1"/>
    <col min="13576" max="13824" width="8.81640625" style="345"/>
    <col min="13825" max="13825" width="8.54296875" style="345" customWidth="1"/>
    <col min="13826" max="13826" width="60.453125" style="345" customWidth="1"/>
    <col min="13827" max="13828" width="10.453125" style="345" customWidth="1"/>
    <col min="13829" max="13829" width="12.453125" style="345" customWidth="1"/>
    <col min="13830" max="13830" width="14.54296875" style="345" customWidth="1"/>
    <col min="13831" max="13831" width="89.453125" style="345" customWidth="1"/>
    <col min="13832" max="14080" width="8.81640625" style="345"/>
    <col min="14081" max="14081" width="8.54296875" style="345" customWidth="1"/>
    <col min="14082" max="14082" width="60.453125" style="345" customWidth="1"/>
    <col min="14083" max="14084" width="10.453125" style="345" customWidth="1"/>
    <col min="14085" max="14085" width="12.453125" style="345" customWidth="1"/>
    <col min="14086" max="14086" width="14.54296875" style="345" customWidth="1"/>
    <col min="14087" max="14087" width="89.453125" style="345" customWidth="1"/>
    <col min="14088" max="14336" width="8.81640625" style="345"/>
    <col min="14337" max="14337" width="8.54296875" style="345" customWidth="1"/>
    <col min="14338" max="14338" width="60.453125" style="345" customWidth="1"/>
    <col min="14339" max="14340" width="10.453125" style="345" customWidth="1"/>
    <col min="14341" max="14341" width="12.453125" style="345" customWidth="1"/>
    <col min="14342" max="14342" width="14.54296875" style="345" customWidth="1"/>
    <col min="14343" max="14343" width="89.453125" style="345" customWidth="1"/>
    <col min="14344" max="14592" width="8.81640625" style="345"/>
    <col min="14593" max="14593" width="8.54296875" style="345" customWidth="1"/>
    <col min="14594" max="14594" width="60.453125" style="345" customWidth="1"/>
    <col min="14595" max="14596" width="10.453125" style="345" customWidth="1"/>
    <col min="14597" max="14597" width="12.453125" style="345" customWidth="1"/>
    <col min="14598" max="14598" width="14.54296875" style="345" customWidth="1"/>
    <col min="14599" max="14599" width="89.453125" style="345" customWidth="1"/>
    <col min="14600" max="14848" width="8.81640625" style="345"/>
    <col min="14849" max="14849" width="8.54296875" style="345" customWidth="1"/>
    <col min="14850" max="14850" width="60.453125" style="345" customWidth="1"/>
    <col min="14851" max="14852" width="10.453125" style="345" customWidth="1"/>
    <col min="14853" max="14853" width="12.453125" style="345" customWidth="1"/>
    <col min="14854" max="14854" width="14.54296875" style="345" customWidth="1"/>
    <col min="14855" max="14855" width="89.453125" style="345" customWidth="1"/>
    <col min="14856" max="15104" width="8.81640625" style="345"/>
    <col min="15105" max="15105" width="8.54296875" style="345" customWidth="1"/>
    <col min="15106" max="15106" width="60.453125" style="345" customWidth="1"/>
    <col min="15107" max="15108" width="10.453125" style="345" customWidth="1"/>
    <col min="15109" max="15109" width="12.453125" style="345" customWidth="1"/>
    <col min="15110" max="15110" width="14.54296875" style="345" customWidth="1"/>
    <col min="15111" max="15111" width="89.453125" style="345" customWidth="1"/>
    <col min="15112" max="15360" width="8.81640625" style="345"/>
    <col min="15361" max="15361" width="8.54296875" style="345" customWidth="1"/>
    <col min="15362" max="15362" width="60.453125" style="345" customWidth="1"/>
    <col min="15363" max="15364" width="10.453125" style="345" customWidth="1"/>
    <col min="15365" max="15365" width="12.453125" style="345" customWidth="1"/>
    <col min="15366" max="15366" width="14.54296875" style="345" customWidth="1"/>
    <col min="15367" max="15367" width="89.453125" style="345" customWidth="1"/>
    <col min="15368" max="15616" width="8.81640625" style="345"/>
    <col min="15617" max="15617" width="8.54296875" style="345" customWidth="1"/>
    <col min="15618" max="15618" width="60.453125" style="345" customWidth="1"/>
    <col min="15619" max="15620" width="10.453125" style="345" customWidth="1"/>
    <col min="15621" max="15621" width="12.453125" style="345" customWidth="1"/>
    <col min="15622" max="15622" width="14.54296875" style="345" customWidth="1"/>
    <col min="15623" max="15623" width="89.453125" style="345" customWidth="1"/>
    <col min="15624" max="15872" width="8.81640625" style="345"/>
    <col min="15873" max="15873" width="8.54296875" style="345" customWidth="1"/>
    <col min="15874" max="15874" width="60.453125" style="345" customWidth="1"/>
    <col min="15875" max="15876" width="10.453125" style="345" customWidth="1"/>
    <col min="15877" max="15877" width="12.453125" style="345" customWidth="1"/>
    <col min="15878" max="15878" width="14.54296875" style="345" customWidth="1"/>
    <col min="15879" max="15879" width="89.453125" style="345" customWidth="1"/>
    <col min="15880" max="16128" width="8.81640625" style="345"/>
    <col min="16129" max="16129" width="8.54296875" style="345" customWidth="1"/>
    <col min="16130" max="16130" width="60.453125" style="345" customWidth="1"/>
    <col min="16131" max="16132" width="10.453125" style="345" customWidth="1"/>
    <col min="16133" max="16133" width="12.453125" style="345" customWidth="1"/>
    <col min="16134" max="16134" width="14.54296875" style="345" customWidth="1"/>
    <col min="16135" max="16135" width="89.453125" style="345" customWidth="1"/>
    <col min="16136" max="16384" width="8.81640625" style="345"/>
  </cols>
  <sheetData>
    <row r="1" spans="1:7" s="336" customFormat="1" ht="16" thickTop="1">
      <c r="A1" s="205" t="s">
        <v>1286</v>
      </c>
      <c r="B1" s="335"/>
      <c r="C1" s="335"/>
      <c r="D1" s="335"/>
      <c r="E1" s="335"/>
      <c r="F1" s="335"/>
      <c r="G1" s="335"/>
    </row>
    <row r="2" spans="1:7" s="336" customFormat="1">
      <c r="A2" s="206" t="s">
        <v>1287</v>
      </c>
      <c r="B2" s="337"/>
      <c r="C2" s="337"/>
      <c r="D2" s="338"/>
      <c r="E2" s="339"/>
      <c r="F2" s="340"/>
      <c r="G2" s="337"/>
    </row>
    <row r="3" spans="1:7" s="336" customFormat="1">
      <c r="A3" s="206" t="s">
        <v>1288</v>
      </c>
      <c r="B3" s="341"/>
      <c r="C3" s="337"/>
      <c r="D3" s="338"/>
      <c r="E3" s="342"/>
      <c r="F3" s="340"/>
      <c r="G3" s="337"/>
    </row>
    <row r="4" spans="1:7">
      <c r="A4" s="207" t="s">
        <v>1289</v>
      </c>
      <c r="B4" s="343"/>
      <c r="C4" s="343"/>
      <c r="D4" s="343"/>
      <c r="E4" s="344"/>
      <c r="F4" s="344"/>
      <c r="G4" s="343"/>
    </row>
    <row r="5" spans="1:7" ht="31.5" thickBot="1">
      <c r="A5" s="172" t="s">
        <v>574</v>
      </c>
      <c r="B5" s="346" t="s">
        <v>87</v>
      </c>
      <c r="C5" s="174" t="s">
        <v>575</v>
      </c>
      <c r="D5" s="175" t="s">
        <v>89</v>
      </c>
      <c r="E5" s="178" t="s">
        <v>576</v>
      </c>
      <c r="F5" s="176" t="s">
        <v>577</v>
      </c>
      <c r="G5" s="347" t="s">
        <v>578</v>
      </c>
    </row>
    <row r="6" spans="1:7" ht="18.649999999999999" customHeight="1" thickTop="1">
      <c r="A6" s="194"/>
      <c r="B6" s="184"/>
      <c r="C6" s="195"/>
      <c r="D6" s="195"/>
      <c r="E6" s="196"/>
      <c r="F6" s="196">
        <f>SUM(F8:F13)</f>
        <v>0</v>
      </c>
      <c r="G6" s="184"/>
    </row>
    <row r="7" spans="1:7" ht="18.649999999999999" customHeight="1">
      <c r="A7" s="197" t="s">
        <v>1296</v>
      </c>
      <c r="B7" s="185" t="s">
        <v>1291</v>
      </c>
      <c r="C7" s="198"/>
      <c r="D7" s="198"/>
      <c r="E7" s="199"/>
      <c r="F7" s="199"/>
      <c r="G7" s="186"/>
    </row>
    <row r="8" spans="1:7" ht="18.649999999999999" customHeight="1">
      <c r="A8" s="200">
        <v>1</v>
      </c>
      <c r="B8" s="132" t="s">
        <v>1380</v>
      </c>
      <c r="C8" s="198">
        <v>1</v>
      </c>
      <c r="D8" s="198" t="s">
        <v>1295</v>
      </c>
      <c r="E8" s="199"/>
      <c r="F8" s="199">
        <f t="shared" ref="F8:F13" si="0">C8*E8</f>
        <v>0</v>
      </c>
      <c r="G8" s="186" t="s">
        <v>1381</v>
      </c>
    </row>
    <row r="9" spans="1:7" ht="18.649999999999999" customHeight="1">
      <c r="A9" s="200">
        <v>1</v>
      </c>
      <c r="B9" s="132" t="s">
        <v>1382</v>
      </c>
      <c r="C9" s="198">
        <v>1</v>
      </c>
      <c r="D9" s="198" t="s">
        <v>1295</v>
      </c>
      <c r="E9" s="199"/>
      <c r="F9" s="199">
        <f>C9*E9</f>
        <v>0</v>
      </c>
      <c r="G9" s="186" t="s">
        <v>1381</v>
      </c>
    </row>
    <row r="10" spans="1:7" ht="18.649999999999999" customHeight="1">
      <c r="A10" s="200"/>
      <c r="B10" s="132"/>
      <c r="C10" s="198"/>
      <c r="D10" s="198"/>
      <c r="E10" s="199"/>
      <c r="F10" s="199"/>
      <c r="G10" s="186"/>
    </row>
    <row r="11" spans="1:7" ht="18.649999999999999" customHeight="1">
      <c r="A11" s="197" t="s">
        <v>1301</v>
      </c>
      <c r="B11" s="133" t="s">
        <v>1302</v>
      </c>
      <c r="C11" s="198"/>
      <c r="D11" s="198"/>
      <c r="E11" s="199"/>
      <c r="F11" s="199"/>
      <c r="G11" s="186"/>
    </row>
    <row r="12" spans="1:7" ht="18.649999999999999" customHeight="1">
      <c r="A12" s="200">
        <v>1</v>
      </c>
      <c r="B12" s="132" t="s">
        <v>1383</v>
      </c>
      <c r="C12" s="198">
        <v>1</v>
      </c>
      <c r="D12" s="198" t="s">
        <v>1295</v>
      </c>
      <c r="E12" s="199"/>
      <c r="F12" s="199">
        <f t="shared" si="0"/>
        <v>0</v>
      </c>
      <c r="G12" s="186" t="s">
        <v>1319</v>
      </c>
    </row>
    <row r="13" spans="1:7" ht="18.649999999999999" customHeight="1">
      <c r="A13" s="200">
        <v>2</v>
      </c>
      <c r="B13" s="132" t="s">
        <v>1384</v>
      </c>
      <c r="C13" s="198">
        <v>1</v>
      </c>
      <c r="D13" s="198" t="s">
        <v>1295</v>
      </c>
      <c r="E13" s="199"/>
      <c r="F13" s="199">
        <f t="shared" si="0"/>
        <v>0</v>
      </c>
      <c r="G13" s="186" t="s">
        <v>1381</v>
      </c>
    </row>
    <row r="14" spans="1:7" ht="18.649999999999999" customHeight="1" thickBot="1">
      <c r="A14" s="203"/>
      <c r="B14" s="187"/>
      <c r="C14" s="187"/>
      <c r="D14" s="187"/>
      <c r="E14" s="187"/>
      <c r="F14" s="187"/>
      <c r="G14" s="187"/>
    </row>
    <row r="15" spans="1:7" ht="16" thickTop="1"/>
  </sheetData>
  <pageMargins left="0.78740157480314965" right="0.78740157480314965" top="0.98425196850393704" bottom="0.98425196850393704" header="0.51181102362204722" footer="0.51181102362204722"/>
  <pageSetup paperSize="9" scale="62" fitToHeight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zoomScaleNormal="70" workbookViewId="0"/>
  </sheetViews>
  <sheetFormatPr defaultColWidth="8.81640625" defaultRowHeight="15.5"/>
  <cols>
    <col min="1" max="1" width="8.54296875" style="393" customWidth="1"/>
    <col min="2" max="2" width="60.453125" style="393" customWidth="1"/>
    <col min="3" max="4" width="10.453125" style="393" customWidth="1"/>
    <col min="5" max="5" width="12.453125" style="394" customWidth="1"/>
    <col min="6" max="6" width="14.54296875" style="394" customWidth="1"/>
    <col min="7" max="7" width="75.54296875" style="393" customWidth="1"/>
    <col min="8" max="256" width="8.81640625" style="363"/>
    <col min="257" max="257" width="8.54296875" style="363" customWidth="1"/>
    <col min="258" max="258" width="60.453125" style="363" customWidth="1"/>
    <col min="259" max="260" width="10.453125" style="363" customWidth="1"/>
    <col min="261" max="261" width="12.453125" style="363" customWidth="1"/>
    <col min="262" max="262" width="14.54296875" style="363" customWidth="1"/>
    <col min="263" max="263" width="75.54296875" style="363" customWidth="1"/>
    <col min="264" max="512" width="8.81640625" style="363"/>
    <col min="513" max="513" width="8.54296875" style="363" customWidth="1"/>
    <col min="514" max="514" width="60.453125" style="363" customWidth="1"/>
    <col min="515" max="516" width="10.453125" style="363" customWidth="1"/>
    <col min="517" max="517" width="12.453125" style="363" customWidth="1"/>
    <col min="518" max="518" width="14.54296875" style="363" customWidth="1"/>
    <col min="519" max="519" width="75.54296875" style="363" customWidth="1"/>
    <col min="520" max="768" width="8.81640625" style="363"/>
    <col min="769" max="769" width="8.54296875" style="363" customWidth="1"/>
    <col min="770" max="770" width="60.453125" style="363" customWidth="1"/>
    <col min="771" max="772" width="10.453125" style="363" customWidth="1"/>
    <col min="773" max="773" width="12.453125" style="363" customWidth="1"/>
    <col min="774" max="774" width="14.54296875" style="363" customWidth="1"/>
    <col min="775" max="775" width="75.54296875" style="363" customWidth="1"/>
    <col min="776" max="1024" width="8.81640625" style="363"/>
    <col min="1025" max="1025" width="8.54296875" style="363" customWidth="1"/>
    <col min="1026" max="1026" width="60.453125" style="363" customWidth="1"/>
    <col min="1027" max="1028" width="10.453125" style="363" customWidth="1"/>
    <col min="1029" max="1029" width="12.453125" style="363" customWidth="1"/>
    <col min="1030" max="1030" width="14.54296875" style="363" customWidth="1"/>
    <col min="1031" max="1031" width="75.54296875" style="363" customWidth="1"/>
    <col min="1032" max="1280" width="8.81640625" style="363"/>
    <col min="1281" max="1281" width="8.54296875" style="363" customWidth="1"/>
    <col min="1282" max="1282" width="60.453125" style="363" customWidth="1"/>
    <col min="1283" max="1284" width="10.453125" style="363" customWidth="1"/>
    <col min="1285" max="1285" width="12.453125" style="363" customWidth="1"/>
    <col min="1286" max="1286" width="14.54296875" style="363" customWidth="1"/>
    <col min="1287" max="1287" width="75.54296875" style="363" customWidth="1"/>
    <col min="1288" max="1536" width="8.81640625" style="363"/>
    <col min="1537" max="1537" width="8.54296875" style="363" customWidth="1"/>
    <col min="1538" max="1538" width="60.453125" style="363" customWidth="1"/>
    <col min="1539" max="1540" width="10.453125" style="363" customWidth="1"/>
    <col min="1541" max="1541" width="12.453125" style="363" customWidth="1"/>
    <col min="1542" max="1542" width="14.54296875" style="363" customWidth="1"/>
    <col min="1543" max="1543" width="75.54296875" style="363" customWidth="1"/>
    <col min="1544" max="1792" width="8.81640625" style="363"/>
    <col min="1793" max="1793" width="8.54296875" style="363" customWidth="1"/>
    <col min="1794" max="1794" width="60.453125" style="363" customWidth="1"/>
    <col min="1795" max="1796" width="10.453125" style="363" customWidth="1"/>
    <col min="1797" max="1797" width="12.453125" style="363" customWidth="1"/>
    <col min="1798" max="1798" width="14.54296875" style="363" customWidth="1"/>
    <col min="1799" max="1799" width="75.54296875" style="363" customWidth="1"/>
    <col min="1800" max="2048" width="8.81640625" style="363"/>
    <col min="2049" max="2049" width="8.54296875" style="363" customWidth="1"/>
    <col min="2050" max="2050" width="60.453125" style="363" customWidth="1"/>
    <col min="2051" max="2052" width="10.453125" style="363" customWidth="1"/>
    <col min="2053" max="2053" width="12.453125" style="363" customWidth="1"/>
    <col min="2054" max="2054" width="14.54296875" style="363" customWidth="1"/>
    <col min="2055" max="2055" width="75.54296875" style="363" customWidth="1"/>
    <col min="2056" max="2304" width="8.81640625" style="363"/>
    <col min="2305" max="2305" width="8.54296875" style="363" customWidth="1"/>
    <col min="2306" max="2306" width="60.453125" style="363" customWidth="1"/>
    <col min="2307" max="2308" width="10.453125" style="363" customWidth="1"/>
    <col min="2309" max="2309" width="12.453125" style="363" customWidth="1"/>
    <col min="2310" max="2310" width="14.54296875" style="363" customWidth="1"/>
    <col min="2311" max="2311" width="75.54296875" style="363" customWidth="1"/>
    <col min="2312" max="2560" width="8.81640625" style="363"/>
    <col min="2561" max="2561" width="8.54296875" style="363" customWidth="1"/>
    <col min="2562" max="2562" width="60.453125" style="363" customWidth="1"/>
    <col min="2563" max="2564" width="10.453125" style="363" customWidth="1"/>
    <col min="2565" max="2565" width="12.453125" style="363" customWidth="1"/>
    <col min="2566" max="2566" width="14.54296875" style="363" customWidth="1"/>
    <col min="2567" max="2567" width="75.54296875" style="363" customWidth="1"/>
    <col min="2568" max="2816" width="8.81640625" style="363"/>
    <col min="2817" max="2817" width="8.54296875" style="363" customWidth="1"/>
    <col min="2818" max="2818" width="60.453125" style="363" customWidth="1"/>
    <col min="2819" max="2820" width="10.453125" style="363" customWidth="1"/>
    <col min="2821" max="2821" width="12.453125" style="363" customWidth="1"/>
    <col min="2822" max="2822" width="14.54296875" style="363" customWidth="1"/>
    <col min="2823" max="2823" width="75.54296875" style="363" customWidth="1"/>
    <col min="2824" max="3072" width="8.81640625" style="363"/>
    <col min="3073" max="3073" width="8.54296875" style="363" customWidth="1"/>
    <col min="3074" max="3074" width="60.453125" style="363" customWidth="1"/>
    <col min="3075" max="3076" width="10.453125" style="363" customWidth="1"/>
    <col min="3077" max="3077" width="12.453125" style="363" customWidth="1"/>
    <col min="3078" max="3078" width="14.54296875" style="363" customWidth="1"/>
    <col min="3079" max="3079" width="75.54296875" style="363" customWidth="1"/>
    <col min="3080" max="3328" width="8.81640625" style="363"/>
    <col min="3329" max="3329" width="8.54296875" style="363" customWidth="1"/>
    <col min="3330" max="3330" width="60.453125" style="363" customWidth="1"/>
    <col min="3331" max="3332" width="10.453125" style="363" customWidth="1"/>
    <col min="3333" max="3333" width="12.453125" style="363" customWidth="1"/>
    <col min="3334" max="3334" width="14.54296875" style="363" customWidth="1"/>
    <col min="3335" max="3335" width="75.54296875" style="363" customWidth="1"/>
    <col min="3336" max="3584" width="8.81640625" style="363"/>
    <col min="3585" max="3585" width="8.54296875" style="363" customWidth="1"/>
    <col min="3586" max="3586" width="60.453125" style="363" customWidth="1"/>
    <col min="3587" max="3588" width="10.453125" style="363" customWidth="1"/>
    <col min="3589" max="3589" width="12.453125" style="363" customWidth="1"/>
    <col min="3590" max="3590" width="14.54296875" style="363" customWidth="1"/>
    <col min="3591" max="3591" width="75.54296875" style="363" customWidth="1"/>
    <col min="3592" max="3840" width="8.81640625" style="363"/>
    <col min="3841" max="3841" width="8.54296875" style="363" customWidth="1"/>
    <col min="3842" max="3842" width="60.453125" style="363" customWidth="1"/>
    <col min="3843" max="3844" width="10.453125" style="363" customWidth="1"/>
    <col min="3845" max="3845" width="12.453125" style="363" customWidth="1"/>
    <col min="3846" max="3846" width="14.54296875" style="363" customWidth="1"/>
    <col min="3847" max="3847" width="75.54296875" style="363" customWidth="1"/>
    <col min="3848" max="4096" width="8.81640625" style="363"/>
    <col min="4097" max="4097" width="8.54296875" style="363" customWidth="1"/>
    <col min="4098" max="4098" width="60.453125" style="363" customWidth="1"/>
    <col min="4099" max="4100" width="10.453125" style="363" customWidth="1"/>
    <col min="4101" max="4101" width="12.453125" style="363" customWidth="1"/>
    <col min="4102" max="4102" width="14.54296875" style="363" customWidth="1"/>
    <col min="4103" max="4103" width="75.54296875" style="363" customWidth="1"/>
    <col min="4104" max="4352" width="8.81640625" style="363"/>
    <col min="4353" max="4353" width="8.54296875" style="363" customWidth="1"/>
    <col min="4354" max="4354" width="60.453125" style="363" customWidth="1"/>
    <col min="4355" max="4356" width="10.453125" style="363" customWidth="1"/>
    <col min="4357" max="4357" width="12.453125" style="363" customWidth="1"/>
    <col min="4358" max="4358" width="14.54296875" style="363" customWidth="1"/>
    <col min="4359" max="4359" width="75.54296875" style="363" customWidth="1"/>
    <col min="4360" max="4608" width="8.81640625" style="363"/>
    <col min="4609" max="4609" width="8.54296875" style="363" customWidth="1"/>
    <col min="4610" max="4610" width="60.453125" style="363" customWidth="1"/>
    <col min="4611" max="4612" width="10.453125" style="363" customWidth="1"/>
    <col min="4613" max="4613" width="12.453125" style="363" customWidth="1"/>
    <col min="4614" max="4614" width="14.54296875" style="363" customWidth="1"/>
    <col min="4615" max="4615" width="75.54296875" style="363" customWidth="1"/>
    <col min="4616" max="4864" width="8.81640625" style="363"/>
    <col min="4865" max="4865" width="8.54296875" style="363" customWidth="1"/>
    <col min="4866" max="4866" width="60.453125" style="363" customWidth="1"/>
    <col min="4867" max="4868" width="10.453125" style="363" customWidth="1"/>
    <col min="4869" max="4869" width="12.453125" style="363" customWidth="1"/>
    <col min="4870" max="4870" width="14.54296875" style="363" customWidth="1"/>
    <col min="4871" max="4871" width="75.54296875" style="363" customWidth="1"/>
    <col min="4872" max="5120" width="8.81640625" style="363"/>
    <col min="5121" max="5121" width="8.54296875" style="363" customWidth="1"/>
    <col min="5122" max="5122" width="60.453125" style="363" customWidth="1"/>
    <col min="5123" max="5124" width="10.453125" style="363" customWidth="1"/>
    <col min="5125" max="5125" width="12.453125" style="363" customWidth="1"/>
    <col min="5126" max="5126" width="14.54296875" style="363" customWidth="1"/>
    <col min="5127" max="5127" width="75.54296875" style="363" customWidth="1"/>
    <col min="5128" max="5376" width="8.81640625" style="363"/>
    <col min="5377" max="5377" width="8.54296875" style="363" customWidth="1"/>
    <col min="5378" max="5378" width="60.453125" style="363" customWidth="1"/>
    <col min="5379" max="5380" width="10.453125" style="363" customWidth="1"/>
    <col min="5381" max="5381" width="12.453125" style="363" customWidth="1"/>
    <col min="5382" max="5382" width="14.54296875" style="363" customWidth="1"/>
    <col min="5383" max="5383" width="75.54296875" style="363" customWidth="1"/>
    <col min="5384" max="5632" width="8.81640625" style="363"/>
    <col min="5633" max="5633" width="8.54296875" style="363" customWidth="1"/>
    <col min="5634" max="5634" width="60.453125" style="363" customWidth="1"/>
    <col min="5635" max="5636" width="10.453125" style="363" customWidth="1"/>
    <col min="5637" max="5637" width="12.453125" style="363" customWidth="1"/>
    <col min="5638" max="5638" width="14.54296875" style="363" customWidth="1"/>
    <col min="5639" max="5639" width="75.54296875" style="363" customWidth="1"/>
    <col min="5640" max="5888" width="8.81640625" style="363"/>
    <col min="5889" max="5889" width="8.54296875" style="363" customWidth="1"/>
    <col min="5890" max="5890" width="60.453125" style="363" customWidth="1"/>
    <col min="5891" max="5892" width="10.453125" style="363" customWidth="1"/>
    <col min="5893" max="5893" width="12.453125" style="363" customWidth="1"/>
    <col min="5894" max="5894" width="14.54296875" style="363" customWidth="1"/>
    <col min="5895" max="5895" width="75.54296875" style="363" customWidth="1"/>
    <col min="5896" max="6144" width="8.81640625" style="363"/>
    <col min="6145" max="6145" width="8.54296875" style="363" customWidth="1"/>
    <col min="6146" max="6146" width="60.453125" style="363" customWidth="1"/>
    <col min="6147" max="6148" width="10.453125" style="363" customWidth="1"/>
    <col min="6149" max="6149" width="12.453125" style="363" customWidth="1"/>
    <col min="6150" max="6150" width="14.54296875" style="363" customWidth="1"/>
    <col min="6151" max="6151" width="75.54296875" style="363" customWidth="1"/>
    <col min="6152" max="6400" width="8.81640625" style="363"/>
    <col min="6401" max="6401" width="8.54296875" style="363" customWidth="1"/>
    <col min="6402" max="6402" width="60.453125" style="363" customWidth="1"/>
    <col min="6403" max="6404" width="10.453125" style="363" customWidth="1"/>
    <col min="6405" max="6405" width="12.453125" style="363" customWidth="1"/>
    <col min="6406" max="6406" width="14.54296875" style="363" customWidth="1"/>
    <col min="6407" max="6407" width="75.54296875" style="363" customWidth="1"/>
    <col min="6408" max="6656" width="8.81640625" style="363"/>
    <col min="6657" max="6657" width="8.54296875" style="363" customWidth="1"/>
    <col min="6658" max="6658" width="60.453125" style="363" customWidth="1"/>
    <col min="6659" max="6660" width="10.453125" style="363" customWidth="1"/>
    <col min="6661" max="6661" width="12.453125" style="363" customWidth="1"/>
    <col min="6662" max="6662" width="14.54296875" style="363" customWidth="1"/>
    <col min="6663" max="6663" width="75.54296875" style="363" customWidth="1"/>
    <col min="6664" max="6912" width="8.81640625" style="363"/>
    <col min="6913" max="6913" width="8.54296875" style="363" customWidth="1"/>
    <col min="6914" max="6914" width="60.453125" style="363" customWidth="1"/>
    <col min="6915" max="6916" width="10.453125" style="363" customWidth="1"/>
    <col min="6917" max="6917" width="12.453125" style="363" customWidth="1"/>
    <col min="6918" max="6918" width="14.54296875" style="363" customWidth="1"/>
    <col min="6919" max="6919" width="75.54296875" style="363" customWidth="1"/>
    <col min="6920" max="7168" width="8.81640625" style="363"/>
    <col min="7169" max="7169" width="8.54296875" style="363" customWidth="1"/>
    <col min="7170" max="7170" width="60.453125" style="363" customWidth="1"/>
    <col min="7171" max="7172" width="10.453125" style="363" customWidth="1"/>
    <col min="7173" max="7173" width="12.453125" style="363" customWidth="1"/>
    <col min="7174" max="7174" width="14.54296875" style="363" customWidth="1"/>
    <col min="7175" max="7175" width="75.54296875" style="363" customWidth="1"/>
    <col min="7176" max="7424" width="8.81640625" style="363"/>
    <col min="7425" max="7425" width="8.54296875" style="363" customWidth="1"/>
    <col min="7426" max="7426" width="60.453125" style="363" customWidth="1"/>
    <col min="7427" max="7428" width="10.453125" style="363" customWidth="1"/>
    <col min="7429" max="7429" width="12.453125" style="363" customWidth="1"/>
    <col min="7430" max="7430" width="14.54296875" style="363" customWidth="1"/>
    <col min="7431" max="7431" width="75.54296875" style="363" customWidth="1"/>
    <col min="7432" max="7680" width="8.81640625" style="363"/>
    <col min="7681" max="7681" width="8.54296875" style="363" customWidth="1"/>
    <col min="7682" max="7682" width="60.453125" style="363" customWidth="1"/>
    <col min="7683" max="7684" width="10.453125" style="363" customWidth="1"/>
    <col min="7685" max="7685" width="12.453125" style="363" customWidth="1"/>
    <col min="7686" max="7686" width="14.54296875" style="363" customWidth="1"/>
    <col min="7687" max="7687" width="75.54296875" style="363" customWidth="1"/>
    <col min="7688" max="7936" width="8.81640625" style="363"/>
    <col min="7937" max="7937" width="8.54296875" style="363" customWidth="1"/>
    <col min="7938" max="7938" width="60.453125" style="363" customWidth="1"/>
    <col min="7939" max="7940" width="10.453125" style="363" customWidth="1"/>
    <col min="7941" max="7941" width="12.453125" style="363" customWidth="1"/>
    <col min="7942" max="7942" width="14.54296875" style="363" customWidth="1"/>
    <col min="7943" max="7943" width="75.54296875" style="363" customWidth="1"/>
    <col min="7944" max="8192" width="8.81640625" style="363"/>
    <col min="8193" max="8193" width="8.54296875" style="363" customWidth="1"/>
    <col min="8194" max="8194" width="60.453125" style="363" customWidth="1"/>
    <col min="8195" max="8196" width="10.453125" style="363" customWidth="1"/>
    <col min="8197" max="8197" width="12.453125" style="363" customWidth="1"/>
    <col min="8198" max="8198" width="14.54296875" style="363" customWidth="1"/>
    <col min="8199" max="8199" width="75.54296875" style="363" customWidth="1"/>
    <col min="8200" max="8448" width="8.81640625" style="363"/>
    <col min="8449" max="8449" width="8.54296875" style="363" customWidth="1"/>
    <col min="8450" max="8450" width="60.453125" style="363" customWidth="1"/>
    <col min="8451" max="8452" width="10.453125" style="363" customWidth="1"/>
    <col min="8453" max="8453" width="12.453125" style="363" customWidth="1"/>
    <col min="8454" max="8454" width="14.54296875" style="363" customWidth="1"/>
    <col min="8455" max="8455" width="75.54296875" style="363" customWidth="1"/>
    <col min="8456" max="8704" width="8.81640625" style="363"/>
    <col min="8705" max="8705" width="8.54296875" style="363" customWidth="1"/>
    <col min="8706" max="8706" width="60.453125" style="363" customWidth="1"/>
    <col min="8707" max="8708" width="10.453125" style="363" customWidth="1"/>
    <col min="8709" max="8709" width="12.453125" style="363" customWidth="1"/>
    <col min="8710" max="8710" width="14.54296875" style="363" customWidth="1"/>
    <col min="8711" max="8711" width="75.54296875" style="363" customWidth="1"/>
    <col min="8712" max="8960" width="8.81640625" style="363"/>
    <col min="8961" max="8961" width="8.54296875" style="363" customWidth="1"/>
    <col min="8962" max="8962" width="60.453125" style="363" customWidth="1"/>
    <col min="8963" max="8964" width="10.453125" style="363" customWidth="1"/>
    <col min="8965" max="8965" width="12.453125" style="363" customWidth="1"/>
    <col min="8966" max="8966" width="14.54296875" style="363" customWidth="1"/>
    <col min="8967" max="8967" width="75.54296875" style="363" customWidth="1"/>
    <col min="8968" max="9216" width="8.81640625" style="363"/>
    <col min="9217" max="9217" width="8.54296875" style="363" customWidth="1"/>
    <col min="9218" max="9218" width="60.453125" style="363" customWidth="1"/>
    <col min="9219" max="9220" width="10.453125" style="363" customWidth="1"/>
    <col min="9221" max="9221" width="12.453125" style="363" customWidth="1"/>
    <col min="9222" max="9222" width="14.54296875" style="363" customWidth="1"/>
    <col min="9223" max="9223" width="75.54296875" style="363" customWidth="1"/>
    <col min="9224" max="9472" width="8.81640625" style="363"/>
    <col min="9473" max="9473" width="8.54296875" style="363" customWidth="1"/>
    <col min="9474" max="9474" width="60.453125" style="363" customWidth="1"/>
    <col min="9475" max="9476" width="10.453125" style="363" customWidth="1"/>
    <col min="9477" max="9477" width="12.453125" style="363" customWidth="1"/>
    <col min="9478" max="9478" width="14.54296875" style="363" customWidth="1"/>
    <col min="9479" max="9479" width="75.54296875" style="363" customWidth="1"/>
    <col min="9480" max="9728" width="8.81640625" style="363"/>
    <col min="9729" max="9729" width="8.54296875" style="363" customWidth="1"/>
    <col min="9730" max="9730" width="60.453125" style="363" customWidth="1"/>
    <col min="9731" max="9732" width="10.453125" style="363" customWidth="1"/>
    <col min="9733" max="9733" width="12.453125" style="363" customWidth="1"/>
    <col min="9734" max="9734" width="14.54296875" style="363" customWidth="1"/>
    <col min="9735" max="9735" width="75.54296875" style="363" customWidth="1"/>
    <col min="9736" max="9984" width="8.81640625" style="363"/>
    <col min="9985" max="9985" width="8.54296875" style="363" customWidth="1"/>
    <col min="9986" max="9986" width="60.453125" style="363" customWidth="1"/>
    <col min="9987" max="9988" width="10.453125" style="363" customWidth="1"/>
    <col min="9989" max="9989" width="12.453125" style="363" customWidth="1"/>
    <col min="9990" max="9990" width="14.54296875" style="363" customWidth="1"/>
    <col min="9991" max="9991" width="75.54296875" style="363" customWidth="1"/>
    <col min="9992" max="10240" width="8.81640625" style="363"/>
    <col min="10241" max="10241" width="8.54296875" style="363" customWidth="1"/>
    <col min="10242" max="10242" width="60.453125" style="363" customWidth="1"/>
    <col min="10243" max="10244" width="10.453125" style="363" customWidth="1"/>
    <col min="10245" max="10245" width="12.453125" style="363" customWidth="1"/>
    <col min="10246" max="10246" width="14.54296875" style="363" customWidth="1"/>
    <col min="10247" max="10247" width="75.54296875" style="363" customWidth="1"/>
    <col min="10248" max="10496" width="8.81640625" style="363"/>
    <col min="10497" max="10497" width="8.54296875" style="363" customWidth="1"/>
    <col min="10498" max="10498" width="60.453125" style="363" customWidth="1"/>
    <col min="10499" max="10500" width="10.453125" style="363" customWidth="1"/>
    <col min="10501" max="10501" width="12.453125" style="363" customWidth="1"/>
    <col min="10502" max="10502" width="14.54296875" style="363" customWidth="1"/>
    <col min="10503" max="10503" width="75.54296875" style="363" customWidth="1"/>
    <col min="10504" max="10752" width="8.81640625" style="363"/>
    <col min="10753" max="10753" width="8.54296875" style="363" customWidth="1"/>
    <col min="10754" max="10754" width="60.453125" style="363" customWidth="1"/>
    <col min="10755" max="10756" width="10.453125" style="363" customWidth="1"/>
    <col min="10757" max="10757" width="12.453125" style="363" customWidth="1"/>
    <col min="10758" max="10758" width="14.54296875" style="363" customWidth="1"/>
    <col min="10759" max="10759" width="75.54296875" style="363" customWidth="1"/>
    <col min="10760" max="11008" width="8.81640625" style="363"/>
    <col min="11009" max="11009" width="8.54296875" style="363" customWidth="1"/>
    <col min="11010" max="11010" width="60.453125" style="363" customWidth="1"/>
    <col min="11011" max="11012" width="10.453125" style="363" customWidth="1"/>
    <col min="11013" max="11013" width="12.453125" style="363" customWidth="1"/>
    <col min="11014" max="11014" width="14.54296875" style="363" customWidth="1"/>
    <col min="11015" max="11015" width="75.54296875" style="363" customWidth="1"/>
    <col min="11016" max="11264" width="8.81640625" style="363"/>
    <col min="11265" max="11265" width="8.54296875" style="363" customWidth="1"/>
    <col min="11266" max="11266" width="60.453125" style="363" customWidth="1"/>
    <col min="11267" max="11268" width="10.453125" style="363" customWidth="1"/>
    <col min="11269" max="11269" width="12.453125" style="363" customWidth="1"/>
    <col min="11270" max="11270" width="14.54296875" style="363" customWidth="1"/>
    <col min="11271" max="11271" width="75.54296875" style="363" customWidth="1"/>
    <col min="11272" max="11520" width="8.81640625" style="363"/>
    <col min="11521" max="11521" width="8.54296875" style="363" customWidth="1"/>
    <col min="11522" max="11522" width="60.453125" style="363" customWidth="1"/>
    <col min="11523" max="11524" width="10.453125" style="363" customWidth="1"/>
    <col min="11525" max="11525" width="12.453125" style="363" customWidth="1"/>
    <col min="11526" max="11526" width="14.54296875" style="363" customWidth="1"/>
    <col min="11527" max="11527" width="75.54296875" style="363" customWidth="1"/>
    <col min="11528" max="11776" width="8.81640625" style="363"/>
    <col min="11777" max="11777" width="8.54296875" style="363" customWidth="1"/>
    <col min="11778" max="11778" width="60.453125" style="363" customWidth="1"/>
    <col min="11779" max="11780" width="10.453125" style="363" customWidth="1"/>
    <col min="11781" max="11781" width="12.453125" style="363" customWidth="1"/>
    <col min="11782" max="11782" width="14.54296875" style="363" customWidth="1"/>
    <col min="11783" max="11783" width="75.54296875" style="363" customWidth="1"/>
    <col min="11784" max="12032" width="8.81640625" style="363"/>
    <col min="12033" max="12033" width="8.54296875" style="363" customWidth="1"/>
    <col min="12034" max="12034" width="60.453125" style="363" customWidth="1"/>
    <col min="12035" max="12036" width="10.453125" style="363" customWidth="1"/>
    <col min="12037" max="12037" width="12.453125" style="363" customWidth="1"/>
    <col min="12038" max="12038" width="14.54296875" style="363" customWidth="1"/>
    <col min="12039" max="12039" width="75.54296875" style="363" customWidth="1"/>
    <col min="12040" max="12288" width="8.81640625" style="363"/>
    <col min="12289" max="12289" width="8.54296875" style="363" customWidth="1"/>
    <col min="12290" max="12290" width="60.453125" style="363" customWidth="1"/>
    <col min="12291" max="12292" width="10.453125" style="363" customWidth="1"/>
    <col min="12293" max="12293" width="12.453125" style="363" customWidth="1"/>
    <col min="12294" max="12294" width="14.54296875" style="363" customWidth="1"/>
    <col min="12295" max="12295" width="75.54296875" style="363" customWidth="1"/>
    <col min="12296" max="12544" width="8.81640625" style="363"/>
    <col min="12545" max="12545" width="8.54296875" style="363" customWidth="1"/>
    <col min="12546" max="12546" width="60.453125" style="363" customWidth="1"/>
    <col min="12547" max="12548" width="10.453125" style="363" customWidth="1"/>
    <col min="12549" max="12549" width="12.453125" style="363" customWidth="1"/>
    <col min="12550" max="12550" width="14.54296875" style="363" customWidth="1"/>
    <col min="12551" max="12551" width="75.54296875" style="363" customWidth="1"/>
    <col min="12552" max="12800" width="8.81640625" style="363"/>
    <col min="12801" max="12801" width="8.54296875" style="363" customWidth="1"/>
    <col min="12802" max="12802" width="60.453125" style="363" customWidth="1"/>
    <col min="12803" max="12804" width="10.453125" style="363" customWidth="1"/>
    <col min="12805" max="12805" width="12.453125" style="363" customWidth="1"/>
    <col min="12806" max="12806" width="14.54296875" style="363" customWidth="1"/>
    <col min="12807" max="12807" width="75.54296875" style="363" customWidth="1"/>
    <col min="12808" max="13056" width="8.81640625" style="363"/>
    <col min="13057" max="13057" width="8.54296875" style="363" customWidth="1"/>
    <col min="13058" max="13058" width="60.453125" style="363" customWidth="1"/>
    <col min="13059" max="13060" width="10.453125" style="363" customWidth="1"/>
    <col min="13061" max="13061" width="12.453125" style="363" customWidth="1"/>
    <col min="13062" max="13062" width="14.54296875" style="363" customWidth="1"/>
    <col min="13063" max="13063" width="75.54296875" style="363" customWidth="1"/>
    <col min="13064" max="13312" width="8.81640625" style="363"/>
    <col min="13313" max="13313" width="8.54296875" style="363" customWidth="1"/>
    <col min="13314" max="13314" width="60.453125" style="363" customWidth="1"/>
    <col min="13315" max="13316" width="10.453125" style="363" customWidth="1"/>
    <col min="13317" max="13317" width="12.453125" style="363" customWidth="1"/>
    <col min="13318" max="13318" width="14.54296875" style="363" customWidth="1"/>
    <col min="13319" max="13319" width="75.54296875" style="363" customWidth="1"/>
    <col min="13320" max="13568" width="8.81640625" style="363"/>
    <col min="13569" max="13569" width="8.54296875" style="363" customWidth="1"/>
    <col min="13570" max="13570" width="60.453125" style="363" customWidth="1"/>
    <col min="13571" max="13572" width="10.453125" style="363" customWidth="1"/>
    <col min="13573" max="13573" width="12.453125" style="363" customWidth="1"/>
    <col min="13574" max="13574" width="14.54296875" style="363" customWidth="1"/>
    <col min="13575" max="13575" width="75.54296875" style="363" customWidth="1"/>
    <col min="13576" max="13824" width="8.81640625" style="363"/>
    <col min="13825" max="13825" width="8.54296875" style="363" customWidth="1"/>
    <col min="13826" max="13826" width="60.453125" style="363" customWidth="1"/>
    <col min="13827" max="13828" width="10.453125" style="363" customWidth="1"/>
    <col min="13829" max="13829" width="12.453125" style="363" customWidth="1"/>
    <col min="13830" max="13830" width="14.54296875" style="363" customWidth="1"/>
    <col min="13831" max="13831" width="75.54296875" style="363" customWidth="1"/>
    <col min="13832" max="14080" width="8.81640625" style="363"/>
    <col min="14081" max="14081" width="8.54296875" style="363" customWidth="1"/>
    <col min="14082" max="14082" width="60.453125" style="363" customWidth="1"/>
    <col min="14083" max="14084" width="10.453125" style="363" customWidth="1"/>
    <col min="14085" max="14085" width="12.453125" style="363" customWidth="1"/>
    <col min="14086" max="14086" width="14.54296875" style="363" customWidth="1"/>
    <col min="14087" max="14087" width="75.54296875" style="363" customWidth="1"/>
    <col min="14088" max="14336" width="8.81640625" style="363"/>
    <col min="14337" max="14337" width="8.54296875" style="363" customWidth="1"/>
    <col min="14338" max="14338" width="60.453125" style="363" customWidth="1"/>
    <col min="14339" max="14340" width="10.453125" style="363" customWidth="1"/>
    <col min="14341" max="14341" width="12.453125" style="363" customWidth="1"/>
    <col min="14342" max="14342" width="14.54296875" style="363" customWidth="1"/>
    <col min="14343" max="14343" width="75.54296875" style="363" customWidth="1"/>
    <col min="14344" max="14592" width="8.81640625" style="363"/>
    <col min="14593" max="14593" width="8.54296875" style="363" customWidth="1"/>
    <col min="14594" max="14594" width="60.453125" style="363" customWidth="1"/>
    <col min="14595" max="14596" width="10.453125" style="363" customWidth="1"/>
    <col min="14597" max="14597" width="12.453125" style="363" customWidth="1"/>
    <col min="14598" max="14598" width="14.54296875" style="363" customWidth="1"/>
    <col min="14599" max="14599" width="75.54296875" style="363" customWidth="1"/>
    <col min="14600" max="14848" width="8.81640625" style="363"/>
    <col min="14849" max="14849" width="8.54296875" style="363" customWidth="1"/>
    <col min="14850" max="14850" width="60.453125" style="363" customWidth="1"/>
    <col min="14851" max="14852" width="10.453125" style="363" customWidth="1"/>
    <col min="14853" max="14853" width="12.453125" style="363" customWidth="1"/>
    <col min="14854" max="14854" width="14.54296875" style="363" customWidth="1"/>
    <col min="14855" max="14855" width="75.54296875" style="363" customWidth="1"/>
    <col min="14856" max="15104" width="8.81640625" style="363"/>
    <col min="15105" max="15105" width="8.54296875" style="363" customWidth="1"/>
    <col min="15106" max="15106" width="60.453125" style="363" customWidth="1"/>
    <col min="15107" max="15108" width="10.453125" style="363" customWidth="1"/>
    <col min="15109" max="15109" width="12.453125" style="363" customWidth="1"/>
    <col min="15110" max="15110" width="14.54296875" style="363" customWidth="1"/>
    <col min="15111" max="15111" width="75.54296875" style="363" customWidth="1"/>
    <col min="15112" max="15360" width="8.81640625" style="363"/>
    <col min="15361" max="15361" width="8.54296875" style="363" customWidth="1"/>
    <col min="15362" max="15362" width="60.453125" style="363" customWidth="1"/>
    <col min="15363" max="15364" width="10.453125" style="363" customWidth="1"/>
    <col min="15365" max="15365" width="12.453125" style="363" customWidth="1"/>
    <col min="15366" max="15366" width="14.54296875" style="363" customWidth="1"/>
    <col min="15367" max="15367" width="75.54296875" style="363" customWidth="1"/>
    <col min="15368" max="15616" width="8.81640625" style="363"/>
    <col min="15617" max="15617" width="8.54296875" style="363" customWidth="1"/>
    <col min="15618" max="15618" width="60.453125" style="363" customWidth="1"/>
    <col min="15619" max="15620" width="10.453125" style="363" customWidth="1"/>
    <col min="15621" max="15621" width="12.453125" style="363" customWidth="1"/>
    <col min="15622" max="15622" width="14.54296875" style="363" customWidth="1"/>
    <col min="15623" max="15623" width="75.54296875" style="363" customWidth="1"/>
    <col min="15624" max="15872" width="8.81640625" style="363"/>
    <col min="15873" max="15873" width="8.54296875" style="363" customWidth="1"/>
    <col min="15874" max="15874" width="60.453125" style="363" customWidth="1"/>
    <col min="15875" max="15876" width="10.453125" style="363" customWidth="1"/>
    <col min="15877" max="15877" width="12.453125" style="363" customWidth="1"/>
    <col min="15878" max="15878" width="14.54296875" style="363" customWidth="1"/>
    <col min="15879" max="15879" width="75.54296875" style="363" customWidth="1"/>
    <col min="15880" max="16128" width="8.81640625" style="363"/>
    <col min="16129" max="16129" width="8.54296875" style="363" customWidth="1"/>
    <col min="16130" max="16130" width="60.453125" style="363" customWidth="1"/>
    <col min="16131" max="16132" width="10.453125" style="363" customWidth="1"/>
    <col min="16133" max="16133" width="12.453125" style="363" customWidth="1"/>
    <col min="16134" max="16134" width="14.54296875" style="363" customWidth="1"/>
    <col min="16135" max="16135" width="75.54296875" style="363" customWidth="1"/>
    <col min="16136" max="16384" width="8.81640625" style="363"/>
  </cols>
  <sheetData>
    <row r="1" spans="1:7" s="352" customFormat="1" ht="16" thickTop="1">
      <c r="A1" s="350" t="s">
        <v>1385</v>
      </c>
      <c r="B1" s="351"/>
      <c r="C1" s="351"/>
      <c r="D1" s="351"/>
      <c r="E1" s="351"/>
      <c r="F1" s="351"/>
      <c r="G1" s="351"/>
    </row>
    <row r="2" spans="1:7" s="352" customFormat="1">
      <c r="A2" s="353" t="s">
        <v>1386</v>
      </c>
      <c r="B2" s="354"/>
      <c r="C2" s="354"/>
      <c r="D2" s="355"/>
      <c r="E2" s="356"/>
      <c r="F2" s="357"/>
      <c r="G2" s="354"/>
    </row>
    <row r="3" spans="1:7" s="352" customFormat="1">
      <c r="A3" s="353" t="s">
        <v>1828</v>
      </c>
      <c r="B3" s="358"/>
      <c r="C3" s="354"/>
      <c r="D3" s="355"/>
      <c r="E3" s="359"/>
      <c r="F3" s="357"/>
      <c r="G3" s="354"/>
    </row>
    <row r="4" spans="1:7">
      <c r="A4" s="360" t="s">
        <v>1829</v>
      </c>
      <c r="B4" s="361"/>
      <c r="C4" s="361"/>
      <c r="D4" s="361"/>
      <c r="E4" s="362"/>
      <c r="F4" s="362"/>
      <c r="G4" s="361"/>
    </row>
    <row r="5" spans="1:7" ht="31.5" thickBot="1">
      <c r="A5" s="364" t="s">
        <v>574</v>
      </c>
      <c r="B5" s="365" t="s">
        <v>87</v>
      </c>
      <c r="C5" s="366" t="s">
        <v>575</v>
      </c>
      <c r="D5" s="367" t="s">
        <v>89</v>
      </c>
      <c r="E5" s="368" t="s">
        <v>576</v>
      </c>
      <c r="F5" s="369" t="s">
        <v>577</v>
      </c>
      <c r="G5" s="370" t="s">
        <v>578</v>
      </c>
    </row>
    <row r="6" spans="1:7" ht="18.649999999999999" customHeight="1" thickTop="1">
      <c r="A6" s="371"/>
      <c r="B6" s="372"/>
      <c r="C6" s="373"/>
      <c r="D6" s="373"/>
      <c r="E6" s="374"/>
      <c r="F6" s="374">
        <f>SUM(F8:F58)</f>
        <v>0</v>
      </c>
      <c r="G6" s="372"/>
    </row>
    <row r="7" spans="1:7" ht="18.649999999999999" customHeight="1">
      <c r="A7" s="375" t="s">
        <v>580</v>
      </c>
      <c r="B7" s="376" t="s">
        <v>1387</v>
      </c>
      <c r="C7" s="377"/>
      <c r="D7" s="377"/>
      <c r="E7" s="378"/>
      <c r="F7" s="378"/>
      <c r="G7" s="379"/>
    </row>
    <row r="8" spans="1:7" ht="18.649999999999999" customHeight="1">
      <c r="A8" s="380">
        <v>1</v>
      </c>
      <c r="B8" s="381" t="s">
        <v>1388</v>
      </c>
      <c r="C8" s="382">
        <v>1</v>
      </c>
      <c r="D8" s="382" t="s">
        <v>473</v>
      </c>
      <c r="E8" s="383"/>
      <c r="F8" s="378">
        <f t="shared" ref="F8:F20" si="0">C8*E8</f>
        <v>0</v>
      </c>
      <c r="G8" s="381" t="s">
        <v>1389</v>
      </c>
    </row>
    <row r="9" spans="1:7" ht="18.649999999999999" customHeight="1">
      <c r="A9" s="380">
        <v>2</v>
      </c>
      <c r="B9" s="381" t="s">
        <v>1390</v>
      </c>
      <c r="C9" s="382">
        <v>3</v>
      </c>
      <c r="D9" s="382" t="s">
        <v>473</v>
      </c>
      <c r="E9" s="383"/>
      <c r="F9" s="378">
        <f t="shared" si="0"/>
        <v>0</v>
      </c>
      <c r="G9" s="381" t="s">
        <v>1391</v>
      </c>
    </row>
    <row r="10" spans="1:7" ht="18.649999999999999" customHeight="1">
      <c r="A10" s="380">
        <v>3</v>
      </c>
      <c r="B10" s="381" t="s">
        <v>1392</v>
      </c>
      <c r="C10" s="382">
        <v>2</v>
      </c>
      <c r="D10" s="382" t="s">
        <v>473</v>
      </c>
      <c r="E10" s="383"/>
      <c r="F10" s="378">
        <f t="shared" si="0"/>
        <v>0</v>
      </c>
      <c r="G10" s="381" t="s">
        <v>1393</v>
      </c>
    </row>
    <row r="11" spans="1:7" ht="18.649999999999999" customHeight="1">
      <c r="A11" s="380">
        <v>4</v>
      </c>
      <c r="B11" s="381" t="s">
        <v>1394</v>
      </c>
      <c r="C11" s="382">
        <v>1</v>
      </c>
      <c r="D11" s="382" t="s">
        <v>473</v>
      </c>
      <c r="E11" s="383"/>
      <c r="F11" s="378">
        <f t="shared" si="0"/>
        <v>0</v>
      </c>
      <c r="G11" s="381" t="s">
        <v>1395</v>
      </c>
    </row>
    <row r="12" spans="1:7" ht="18.649999999999999" customHeight="1">
      <c r="A12" s="380">
        <v>5</v>
      </c>
      <c r="B12" s="381" t="s">
        <v>1396</v>
      </c>
      <c r="C12" s="382">
        <v>1</v>
      </c>
      <c r="D12" s="382" t="s">
        <v>473</v>
      </c>
      <c r="E12" s="383"/>
      <c r="F12" s="378">
        <f t="shared" si="0"/>
        <v>0</v>
      </c>
      <c r="G12" s="381" t="s">
        <v>1397</v>
      </c>
    </row>
    <row r="13" spans="1:7" ht="18.649999999999999" customHeight="1">
      <c r="A13" s="380">
        <v>6</v>
      </c>
      <c r="B13" s="381" t="s">
        <v>1398</v>
      </c>
      <c r="C13" s="382">
        <v>1</v>
      </c>
      <c r="D13" s="382" t="s">
        <v>473</v>
      </c>
      <c r="E13" s="383"/>
      <c r="F13" s="378">
        <f t="shared" si="0"/>
        <v>0</v>
      </c>
      <c r="G13" s="381" t="s">
        <v>1399</v>
      </c>
    </row>
    <row r="14" spans="1:7" ht="18.649999999999999" customHeight="1">
      <c r="A14" s="380">
        <v>7</v>
      </c>
      <c r="B14" s="381" t="s">
        <v>1400</v>
      </c>
      <c r="C14" s="382">
        <v>6</v>
      </c>
      <c r="D14" s="382" t="s">
        <v>473</v>
      </c>
      <c r="E14" s="383"/>
      <c r="F14" s="378">
        <f t="shared" si="0"/>
        <v>0</v>
      </c>
      <c r="G14" s="381" t="s">
        <v>1401</v>
      </c>
    </row>
    <row r="15" spans="1:7" ht="31">
      <c r="A15" s="380">
        <v>8</v>
      </c>
      <c r="B15" s="381" t="s">
        <v>1402</v>
      </c>
      <c r="C15" s="382">
        <v>0</v>
      </c>
      <c r="D15" s="382" t="s">
        <v>473</v>
      </c>
      <c r="E15" s="383"/>
      <c r="F15" s="384">
        <f t="shared" si="0"/>
        <v>0</v>
      </c>
      <c r="G15" s="381"/>
    </row>
    <row r="16" spans="1:7" ht="31">
      <c r="A16" s="380">
        <v>9</v>
      </c>
      <c r="B16" s="381" t="s">
        <v>1403</v>
      </c>
      <c r="C16" s="382">
        <v>0</v>
      </c>
      <c r="D16" s="382" t="s">
        <v>473</v>
      </c>
      <c r="E16" s="383"/>
      <c r="F16" s="384">
        <f t="shared" si="0"/>
        <v>0</v>
      </c>
      <c r="G16" s="381"/>
    </row>
    <row r="17" spans="1:7" ht="31">
      <c r="A17" s="380">
        <v>10</v>
      </c>
      <c r="B17" s="381" t="s">
        <v>1404</v>
      </c>
      <c r="C17" s="382">
        <v>0</v>
      </c>
      <c r="D17" s="382" t="s">
        <v>473</v>
      </c>
      <c r="E17" s="383"/>
      <c r="F17" s="384">
        <f t="shared" si="0"/>
        <v>0</v>
      </c>
      <c r="G17" s="381"/>
    </row>
    <row r="18" spans="1:7" ht="31">
      <c r="A18" s="380">
        <v>11</v>
      </c>
      <c r="B18" s="381" t="s">
        <v>1405</v>
      </c>
      <c r="C18" s="382">
        <v>0</v>
      </c>
      <c r="D18" s="382" t="s">
        <v>473</v>
      </c>
      <c r="E18" s="383"/>
      <c r="F18" s="384">
        <f t="shared" si="0"/>
        <v>0</v>
      </c>
      <c r="G18" s="381"/>
    </row>
    <row r="19" spans="1:7" ht="30.5">
      <c r="A19" s="380">
        <v>12</v>
      </c>
      <c r="B19" s="381" t="s">
        <v>1406</v>
      </c>
      <c r="C19" s="382">
        <v>0</v>
      </c>
      <c r="D19" s="382" t="s">
        <v>473</v>
      </c>
      <c r="E19" s="383"/>
      <c r="F19" s="384">
        <f t="shared" si="0"/>
        <v>0</v>
      </c>
      <c r="G19" s="381"/>
    </row>
    <row r="20" spans="1:7" ht="18.649999999999999" customHeight="1">
      <c r="A20" s="380">
        <v>13</v>
      </c>
      <c r="B20" s="381" t="s">
        <v>1407</v>
      </c>
      <c r="C20" s="382">
        <v>1</v>
      </c>
      <c r="D20" s="382" t="s">
        <v>1408</v>
      </c>
      <c r="E20" s="383"/>
      <c r="F20" s="378">
        <f t="shared" si="0"/>
        <v>0</v>
      </c>
      <c r="G20" s="381" t="s">
        <v>1409</v>
      </c>
    </row>
    <row r="21" spans="1:7" ht="18.649999999999999" customHeight="1">
      <c r="A21" s="380"/>
      <c r="B21" s="385"/>
      <c r="C21" s="377"/>
      <c r="D21" s="377"/>
      <c r="E21" s="378"/>
      <c r="F21" s="378"/>
      <c r="G21" s="379"/>
    </row>
    <row r="22" spans="1:7" ht="18.649999999999999" customHeight="1">
      <c r="A22" s="375" t="s">
        <v>580</v>
      </c>
      <c r="B22" s="386" t="s">
        <v>1410</v>
      </c>
      <c r="C22" s="382"/>
      <c r="D22" s="382"/>
      <c r="E22" s="383"/>
      <c r="F22" s="383"/>
      <c r="G22" s="381"/>
    </row>
    <row r="23" spans="1:7" ht="33.75" customHeight="1">
      <c r="A23" s="380">
        <v>1</v>
      </c>
      <c r="B23" s="381" t="s">
        <v>1411</v>
      </c>
      <c r="C23" s="382">
        <v>1</v>
      </c>
      <c r="D23" s="382" t="s">
        <v>473</v>
      </c>
      <c r="E23" s="383"/>
      <c r="F23" s="384">
        <f t="shared" ref="F23:F28" si="1">C23*E23</f>
        <v>0</v>
      </c>
      <c r="G23" s="381" t="s">
        <v>1412</v>
      </c>
    </row>
    <row r="24" spans="1:7" ht="18.649999999999999" customHeight="1">
      <c r="A24" s="380">
        <v>2</v>
      </c>
      <c r="B24" s="381" t="s">
        <v>1413</v>
      </c>
      <c r="C24" s="382">
        <v>1</v>
      </c>
      <c r="D24" s="382" t="s">
        <v>473</v>
      </c>
      <c r="E24" s="383"/>
      <c r="F24" s="378">
        <f t="shared" si="1"/>
        <v>0</v>
      </c>
      <c r="G24" s="381" t="s">
        <v>1414</v>
      </c>
    </row>
    <row r="25" spans="1:7" ht="18.649999999999999" customHeight="1">
      <c r="A25" s="380">
        <v>3</v>
      </c>
      <c r="B25" s="381" t="s">
        <v>1415</v>
      </c>
      <c r="C25" s="382">
        <v>1</v>
      </c>
      <c r="D25" s="382" t="s">
        <v>1408</v>
      </c>
      <c r="E25" s="383"/>
      <c r="F25" s="378">
        <f t="shared" si="1"/>
        <v>0</v>
      </c>
      <c r="G25" s="381" t="s">
        <v>1416</v>
      </c>
    </row>
    <row r="26" spans="1:7" ht="18.649999999999999" customHeight="1">
      <c r="A26" s="380">
        <v>4</v>
      </c>
      <c r="B26" s="381" t="s">
        <v>1417</v>
      </c>
      <c r="C26" s="382">
        <v>1</v>
      </c>
      <c r="D26" s="382" t="s">
        <v>1408</v>
      </c>
      <c r="E26" s="383"/>
      <c r="F26" s="378">
        <f t="shared" si="1"/>
        <v>0</v>
      </c>
      <c r="G26" s="381" t="s">
        <v>1418</v>
      </c>
    </row>
    <row r="27" spans="1:7" ht="18.649999999999999" customHeight="1">
      <c r="A27" s="380">
        <v>5</v>
      </c>
      <c r="B27" s="381" t="s">
        <v>1419</v>
      </c>
      <c r="C27" s="382">
        <v>1</v>
      </c>
      <c r="D27" s="382" t="s">
        <v>1408</v>
      </c>
      <c r="E27" s="383"/>
      <c r="F27" s="378">
        <f t="shared" si="1"/>
        <v>0</v>
      </c>
      <c r="G27" s="381" t="s">
        <v>1420</v>
      </c>
    </row>
    <row r="28" spans="1:7" ht="18.649999999999999" customHeight="1">
      <c r="A28" s="380">
        <v>6</v>
      </c>
      <c r="B28" s="381" t="s">
        <v>1421</v>
      </c>
      <c r="C28" s="382">
        <v>1</v>
      </c>
      <c r="D28" s="382" t="s">
        <v>1408</v>
      </c>
      <c r="E28" s="383"/>
      <c r="F28" s="378">
        <f t="shared" si="1"/>
        <v>0</v>
      </c>
      <c r="G28" s="381" t="s">
        <v>1422</v>
      </c>
    </row>
    <row r="29" spans="1:7" ht="18.649999999999999" customHeight="1">
      <c r="A29" s="380"/>
      <c r="B29" s="381"/>
      <c r="C29" s="382"/>
      <c r="D29" s="382"/>
      <c r="E29" s="383"/>
      <c r="F29" s="378"/>
      <c r="G29" s="381"/>
    </row>
    <row r="30" spans="1:7" ht="18.649999999999999" customHeight="1">
      <c r="A30" s="375" t="s">
        <v>580</v>
      </c>
      <c r="B30" s="386" t="s">
        <v>1423</v>
      </c>
      <c r="C30" s="382"/>
      <c r="D30" s="382"/>
      <c r="E30" s="383"/>
      <c r="F30" s="383"/>
      <c r="G30" s="381"/>
    </row>
    <row r="31" spans="1:7" ht="31">
      <c r="A31" s="380">
        <v>1</v>
      </c>
      <c r="B31" s="381" t="s">
        <v>1424</v>
      </c>
      <c r="C31" s="382">
        <v>1</v>
      </c>
      <c r="D31" s="382" t="s">
        <v>473</v>
      </c>
      <c r="E31" s="383"/>
      <c r="F31" s="384">
        <f>C31*E31</f>
        <v>0</v>
      </c>
      <c r="G31" s="381" t="s">
        <v>1425</v>
      </c>
    </row>
    <row r="32" spans="1:7" ht="18.649999999999999" customHeight="1">
      <c r="A32" s="380">
        <v>2</v>
      </c>
      <c r="B32" s="381" t="s">
        <v>1426</v>
      </c>
      <c r="C32" s="382">
        <v>1</v>
      </c>
      <c r="D32" s="382" t="s">
        <v>473</v>
      </c>
      <c r="E32" s="383"/>
      <c r="F32" s="378">
        <f>C32*E32</f>
        <v>0</v>
      </c>
      <c r="G32" s="381" t="s">
        <v>1427</v>
      </c>
    </row>
    <row r="33" spans="1:9" ht="18.649999999999999" customHeight="1">
      <c r="A33" s="380"/>
      <c r="B33" s="381"/>
      <c r="C33" s="382"/>
      <c r="D33" s="382"/>
      <c r="E33" s="383"/>
      <c r="F33" s="378"/>
      <c r="G33" s="381"/>
    </row>
    <row r="34" spans="1:9" ht="18.649999999999999" customHeight="1">
      <c r="A34" s="375" t="s">
        <v>580</v>
      </c>
      <c r="B34" s="386" t="s">
        <v>1428</v>
      </c>
      <c r="C34" s="382"/>
      <c r="D34" s="382"/>
      <c r="E34" s="383"/>
      <c r="F34" s="383"/>
      <c r="G34" s="381"/>
    </row>
    <row r="35" spans="1:9" ht="31">
      <c r="A35" s="380">
        <v>1</v>
      </c>
      <c r="B35" s="381" t="s">
        <v>1429</v>
      </c>
      <c r="C35" s="382">
        <v>330</v>
      </c>
      <c r="D35" s="382" t="s">
        <v>95</v>
      </c>
      <c r="E35" s="383"/>
      <c r="F35" s="378">
        <f t="shared" ref="F35:F40" si="2">C35*E35</f>
        <v>0</v>
      </c>
      <c r="G35" s="381" t="s">
        <v>1430</v>
      </c>
    </row>
    <row r="36" spans="1:9" ht="31">
      <c r="A36" s="380">
        <v>2</v>
      </c>
      <c r="B36" s="381" t="s">
        <v>1431</v>
      </c>
      <c r="C36" s="382">
        <v>450</v>
      </c>
      <c r="D36" s="382" t="s">
        <v>95</v>
      </c>
      <c r="E36" s="383"/>
      <c r="F36" s="378">
        <f t="shared" si="2"/>
        <v>0</v>
      </c>
      <c r="G36" s="381" t="s">
        <v>1430</v>
      </c>
    </row>
    <row r="37" spans="1:9" ht="31">
      <c r="A37" s="380">
        <v>3</v>
      </c>
      <c r="B37" s="381" t="s">
        <v>1432</v>
      </c>
      <c r="C37" s="382">
        <v>90</v>
      </c>
      <c r="D37" s="382" t="s">
        <v>95</v>
      </c>
      <c r="E37" s="383"/>
      <c r="F37" s="378">
        <f t="shared" si="2"/>
        <v>0</v>
      </c>
      <c r="G37" s="381" t="s">
        <v>1430</v>
      </c>
      <c r="I37" s="363" t="s">
        <v>1433</v>
      </c>
    </row>
    <row r="38" spans="1:9">
      <c r="A38" s="380">
        <v>4</v>
      </c>
      <c r="B38" s="381" t="s">
        <v>1434</v>
      </c>
      <c r="C38" s="382">
        <v>110</v>
      </c>
      <c r="D38" s="382" t="s">
        <v>95</v>
      </c>
      <c r="E38" s="383"/>
      <c r="F38" s="378">
        <f t="shared" si="2"/>
        <v>0</v>
      </c>
      <c r="G38" s="381" t="s">
        <v>1435</v>
      </c>
    </row>
    <row r="39" spans="1:9">
      <c r="A39" s="380">
        <v>5</v>
      </c>
      <c r="B39" s="381" t="s">
        <v>1436</v>
      </c>
      <c r="C39" s="382">
        <v>30</v>
      </c>
      <c r="D39" s="382" t="s">
        <v>95</v>
      </c>
      <c r="E39" s="383"/>
      <c r="F39" s="378">
        <f t="shared" si="2"/>
        <v>0</v>
      </c>
      <c r="G39" s="387" t="s">
        <v>1435</v>
      </c>
    </row>
    <row r="40" spans="1:9" ht="18.649999999999999" customHeight="1">
      <c r="A40" s="380">
        <v>6</v>
      </c>
      <c r="B40" s="381" t="s">
        <v>1437</v>
      </c>
      <c r="C40" s="382">
        <v>1</v>
      </c>
      <c r="D40" s="382" t="s">
        <v>1408</v>
      </c>
      <c r="E40" s="383"/>
      <c r="F40" s="378">
        <f t="shared" si="2"/>
        <v>0</v>
      </c>
      <c r="G40" s="381" t="s">
        <v>1438</v>
      </c>
    </row>
    <row r="41" spans="1:9" ht="18.649999999999999" customHeight="1">
      <c r="A41" s="380"/>
      <c r="B41" s="381"/>
      <c r="C41" s="382"/>
      <c r="D41" s="382"/>
      <c r="E41" s="383"/>
      <c r="F41" s="378"/>
      <c r="G41" s="381"/>
    </row>
    <row r="42" spans="1:9" ht="18.649999999999999" customHeight="1">
      <c r="A42" s="375" t="s">
        <v>580</v>
      </c>
      <c r="B42" s="388" t="s">
        <v>1439</v>
      </c>
      <c r="C42" s="382"/>
      <c r="D42" s="382"/>
      <c r="E42" s="383"/>
      <c r="F42" s="383"/>
      <c r="G42" s="381"/>
    </row>
    <row r="43" spans="1:9" ht="31">
      <c r="A43" s="380">
        <v>1</v>
      </c>
      <c r="B43" s="381" t="s">
        <v>1440</v>
      </c>
      <c r="C43" s="382">
        <v>70</v>
      </c>
      <c r="D43" s="382" t="s">
        <v>95</v>
      </c>
      <c r="E43" s="383"/>
      <c r="F43" s="378">
        <f>C43*E43</f>
        <v>0</v>
      </c>
      <c r="G43" s="381" t="s">
        <v>1441</v>
      </c>
    </row>
    <row r="44" spans="1:9" ht="18.649999999999999" customHeight="1">
      <c r="A44" s="380">
        <v>2</v>
      </c>
      <c r="B44" s="381" t="s">
        <v>1442</v>
      </c>
      <c r="C44" s="382">
        <v>80</v>
      </c>
      <c r="D44" s="382" t="s">
        <v>95</v>
      </c>
      <c r="E44" s="383"/>
      <c r="F44" s="378">
        <f>C44*E44</f>
        <v>0</v>
      </c>
      <c r="G44" s="381" t="s">
        <v>1443</v>
      </c>
    </row>
    <row r="45" spans="1:9" ht="18.649999999999999" customHeight="1">
      <c r="A45" s="380">
        <v>3</v>
      </c>
      <c r="B45" s="381" t="s">
        <v>1444</v>
      </c>
      <c r="C45" s="382">
        <v>1</v>
      </c>
      <c r="D45" s="382" t="s">
        <v>1408</v>
      </c>
      <c r="E45" s="383"/>
      <c r="F45" s="378">
        <f>C45*E45</f>
        <v>0</v>
      </c>
      <c r="G45" s="381" t="s">
        <v>1444</v>
      </c>
    </row>
    <row r="46" spans="1:9" ht="18.649999999999999" customHeight="1">
      <c r="A46" s="380">
        <v>4</v>
      </c>
      <c r="B46" s="381" t="s">
        <v>1445</v>
      </c>
      <c r="C46" s="382">
        <v>2</v>
      </c>
      <c r="D46" s="382" t="s">
        <v>473</v>
      </c>
      <c r="E46" s="383"/>
      <c r="F46" s="378">
        <f>C46*E46</f>
        <v>0</v>
      </c>
      <c r="G46" s="381" t="s">
        <v>1446</v>
      </c>
    </row>
    <row r="47" spans="1:9" ht="18.649999999999999" customHeight="1">
      <c r="A47" s="380">
        <v>5</v>
      </c>
      <c r="B47" s="381" t="s">
        <v>1447</v>
      </c>
      <c r="C47" s="382">
        <v>1</v>
      </c>
      <c r="D47" s="382" t="s">
        <v>1408</v>
      </c>
      <c r="E47" s="383"/>
      <c r="F47" s="378">
        <f>C47*E47</f>
        <v>0</v>
      </c>
      <c r="G47" s="381" t="s">
        <v>1447</v>
      </c>
    </row>
    <row r="48" spans="1:9">
      <c r="A48" s="380"/>
      <c r="B48" s="381"/>
      <c r="C48" s="382"/>
      <c r="D48" s="382"/>
      <c r="E48" s="383"/>
      <c r="F48" s="378"/>
      <c r="G48" s="381"/>
    </row>
    <row r="49" spans="1:7">
      <c r="A49" s="375" t="s">
        <v>580</v>
      </c>
      <c r="B49" s="389" t="s">
        <v>1448</v>
      </c>
      <c r="C49" s="382"/>
      <c r="D49" s="382"/>
      <c r="E49" s="383"/>
      <c r="F49" s="383"/>
      <c r="G49" s="381"/>
    </row>
    <row r="50" spans="1:7" ht="36" customHeight="1">
      <c r="A50" s="380">
        <v>1</v>
      </c>
      <c r="B50" s="381" t="s">
        <v>1449</v>
      </c>
      <c r="C50" s="382">
        <v>1</v>
      </c>
      <c r="D50" s="382" t="s">
        <v>1408</v>
      </c>
      <c r="E50" s="383"/>
      <c r="F50" s="378">
        <f t="shared" ref="F50:F56" si="3">C50*E50</f>
        <v>0</v>
      </c>
      <c r="G50" s="381" t="s">
        <v>1449</v>
      </c>
    </row>
    <row r="51" spans="1:7" ht="35.25" customHeight="1">
      <c r="A51" s="380">
        <v>2</v>
      </c>
      <c r="B51" s="381" t="s">
        <v>1450</v>
      </c>
      <c r="C51" s="382">
        <v>1</v>
      </c>
      <c r="D51" s="382" t="s">
        <v>1408</v>
      </c>
      <c r="E51" s="383"/>
      <c r="F51" s="378">
        <f t="shared" si="3"/>
        <v>0</v>
      </c>
      <c r="G51" s="381" t="s">
        <v>1450</v>
      </c>
    </row>
    <row r="52" spans="1:7" ht="18.649999999999999" customHeight="1">
      <c r="A52" s="380">
        <v>3</v>
      </c>
      <c r="B52" s="381" t="s">
        <v>1451</v>
      </c>
      <c r="C52" s="382">
        <v>1</v>
      </c>
      <c r="D52" s="382" t="s">
        <v>1408</v>
      </c>
      <c r="E52" s="383"/>
      <c r="F52" s="378">
        <f t="shared" si="3"/>
        <v>0</v>
      </c>
      <c r="G52" s="381" t="s">
        <v>1451</v>
      </c>
    </row>
    <row r="53" spans="1:7" ht="18.649999999999999" customHeight="1">
      <c r="A53" s="380">
        <v>4</v>
      </c>
      <c r="B53" s="381" t="s">
        <v>1452</v>
      </c>
      <c r="C53" s="382">
        <v>1</v>
      </c>
      <c r="D53" s="382" t="s">
        <v>1408</v>
      </c>
      <c r="E53" s="383"/>
      <c r="F53" s="378">
        <f t="shared" si="3"/>
        <v>0</v>
      </c>
      <c r="G53" s="381" t="s">
        <v>1452</v>
      </c>
    </row>
    <row r="54" spans="1:7" ht="18.649999999999999" customHeight="1">
      <c r="A54" s="380">
        <v>5</v>
      </c>
      <c r="B54" s="381" t="s">
        <v>1453</v>
      </c>
      <c r="C54" s="382">
        <v>1</v>
      </c>
      <c r="D54" s="382" t="s">
        <v>1408</v>
      </c>
      <c r="E54" s="383"/>
      <c r="F54" s="378">
        <f t="shared" si="3"/>
        <v>0</v>
      </c>
      <c r="G54" s="381" t="s">
        <v>1454</v>
      </c>
    </row>
    <row r="55" spans="1:7" ht="18.649999999999999" customHeight="1">
      <c r="A55" s="380">
        <v>6</v>
      </c>
      <c r="B55" s="381" t="s">
        <v>1455</v>
      </c>
      <c r="C55" s="382">
        <v>1</v>
      </c>
      <c r="D55" s="382" t="s">
        <v>1408</v>
      </c>
      <c r="E55" s="383"/>
      <c r="F55" s="378">
        <f t="shared" si="3"/>
        <v>0</v>
      </c>
      <c r="G55" s="381" t="s">
        <v>1456</v>
      </c>
    </row>
    <row r="56" spans="1:7" ht="46.5">
      <c r="A56" s="380">
        <v>7</v>
      </c>
      <c r="B56" s="381" t="s">
        <v>1457</v>
      </c>
      <c r="C56" s="382">
        <v>1</v>
      </c>
      <c r="D56" s="382" t="s">
        <v>1408</v>
      </c>
      <c r="E56" s="383"/>
      <c r="F56" s="378">
        <f t="shared" si="3"/>
        <v>0</v>
      </c>
      <c r="G56" s="381" t="s">
        <v>1457</v>
      </c>
    </row>
    <row r="57" spans="1:7" ht="18.649999999999999" customHeight="1">
      <c r="A57" s="380"/>
      <c r="B57" s="381"/>
      <c r="C57" s="382"/>
      <c r="D57" s="382"/>
      <c r="E57" s="383"/>
      <c r="F57" s="378"/>
      <c r="G57" s="381"/>
    </row>
    <row r="58" spans="1:7" ht="21.75" customHeight="1">
      <c r="A58" s="380"/>
      <c r="B58" s="390"/>
      <c r="C58" s="377"/>
      <c r="D58" s="377"/>
      <c r="E58" s="378"/>
      <c r="F58" s="378"/>
      <c r="G58" s="379"/>
    </row>
    <row r="59" spans="1:7" ht="18.649999999999999" customHeight="1" thickBot="1">
      <c r="A59" s="391"/>
      <c r="B59" s="392"/>
      <c r="C59" s="392"/>
      <c r="D59" s="392"/>
      <c r="E59" s="392"/>
      <c r="F59" s="392"/>
      <c r="G59" s="392"/>
    </row>
    <row r="60" spans="1:7" ht="16" thickTop="1"/>
    <row r="64" spans="1:7">
      <c r="F64" s="394">
        <f>SUM(F8:F63)</f>
        <v>0</v>
      </c>
    </row>
  </sheetData>
  <pageMargins left="0.78740157480314965" right="0.78740157480314965" top="0.98425196850393704" bottom="0.98425196850393704" header="0.51181102362204722" footer="0.51181102362204722"/>
  <pageSetup paperSize="9" scale="6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showGridLines="0" showZeros="0" view="pageBreakPreview" zoomScale="90" workbookViewId="0"/>
  </sheetViews>
  <sheetFormatPr defaultColWidth="9.1796875" defaultRowHeight="15.5" outlineLevelRow="1"/>
  <cols>
    <col min="1" max="1" width="11.54296875" style="424" customWidth="1"/>
    <col min="2" max="2" width="42.54296875" style="424" customWidth="1"/>
    <col min="3" max="3" width="11.453125" style="424" customWidth="1"/>
    <col min="4" max="4" width="19" style="424" customWidth="1"/>
    <col min="5" max="5" width="8.1796875" style="423" bestFit="1" customWidth="1"/>
    <col min="6" max="16384" width="9.1796875" style="424"/>
  </cols>
  <sheetData>
    <row r="1" spans="1:5" s="402" customFormat="1">
      <c r="A1" s="401" t="s">
        <v>63</v>
      </c>
      <c r="E1" s="403"/>
    </row>
    <row r="3" spans="1:5" s="407" customFormat="1" ht="12.5">
      <c r="A3" s="462" t="s">
        <v>1888</v>
      </c>
      <c r="B3" s="467" t="s">
        <v>64</v>
      </c>
      <c r="C3" s="468"/>
      <c r="D3" s="405">
        <f>SUM(D4:D26)</f>
        <v>0</v>
      </c>
      <c r="E3" s="406"/>
    </row>
    <row r="4" spans="1:5" s="407" customFormat="1" ht="12.5">
      <c r="A4" s="404"/>
      <c r="B4" s="408" t="s">
        <v>132</v>
      </c>
      <c r="C4" s="409"/>
      <c r="D4" s="405">
        <f>'SO 02_10'!H20</f>
        <v>0</v>
      </c>
      <c r="E4" s="406"/>
    </row>
    <row r="5" spans="1:5" s="407" customFormat="1" ht="12.5">
      <c r="A5" s="404"/>
      <c r="B5" s="408" t="s">
        <v>160</v>
      </c>
      <c r="C5" s="409"/>
      <c r="D5" s="405">
        <f>'SO 02_10'!H35</f>
        <v>0</v>
      </c>
      <c r="E5" s="406"/>
    </row>
    <row r="6" spans="1:5" s="407" customFormat="1" ht="12.5" outlineLevel="1">
      <c r="A6" s="410"/>
      <c r="B6" s="411" t="s">
        <v>65</v>
      </c>
      <c r="C6" s="412"/>
      <c r="D6" s="413">
        <f>'SO 02_10'!H70</f>
        <v>0</v>
      </c>
      <c r="E6" s="406"/>
    </row>
    <row r="7" spans="1:5" s="407" customFormat="1" ht="12.5" outlineLevel="1">
      <c r="A7" s="410"/>
      <c r="B7" s="411" t="s">
        <v>168</v>
      </c>
      <c r="C7" s="412"/>
      <c r="D7" s="413">
        <f>'SO 02_10'!H99</f>
        <v>0</v>
      </c>
      <c r="E7" s="406"/>
    </row>
    <row r="8" spans="1:5" s="407" customFormat="1" ht="12.5" outlineLevel="1">
      <c r="A8" s="410"/>
      <c r="B8" s="411" t="s">
        <v>66</v>
      </c>
      <c r="C8" s="412"/>
      <c r="D8" s="413">
        <f>'SO 02_10'!H106</f>
        <v>0</v>
      </c>
      <c r="E8" s="406"/>
    </row>
    <row r="9" spans="1:5" s="407" customFormat="1" ht="12.5" outlineLevel="1">
      <c r="A9" s="410"/>
      <c r="B9" s="411" t="s">
        <v>67</v>
      </c>
      <c r="C9" s="412"/>
      <c r="D9" s="413">
        <f>'SO 02_10'!H114</f>
        <v>0</v>
      </c>
      <c r="E9" s="406"/>
    </row>
    <row r="10" spans="1:5" s="407" customFormat="1" ht="12.5" outlineLevel="1">
      <c r="A10" s="410"/>
      <c r="B10" s="411" t="s">
        <v>68</v>
      </c>
      <c r="C10" s="412"/>
      <c r="D10" s="413">
        <f>'SO 02_10'!H124</f>
        <v>0</v>
      </c>
      <c r="E10" s="406"/>
    </row>
    <row r="11" spans="1:5" s="407" customFormat="1" ht="12.5" outlineLevel="1">
      <c r="A11" s="410"/>
      <c r="B11" s="411" t="s">
        <v>69</v>
      </c>
      <c r="C11" s="412"/>
      <c r="D11" s="413">
        <f>'SO 02_10'!H203</f>
        <v>0</v>
      </c>
      <c r="E11" s="406"/>
    </row>
    <row r="12" spans="1:5" s="407" customFormat="1" ht="12.5" outlineLevel="1">
      <c r="A12" s="410"/>
      <c r="B12" s="411" t="s">
        <v>70</v>
      </c>
      <c r="C12" s="412"/>
      <c r="D12" s="413">
        <f>'SO 02_10'!H218</f>
        <v>0</v>
      </c>
      <c r="E12" s="406"/>
    </row>
    <row r="13" spans="1:5" s="407" customFormat="1" ht="12.5" outlineLevel="1">
      <c r="A13" s="410"/>
      <c r="B13" s="411" t="s">
        <v>198</v>
      </c>
      <c r="C13" s="412"/>
      <c r="D13" s="413">
        <f>'SO 02_10'!H228</f>
        <v>0</v>
      </c>
      <c r="E13" s="406"/>
    </row>
    <row r="14" spans="1:5" s="407" customFormat="1" ht="12.5" outlineLevel="1">
      <c r="A14" s="410"/>
      <c r="B14" s="411" t="s">
        <v>71</v>
      </c>
      <c r="C14" s="412"/>
      <c r="D14" s="413">
        <f>'SO 02_10'!H234</f>
        <v>0</v>
      </c>
      <c r="E14" s="406"/>
    </row>
    <row r="15" spans="1:5" s="407" customFormat="1" ht="12.5" outlineLevel="1">
      <c r="A15" s="410"/>
      <c r="B15" s="411" t="s">
        <v>72</v>
      </c>
      <c r="C15" s="412"/>
      <c r="D15" s="413">
        <f>'SO 02_10'!H242</f>
        <v>0</v>
      </c>
      <c r="E15" s="406"/>
    </row>
    <row r="16" spans="1:5" s="407" customFormat="1" ht="12.5" outlineLevel="1">
      <c r="A16" s="410"/>
      <c r="B16" s="411" t="s">
        <v>73</v>
      </c>
      <c r="C16" s="412"/>
      <c r="D16" s="413">
        <f>'SO 02_10'!H252</f>
        <v>0</v>
      </c>
      <c r="E16" s="406"/>
    </row>
    <row r="17" spans="1:5" s="407" customFormat="1" ht="12.5" outlineLevel="1">
      <c r="A17" s="410"/>
      <c r="B17" s="411" t="s">
        <v>74</v>
      </c>
      <c r="C17" s="412"/>
      <c r="D17" s="413">
        <f>'SO 02_10'!H276</f>
        <v>0</v>
      </c>
      <c r="E17" s="406"/>
    </row>
    <row r="18" spans="1:5" s="407" customFormat="1" ht="12.5" outlineLevel="1">
      <c r="A18" s="410"/>
      <c r="B18" s="411" t="s">
        <v>75</v>
      </c>
      <c r="C18" s="412"/>
      <c r="D18" s="413">
        <f>'SO 02_10'!H310</f>
        <v>0</v>
      </c>
      <c r="E18" s="406"/>
    </row>
    <row r="19" spans="1:5" s="407" customFormat="1" ht="12.5" outlineLevel="1">
      <c r="A19" s="410"/>
      <c r="B19" s="411" t="s">
        <v>76</v>
      </c>
      <c r="C19" s="412"/>
      <c r="D19" s="413">
        <f>'SO 02_10'!H335</f>
        <v>0</v>
      </c>
      <c r="E19" s="406"/>
    </row>
    <row r="20" spans="1:5" s="407" customFormat="1" ht="12.5" outlineLevel="1">
      <c r="A20" s="410"/>
      <c r="B20" s="411" t="s">
        <v>251</v>
      </c>
      <c r="C20" s="412"/>
      <c r="D20" s="413">
        <f>'SO 02_10'!H345</f>
        <v>0</v>
      </c>
      <c r="E20" s="406"/>
    </row>
    <row r="21" spans="1:5" s="407" customFormat="1" ht="12.5" outlineLevel="1">
      <c r="A21" s="410"/>
      <c r="B21" s="411" t="s">
        <v>559</v>
      </c>
      <c r="C21" s="412"/>
      <c r="D21" s="413">
        <f>'SO 02_10'!H350</f>
        <v>0</v>
      </c>
      <c r="E21" s="406"/>
    </row>
    <row r="22" spans="1:5" s="407" customFormat="1" ht="12.5" outlineLevel="1">
      <c r="A22" s="410"/>
      <c r="B22" s="411" t="s">
        <v>77</v>
      </c>
      <c r="C22" s="412"/>
      <c r="D22" s="413">
        <f>'SO 02_10'!H359</f>
        <v>0</v>
      </c>
      <c r="E22" s="406"/>
    </row>
    <row r="23" spans="1:5" s="407" customFormat="1" ht="12.5" outlineLevel="1">
      <c r="A23" s="410"/>
      <c r="B23" s="411" t="s">
        <v>78</v>
      </c>
      <c r="C23" s="412"/>
      <c r="D23" s="413">
        <f>'SO 02_10'!H363</f>
        <v>0</v>
      </c>
      <c r="E23" s="406"/>
    </row>
    <row r="24" spans="1:5" s="407" customFormat="1" ht="12.5" outlineLevel="1">
      <c r="A24" s="410"/>
      <c r="B24" s="411" t="s">
        <v>79</v>
      </c>
      <c r="C24" s="412"/>
      <c r="D24" s="413">
        <f>'SO 02_10'!H371</f>
        <v>0</v>
      </c>
      <c r="E24" s="406"/>
    </row>
    <row r="25" spans="1:5" s="407" customFormat="1" ht="12.5" outlineLevel="1">
      <c r="A25" s="410"/>
      <c r="B25" s="411" t="s">
        <v>1683</v>
      </c>
      <c r="C25" s="412"/>
      <c r="D25" s="413">
        <f>'SO 02_10'!H375</f>
        <v>0</v>
      </c>
      <c r="E25" s="406"/>
    </row>
    <row r="26" spans="1:5" s="407" customFormat="1" ht="12.5" outlineLevel="1">
      <c r="A26" s="410"/>
      <c r="B26" s="411" t="s">
        <v>927</v>
      </c>
      <c r="C26" s="412"/>
      <c r="D26" s="413">
        <f>'SO 02_10'!H388</f>
        <v>0</v>
      </c>
      <c r="E26" s="406"/>
    </row>
    <row r="27" spans="1:5" s="407" customFormat="1" ht="12.5">
      <c r="A27" s="410"/>
      <c r="B27" s="411"/>
      <c r="C27" s="412"/>
      <c r="D27" s="413"/>
      <c r="E27" s="406"/>
    </row>
    <row r="28" spans="1:5" s="407" customFormat="1" ht="12.5">
      <c r="A28" s="410"/>
      <c r="B28" s="411"/>
      <c r="C28" s="412"/>
      <c r="D28" s="413"/>
      <c r="E28" s="406"/>
    </row>
    <row r="29" spans="1:5" s="407" customFormat="1" ht="12.5">
      <c r="A29" s="410"/>
      <c r="B29" s="411"/>
      <c r="C29" s="412"/>
      <c r="D29" s="413"/>
      <c r="E29" s="406"/>
    </row>
    <row r="30" spans="1:5" s="407" customFormat="1" ht="12.5">
      <c r="A30" s="410"/>
      <c r="C30" s="412"/>
      <c r="D30" s="410"/>
      <c r="E30" s="406"/>
    </row>
    <row r="31" spans="1:5" s="419" customFormat="1">
      <c r="A31" s="414"/>
      <c r="B31" s="415" t="s">
        <v>80</v>
      </c>
      <c r="C31" s="416"/>
      <c r="D31" s="417">
        <f>SUM(D3)</f>
        <v>0</v>
      </c>
      <c r="E31" s="418"/>
    </row>
    <row r="32" spans="1:5">
      <c r="A32" s="420"/>
      <c r="B32" s="421"/>
      <c r="C32" s="422"/>
      <c r="D32" s="420"/>
    </row>
    <row r="33" spans="1:5" ht="15.75" hidden="1" customHeight="1">
      <c r="A33" s="425"/>
      <c r="B33" s="426"/>
      <c r="C33" s="425"/>
      <c r="D33" s="425"/>
    </row>
    <row r="34" spans="1:5" s="402" customFormat="1" ht="15.75" hidden="1" customHeight="1">
      <c r="A34" s="426" t="s">
        <v>81</v>
      </c>
      <c r="B34" s="426"/>
      <c r="C34" s="426"/>
      <c r="D34" s="426"/>
      <c r="E34" s="403"/>
    </row>
    <row r="35" spans="1:5" s="402" customFormat="1" ht="15.75" hidden="1" customHeight="1">
      <c r="A35" s="426"/>
      <c r="B35" s="426"/>
      <c r="C35" s="426"/>
      <c r="D35" s="426"/>
      <c r="E35" s="403"/>
    </row>
    <row r="36" spans="1:5" s="402" customFormat="1" ht="15.75" hidden="1" customHeight="1">
      <c r="A36" s="426"/>
      <c r="B36" s="426"/>
      <c r="C36" s="426"/>
      <c r="D36" s="426"/>
      <c r="E36" s="403"/>
    </row>
    <row r="37" spans="1:5" ht="15" hidden="1" customHeight="1">
      <c r="A37" s="427"/>
      <c r="C37" s="427"/>
      <c r="D37" s="427"/>
    </row>
    <row r="38" spans="1:5" ht="15" hidden="1" customHeight="1">
      <c r="A38" s="420"/>
      <c r="B38" s="421" t="s">
        <v>82</v>
      </c>
      <c r="C38" s="422"/>
      <c r="D38" s="428">
        <f>D31</f>
        <v>0</v>
      </c>
    </row>
    <row r="39" spans="1:5" ht="15" hidden="1" customHeight="1">
      <c r="A39" s="420"/>
      <c r="B39" s="421" t="s">
        <v>83</v>
      </c>
      <c r="C39" s="422"/>
      <c r="D39" s="428">
        <v>0</v>
      </c>
    </row>
    <row r="40" spans="1:5" ht="15.75" hidden="1" customHeight="1">
      <c r="A40" s="420"/>
      <c r="B40" s="429" t="s">
        <v>80</v>
      </c>
      <c r="C40" s="430"/>
      <c r="D40" s="431">
        <f>SUM(D38:D39)</f>
        <v>0</v>
      </c>
    </row>
    <row r="41" spans="1:5" hidden="1">
      <c r="A41" s="420"/>
      <c r="B41" s="421"/>
      <c r="C41" s="422"/>
      <c r="D41" s="420"/>
    </row>
    <row r="42" spans="1:5" hidden="1">
      <c r="A42" s="420"/>
      <c r="B42" s="421" t="s">
        <v>56</v>
      </c>
      <c r="C42" s="432">
        <v>0.19</v>
      </c>
      <c r="D42" s="428">
        <f>C42*D40</f>
        <v>0</v>
      </c>
    </row>
    <row r="43" spans="1:5" hidden="1">
      <c r="A43" s="420"/>
      <c r="B43" s="421"/>
      <c r="C43" s="422"/>
      <c r="D43" s="420"/>
    </row>
    <row r="44" spans="1:5" hidden="1">
      <c r="A44" s="433"/>
      <c r="B44" s="415" t="s">
        <v>84</v>
      </c>
      <c r="C44" s="416"/>
      <c r="D44" s="417">
        <f>SUM(D40:D42)</f>
        <v>0</v>
      </c>
    </row>
    <row r="45" spans="1:5" hidden="1"/>
  </sheetData>
  <mergeCells count="1">
    <mergeCell ref="B3:C3"/>
  </mergeCells>
  <printOptions horizontalCentered="1"/>
  <pageMargins left="0.78740157480314965" right="0.39370078740157483" top="1.0236220472440944" bottom="0.70866141732283472" header="0.51181102362204722" footer="0.51181102362204722"/>
  <pageSetup paperSize="9" orientation="landscape" r:id="rId1"/>
  <headerFooter alignWithMargins="0">
    <oddHeader xml:space="preserve">&amp;L&amp;"Times New Roman CE,Tučné"Změna vstupu s lékárnou do areálu nemocnice Jičín
SO 02 Změna vstupu s lékárnou&amp;"Times New Roman CE,Obyčejné"
Rekapitulace&amp;R&amp;"Times New Roman CE,Tučné"Celkové náklady stavby - rozpočet&amp;"Times New Roman CE,Obyčejné"
</oddHeader>
    <oddFooter>&amp;C&amp;P / &amp;N&amp;Rrevize 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8"/>
  <sheetViews>
    <sheetView showGridLines="0" showZeros="0" view="pageBreakPreview" zoomScaleNormal="75" zoomScaleSheetLayoutView="100" workbookViewId="0">
      <selection sqref="A1:B2"/>
    </sheetView>
  </sheetViews>
  <sheetFormatPr defaultColWidth="9.1796875" defaultRowHeight="18.649999999999999" customHeight="1"/>
  <cols>
    <col min="1" max="1" width="5.54296875" style="51" customWidth="1"/>
    <col min="2" max="2" width="4.54296875" style="49" bestFit="1" customWidth="1"/>
    <col min="3" max="3" width="13.54296875" style="49" customWidth="1"/>
    <col min="4" max="4" width="47.453125" style="49" customWidth="1"/>
    <col min="5" max="5" width="9.453125" style="50" bestFit="1" customWidth="1"/>
    <col min="6" max="6" width="8.54296875" style="51" customWidth="1"/>
    <col min="7" max="7" width="11.453125" style="52" customWidth="1"/>
    <col min="8" max="8" width="14" style="53" bestFit="1" customWidth="1"/>
    <col min="9" max="9" width="9.453125" style="1" customWidth="1"/>
    <col min="10" max="10" width="99.453125" style="57" customWidth="1"/>
    <col min="11" max="16384" width="9.1796875" style="1"/>
  </cols>
  <sheetData>
    <row r="1" spans="1:10" ht="18.649999999999999" customHeight="1">
      <c r="A1" s="473" t="s">
        <v>85</v>
      </c>
      <c r="B1" s="474"/>
      <c r="C1" s="477" t="s">
        <v>86</v>
      </c>
      <c r="D1" s="477" t="s">
        <v>87</v>
      </c>
      <c r="E1" s="479" t="s">
        <v>88</v>
      </c>
      <c r="F1" s="477" t="s">
        <v>89</v>
      </c>
      <c r="G1" s="477" t="s">
        <v>90</v>
      </c>
      <c r="H1" s="469" t="s">
        <v>91</v>
      </c>
    </row>
    <row r="2" spans="1:10" ht="18.649999999999999" customHeight="1" thickBot="1">
      <c r="A2" s="475"/>
      <c r="B2" s="476"/>
      <c r="C2" s="478"/>
      <c r="D2" s="478"/>
      <c r="E2" s="480"/>
      <c r="F2" s="478"/>
      <c r="G2" s="478"/>
      <c r="H2" s="470"/>
    </row>
    <row r="3" spans="1:10" ht="18.649999999999999" customHeight="1" thickBot="1">
      <c r="A3" s="471"/>
      <c r="B3" s="472"/>
      <c r="C3" s="2"/>
      <c r="D3" s="3"/>
      <c r="E3" s="4"/>
      <c r="F3" s="5"/>
      <c r="G3" s="6" t="s">
        <v>92</v>
      </c>
      <c r="H3" s="7">
        <f>SUM(H4:H389)/2</f>
        <v>0</v>
      </c>
    </row>
    <row r="4" spans="1:10" ht="18.649999999999999" customHeight="1">
      <c r="A4" s="8"/>
      <c r="B4" s="9"/>
      <c r="C4" s="10"/>
      <c r="D4" s="11"/>
      <c r="E4" s="12"/>
      <c r="F4" s="13"/>
      <c r="G4" s="14"/>
      <c r="H4" s="15"/>
    </row>
    <row r="5" spans="1:10" ht="18.649999999999999" customHeight="1">
      <c r="A5" s="8"/>
      <c r="B5" s="9"/>
      <c r="C5" s="19"/>
      <c r="D5" s="16" t="s">
        <v>132</v>
      </c>
      <c r="E5" s="54"/>
      <c r="F5" s="55"/>
      <c r="G5" s="56"/>
      <c r="H5" s="25"/>
      <c r="J5" s="1"/>
    </row>
    <row r="6" spans="1:10" s="69" customFormat="1" ht="18.649999999999999" customHeight="1">
      <c r="A6" s="62"/>
      <c r="B6" s="96">
        <v>1</v>
      </c>
      <c r="C6" s="96" t="s">
        <v>270</v>
      </c>
      <c r="D6" s="95" t="s">
        <v>271</v>
      </c>
      <c r="E6" s="65">
        <v>20</v>
      </c>
      <c r="F6" s="66" t="s">
        <v>93</v>
      </c>
      <c r="G6" s="67"/>
      <c r="H6" s="68">
        <f t="shared" ref="H6:H19" si="0">G6*E6</f>
        <v>0</v>
      </c>
      <c r="J6" s="99"/>
    </row>
    <row r="7" spans="1:10" s="69" customFormat="1" ht="18.649999999999999" customHeight="1">
      <c r="A7" s="62"/>
      <c r="B7" s="96">
        <v>2</v>
      </c>
      <c r="C7" s="96" t="s">
        <v>272</v>
      </c>
      <c r="D7" s="95" t="s">
        <v>273</v>
      </c>
      <c r="E7" s="65">
        <v>9</v>
      </c>
      <c r="F7" s="66" t="s">
        <v>96</v>
      </c>
      <c r="G7" s="67"/>
      <c r="H7" s="68">
        <f t="shared" si="0"/>
        <v>0</v>
      </c>
      <c r="J7" s="99"/>
    </row>
    <row r="8" spans="1:10" s="69" customFormat="1" ht="18.649999999999999" customHeight="1">
      <c r="A8" s="62"/>
      <c r="B8" s="96">
        <v>3</v>
      </c>
      <c r="C8" s="96" t="s">
        <v>274</v>
      </c>
      <c r="D8" s="95" t="s">
        <v>275</v>
      </c>
      <c r="E8" s="65">
        <v>283.67</v>
      </c>
      <c r="F8" s="66" t="s">
        <v>97</v>
      </c>
      <c r="G8" s="67"/>
      <c r="H8" s="68">
        <f t="shared" si="0"/>
        <v>0</v>
      </c>
      <c r="J8" s="99"/>
    </row>
    <row r="9" spans="1:10" s="69" customFormat="1" ht="18.649999999999999" customHeight="1">
      <c r="A9" s="62"/>
      <c r="B9" s="96">
        <v>4</v>
      </c>
      <c r="C9" s="96" t="s">
        <v>276</v>
      </c>
      <c r="D9" s="95" t="s">
        <v>277</v>
      </c>
      <c r="E9" s="65">
        <v>283.67</v>
      </c>
      <c r="F9" s="66" t="s">
        <v>97</v>
      </c>
      <c r="G9" s="67"/>
      <c r="H9" s="68">
        <f t="shared" si="0"/>
        <v>0</v>
      </c>
      <c r="J9" s="99"/>
    </row>
    <row r="10" spans="1:10" s="69" customFormat="1" ht="18.649999999999999" customHeight="1">
      <c r="A10" s="62"/>
      <c r="B10" s="96">
        <v>5</v>
      </c>
      <c r="C10" s="96" t="s">
        <v>147</v>
      </c>
      <c r="D10" s="95" t="s">
        <v>148</v>
      </c>
      <c r="E10" s="65">
        <v>9.73</v>
      </c>
      <c r="F10" s="66" t="s">
        <v>97</v>
      </c>
      <c r="G10" s="67"/>
      <c r="H10" s="68">
        <f t="shared" si="0"/>
        <v>0</v>
      </c>
      <c r="J10" s="99"/>
    </row>
    <row r="11" spans="1:10" s="69" customFormat="1" ht="18.649999999999999" customHeight="1">
      <c r="A11" s="62"/>
      <c r="B11" s="96">
        <v>6</v>
      </c>
      <c r="C11" s="96" t="s">
        <v>149</v>
      </c>
      <c r="D11" s="95" t="s">
        <v>150</v>
      </c>
      <c r="E11" s="65">
        <v>9.73</v>
      </c>
      <c r="F11" s="66" t="s">
        <v>97</v>
      </c>
      <c r="G11" s="67"/>
      <c r="H11" s="68">
        <f t="shared" si="0"/>
        <v>0</v>
      </c>
      <c r="J11" s="99"/>
    </row>
    <row r="12" spans="1:10" s="69" customFormat="1" ht="18.649999999999999" customHeight="1">
      <c r="A12" s="62"/>
      <c r="B12" s="96">
        <v>7</v>
      </c>
      <c r="C12" s="96" t="s">
        <v>151</v>
      </c>
      <c r="D12" s="95" t="s">
        <v>152</v>
      </c>
      <c r="E12" s="65">
        <v>101.96</v>
      </c>
      <c r="F12" s="66" t="s">
        <v>97</v>
      </c>
      <c r="G12" s="67"/>
      <c r="H12" s="68">
        <f t="shared" si="0"/>
        <v>0</v>
      </c>
      <c r="J12" s="99"/>
    </row>
    <row r="13" spans="1:10" s="69" customFormat="1" ht="18.649999999999999" customHeight="1">
      <c r="A13" s="62"/>
      <c r="B13" s="96">
        <v>8</v>
      </c>
      <c r="C13" s="96" t="s">
        <v>153</v>
      </c>
      <c r="D13" s="95" t="s">
        <v>154</v>
      </c>
      <c r="E13" s="65">
        <v>101.96</v>
      </c>
      <c r="F13" s="66" t="s">
        <v>97</v>
      </c>
      <c r="G13" s="67"/>
      <c r="H13" s="68">
        <f t="shared" si="0"/>
        <v>0</v>
      </c>
      <c r="J13" s="99"/>
    </row>
    <row r="14" spans="1:10" s="69" customFormat="1" ht="18.649999999999999" customHeight="1">
      <c r="A14" s="62"/>
      <c r="B14" s="96">
        <v>9</v>
      </c>
      <c r="C14" s="96" t="s">
        <v>133</v>
      </c>
      <c r="D14" s="95" t="s">
        <v>134</v>
      </c>
      <c r="E14" s="65">
        <v>25.47</v>
      </c>
      <c r="F14" s="66" t="s">
        <v>97</v>
      </c>
      <c r="G14" s="67"/>
      <c r="H14" s="68">
        <f t="shared" si="0"/>
        <v>0</v>
      </c>
      <c r="J14" s="99"/>
    </row>
    <row r="15" spans="1:10" s="69" customFormat="1" ht="18.649999999999999" customHeight="1">
      <c r="A15" s="62"/>
      <c r="B15" s="96">
        <v>10</v>
      </c>
      <c r="C15" s="96" t="s">
        <v>135</v>
      </c>
      <c r="D15" s="95" t="s">
        <v>136</v>
      </c>
      <c r="E15" s="65">
        <v>369.89</v>
      </c>
      <c r="F15" s="66" t="s">
        <v>97</v>
      </c>
      <c r="G15" s="67"/>
      <c r="H15" s="68">
        <f t="shared" si="0"/>
        <v>0</v>
      </c>
      <c r="J15" s="99"/>
    </row>
    <row r="16" spans="1:10" s="69" customFormat="1" ht="18.649999999999999" customHeight="1">
      <c r="A16" s="62"/>
      <c r="B16" s="96">
        <v>11</v>
      </c>
      <c r="C16" s="96" t="s">
        <v>137</v>
      </c>
      <c r="D16" s="95" t="s">
        <v>138</v>
      </c>
      <c r="E16" s="65">
        <v>25.47</v>
      </c>
      <c r="F16" s="66" t="s">
        <v>97</v>
      </c>
      <c r="G16" s="67"/>
      <c r="H16" s="68">
        <f t="shared" si="0"/>
        <v>0</v>
      </c>
      <c r="J16" s="99"/>
    </row>
    <row r="17" spans="1:15" s="69" customFormat="1" ht="18.649999999999999" customHeight="1">
      <c r="A17" s="62"/>
      <c r="B17" s="96">
        <v>12</v>
      </c>
      <c r="C17" s="96" t="s">
        <v>155</v>
      </c>
      <c r="D17" s="95" t="s">
        <v>156</v>
      </c>
      <c r="E17" s="65">
        <v>25.47</v>
      </c>
      <c r="F17" s="66" t="s">
        <v>97</v>
      </c>
      <c r="G17" s="67"/>
      <c r="H17" s="68">
        <f t="shared" si="0"/>
        <v>0</v>
      </c>
      <c r="J17" s="99"/>
    </row>
    <row r="18" spans="1:15" s="69" customFormat="1" ht="18.649999999999999" customHeight="1">
      <c r="A18" s="62"/>
      <c r="B18" s="96">
        <v>13</v>
      </c>
      <c r="C18" s="96" t="s">
        <v>157</v>
      </c>
      <c r="D18" s="95" t="s">
        <v>158</v>
      </c>
      <c r="E18" s="65">
        <v>492.18</v>
      </c>
      <c r="F18" s="66" t="s">
        <v>93</v>
      </c>
      <c r="G18" s="67"/>
      <c r="H18" s="68">
        <f t="shared" si="0"/>
        <v>0</v>
      </c>
      <c r="J18" s="99"/>
    </row>
    <row r="19" spans="1:15" s="69" customFormat="1" ht="18.649999999999999" customHeight="1">
      <c r="A19" s="62"/>
      <c r="B19" s="96">
        <v>14</v>
      </c>
      <c r="C19" s="63" t="s">
        <v>159</v>
      </c>
      <c r="D19" s="64" t="s">
        <v>139</v>
      </c>
      <c r="E19" s="65">
        <v>369.89</v>
      </c>
      <c r="F19" s="66" t="s">
        <v>97</v>
      </c>
      <c r="G19" s="67"/>
      <c r="H19" s="68">
        <f t="shared" si="0"/>
        <v>0</v>
      </c>
      <c r="J19" s="75"/>
    </row>
    <row r="20" spans="1:15" s="84" customFormat="1" ht="18.649999999999999" customHeight="1">
      <c r="A20" s="85"/>
      <c r="B20" s="86"/>
      <c r="C20" s="80"/>
      <c r="D20" s="78" t="s">
        <v>132</v>
      </c>
      <c r="E20" s="87"/>
      <c r="F20" s="88"/>
      <c r="G20" s="89"/>
      <c r="H20" s="79">
        <f>SUM(H6:H19)</f>
        <v>0</v>
      </c>
      <c r="J20" s="90"/>
      <c r="O20" s="91"/>
    </row>
    <row r="21" spans="1:15" s="84" customFormat="1" ht="18.649999999999999" customHeight="1">
      <c r="A21" s="85"/>
      <c r="B21" s="86"/>
      <c r="C21" s="80"/>
      <c r="D21" s="92"/>
      <c r="E21" s="87"/>
      <c r="F21" s="88"/>
      <c r="G21" s="89"/>
      <c r="H21" s="83"/>
      <c r="J21" s="90"/>
    </row>
    <row r="22" spans="1:15" s="84" customFormat="1" ht="18.649999999999999" customHeight="1">
      <c r="A22" s="85"/>
      <c r="B22" s="86"/>
      <c r="C22" s="80"/>
      <c r="D22" s="78" t="s">
        <v>160</v>
      </c>
      <c r="E22" s="436"/>
      <c r="F22" s="437"/>
      <c r="G22" s="438"/>
      <c r="H22" s="439"/>
      <c r="J22" s="90"/>
    </row>
    <row r="23" spans="1:15" s="69" customFormat="1" ht="18.649999999999999" customHeight="1">
      <c r="A23" s="62"/>
      <c r="B23" s="96">
        <v>15</v>
      </c>
      <c r="C23" s="96" t="s">
        <v>413</v>
      </c>
      <c r="D23" s="95" t="s">
        <v>414</v>
      </c>
      <c r="E23" s="440">
        <v>109.44</v>
      </c>
      <c r="F23" s="441" t="s">
        <v>97</v>
      </c>
      <c r="G23" s="434"/>
      <c r="H23" s="435">
        <f t="shared" ref="H23:H34" si="1">G23*E23</f>
        <v>0</v>
      </c>
      <c r="J23" s="99"/>
    </row>
    <row r="24" spans="1:15" s="69" customFormat="1" ht="18.649999999999999" customHeight="1">
      <c r="A24" s="62"/>
      <c r="B24" s="96">
        <v>16</v>
      </c>
      <c r="C24" s="96" t="s">
        <v>278</v>
      </c>
      <c r="D24" s="95" t="s">
        <v>279</v>
      </c>
      <c r="E24" s="440">
        <v>77.2</v>
      </c>
      <c r="F24" s="441" t="s">
        <v>97</v>
      </c>
      <c r="G24" s="434"/>
      <c r="H24" s="435">
        <f t="shared" si="1"/>
        <v>0</v>
      </c>
      <c r="J24" s="99"/>
    </row>
    <row r="25" spans="1:15" s="69" customFormat="1" ht="18.649999999999999" customHeight="1">
      <c r="A25" s="62"/>
      <c r="B25" s="96">
        <v>17</v>
      </c>
      <c r="C25" s="96" t="s">
        <v>280</v>
      </c>
      <c r="D25" s="95" t="s">
        <v>281</v>
      </c>
      <c r="E25" s="440">
        <v>28.76</v>
      </c>
      <c r="F25" s="441" t="s">
        <v>93</v>
      </c>
      <c r="G25" s="434"/>
      <c r="H25" s="435">
        <f t="shared" si="1"/>
        <v>0</v>
      </c>
      <c r="J25" s="99"/>
    </row>
    <row r="26" spans="1:15" s="69" customFormat="1" ht="18.649999999999999" customHeight="1">
      <c r="A26" s="62"/>
      <c r="B26" s="96">
        <v>18</v>
      </c>
      <c r="C26" s="96" t="s">
        <v>282</v>
      </c>
      <c r="D26" s="95" t="s">
        <v>283</v>
      </c>
      <c r="E26" s="440">
        <v>28.76</v>
      </c>
      <c r="F26" s="441" t="s">
        <v>93</v>
      </c>
      <c r="G26" s="434"/>
      <c r="H26" s="435">
        <f t="shared" si="1"/>
        <v>0</v>
      </c>
      <c r="J26" s="99"/>
    </row>
    <row r="27" spans="1:15" s="69" customFormat="1" ht="18.649999999999999" customHeight="1">
      <c r="A27" s="62"/>
      <c r="B27" s="96">
        <v>19</v>
      </c>
      <c r="C27" s="96" t="s">
        <v>161</v>
      </c>
      <c r="D27" s="95" t="s">
        <v>162</v>
      </c>
      <c r="E27" s="440">
        <v>5.24</v>
      </c>
      <c r="F27" s="441" t="s">
        <v>94</v>
      </c>
      <c r="G27" s="434"/>
      <c r="H27" s="435">
        <f t="shared" si="1"/>
        <v>0</v>
      </c>
      <c r="J27" s="99"/>
    </row>
    <row r="28" spans="1:15" s="69" customFormat="1" ht="18.649999999999999" customHeight="1">
      <c r="A28" s="62"/>
      <c r="B28" s="96">
        <v>20</v>
      </c>
      <c r="C28" s="96" t="s">
        <v>284</v>
      </c>
      <c r="D28" s="95" t="s">
        <v>285</v>
      </c>
      <c r="E28" s="440">
        <v>141.4</v>
      </c>
      <c r="F28" s="441" t="s">
        <v>93</v>
      </c>
      <c r="G28" s="434"/>
      <c r="H28" s="435">
        <f t="shared" si="1"/>
        <v>0</v>
      </c>
      <c r="J28" s="99"/>
    </row>
    <row r="29" spans="1:15" s="69" customFormat="1" ht="18.649999999999999" customHeight="1">
      <c r="A29" s="62"/>
      <c r="B29" s="96">
        <v>21</v>
      </c>
      <c r="C29" s="96" t="s">
        <v>163</v>
      </c>
      <c r="D29" s="95" t="s">
        <v>164</v>
      </c>
      <c r="E29" s="440">
        <v>57.51</v>
      </c>
      <c r="F29" s="441" t="s">
        <v>97</v>
      </c>
      <c r="G29" s="434"/>
      <c r="H29" s="435">
        <f t="shared" si="1"/>
        <v>0</v>
      </c>
      <c r="J29" s="99"/>
    </row>
    <row r="30" spans="1:15" s="69" customFormat="1" ht="18.649999999999999" customHeight="1">
      <c r="A30" s="62"/>
      <c r="B30" s="96">
        <v>22</v>
      </c>
      <c r="C30" s="96" t="s">
        <v>286</v>
      </c>
      <c r="D30" s="95" t="s">
        <v>287</v>
      </c>
      <c r="E30" s="440">
        <v>6.13</v>
      </c>
      <c r="F30" s="441" t="s">
        <v>97</v>
      </c>
      <c r="G30" s="434"/>
      <c r="H30" s="435">
        <f t="shared" si="1"/>
        <v>0</v>
      </c>
      <c r="J30" s="99"/>
    </row>
    <row r="31" spans="1:15" s="69" customFormat="1" ht="18.649999999999999" customHeight="1">
      <c r="A31" s="62"/>
      <c r="B31" s="96">
        <v>23</v>
      </c>
      <c r="C31" s="96" t="s">
        <v>288</v>
      </c>
      <c r="D31" s="95" t="s">
        <v>289</v>
      </c>
      <c r="E31" s="440">
        <v>0.72</v>
      </c>
      <c r="F31" s="441" t="s">
        <v>97</v>
      </c>
      <c r="G31" s="434"/>
      <c r="H31" s="435">
        <f t="shared" si="1"/>
        <v>0</v>
      </c>
      <c r="J31" s="99"/>
    </row>
    <row r="32" spans="1:15" s="69" customFormat="1" ht="18.649999999999999" customHeight="1">
      <c r="A32" s="62"/>
      <c r="B32" s="96">
        <v>24</v>
      </c>
      <c r="C32" s="96" t="s">
        <v>290</v>
      </c>
      <c r="D32" s="95" t="s">
        <v>291</v>
      </c>
      <c r="E32" s="440">
        <v>4.8</v>
      </c>
      <c r="F32" s="441" t="s">
        <v>93</v>
      </c>
      <c r="G32" s="434"/>
      <c r="H32" s="435">
        <f t="shared" si="1"/>
        <v>0</v>
      </c>
      <c r="J32" s="99"/>
    </row>
    <row r="33" spans="1:10" s="69" customFormat="1" ht="18.649999999999999" customHeight="1">
      <c r="A33" s="62"/>
      <c r="B33" s="96">
        <v>25</v>
      </c>
      <c r="C33" s="96" t="s">
        <v>292</v>
      </c>
      <c r="D33" s="95" t="s">
        <v>293</v>
      </c>
      <c r="E33" s="440">
        <v>4.8</v>
      </c>
      <c r="F33" s="441" t="s">
        <v>93</v>
      </c>
      <c r="G33" s="434"/>
      <c r="H33" s="435">
        <f t="shared" si="1"/>
        <v>0</v>
      </c>
      <c r="J33" s="99"/>
    </row>
    <row r="34" spans="1:10" s="69" customFormat="1" ht="18.649999999999999" customHeight="1">
      <c r="A34" s="62"/>
      <c r="B34" s="96">
        <v>26</v>
      </c>
      <c r="C34" s="96" t="s">
        <v>294</v>
      </c>
      <c r="D34" s="95" t="s">
        <v>295</v>
      </c>
      <c r="E34" s="440">
        <v>0.09</v>
      </c>
      <c r="F34" s="441" t="s">
        <v>94</v>
      </c>
      <c r="G34" s="434"/>
      <c r="H34" s="435">
        <f t="shared" si="1"/>
        <v>0</v>
      </c>
      <c r="J34" s="99"/>
    </row>
    <row r="35" spans="1:10" s="84" customFormat="1" ht="18.649999999999999" customHeight="1">
      <c r="A35" s="85"/>
      <c r="B35" s="86"/>
      <c r="C35" s="80"/>
      <c r="D35" s="78" t="s">
        <v>160</v>
      </c>
      <c r="E35" s="436"/>
      <c r="F35" s="437"/>
      <c r="G35" s="438"/>
      <c r="H35" s="442">
        <f>SUM(H23:H34)</f>
        <v>0</v>
      </c>
      <c r="J35" s="90"/>
    </row>
    <row r="36" spans="1:10" s="84" customFormat="1" ht="18.649999999999999" customHeight="1">
      <c r="A36" s="85"/>
      <c r="B36" s="86"/>
      <c r="C36" s="80"/>
      <c r="D36" s="92"/>
      <c r="E36" s="436"/>
      <c r="F36" s="437"/>
      <c r="G36" s="438"/>
      <c r="H36" s="439"/>
      <c r="J36" s="90"/>
    </row>
    <row r="37" spans="1:10" s="70" customFormat="1" ht="18.649999999999999" customHeight="1">
      <c r="A37" s="93"/>
      <c r="B37" s="76"/>
      <c r="C37" s="77"/>
      <c r="D37" s="78" t="s">
        <v>65</v>
      </c>
      <c r="E37" s="443"/>
      <c r="F37" s="444"/>
      <c r="G37" s="445"/>
      <c r="H37" s="442"/>
      <c r="J37" s="71"/>
    </row>
    <row r="38" spans="1:10" s="69" customFormat="1" ht="18.649999999999999" customHeight="1">
      <c r="A38" s="62"/>
      <c r="B38" s="96">
        <v>27</v>
      </c>
      <c r="C38" s="96" t="s">
        <v>296</v>
      </c>
      <c r="D38" s="95" t="s">
        <v>297</v>
      </c>
      <c r="E38" s="440">
        <v>35.26</v>
      </c>
      <c r="F38" s="441" t="s">
        <v>97</v>
      </c>
      <c r="G38" s="434"/>
      <c r="H38" s="435">
        <f t="shared" ref="H38:H69" si="2">G38*E38</f>
        <v>0</v>
      </c>
      <c r="J38" s="99"/>
    </row>
    <row r="39" spans="1:10" s="69" customFormat="1" ht="18.649999999999999" customHeight="1">
      <c r="A39" s="62"/>
      <c r="B39" s="96">
        <v>28</v>
      </c>
      <c r="C39" s="96" t="s">
        <v>298</v>
      </c>
      <c r="D39" s="95" t="s">
        <v>299</v>
      </c>
      <c r="E39" s="440">
        <v>15.25</v>
      </c>
      <c r="F39" s="441" t="s">
        <v>93</v>
      </c>
      <c r="G39" s="434"/>
      <c r="H39" s="435">
        <f t="shared" si="2"/>
        <v>0</v>
      </c>
      <c r="J39" s="99"/>
    </row>
    <row r="40" spans="1:10" s="69" customFormat="1" ht="18.649999999999999" customHeight="1">
      <c r="A40" s="62"/>
      <c r="B40" s="96">
        <v>29</v>
      </c>
      <c r="C40" s="96" t="s">
        <v>300</v>
      </c>
      <c r="D40" s="95" t="s">
        <v>301</v>
      </c>
      <c r="E40" s="440">
        <v>317.63</v>
      </c>
      <c r="F40" s="441" t="s">
        <v>93</v>
      </c>
      <c r="G40" s="434"/>
      <c r="H40" s="435">
        <f t="shared" si="2"/>
        <v>0</v>
      </c>
      <c r="J40" s="99"/>
    </row>
    <row r="41" spans="1:10" s="69" customFormat="1" ht="18.649999999999999" customHeight="1">
      <c r="A41" s="62"/>
      <c r="B41" s="96">
        <v>30</v>
      </c>
      <c r="C41" s="96" t="s">
        <v>307</v>
      </c>
      <c r="D41" s="95" t="s">
        <v>308</v>
      </c>
      <c r="E41" s="440">
        <v>7.97</v>
      </c>
      <c r="F41" s="441" t="s">
        <v>97</v>
      </c>
      <c r="G41" s="434"/>
      <c r="H41" s="435">
        <f>G41*E41</f>
        <v>0</v>
      </c>
      <c r="J41" s="99"/>
    </row>
    <row r="42" spans="1:10" s="69" customFormat="1" ht="18.649999999999999" customHeight="1">
      <c r="A42" s="62"/>
      <c r="B42" s="96">
        <v>31</v>
      </c>
      <c r="C42" s="96" t="s">
        <v>309</v>
      </c>
      <c r="D42" s="95" t="s">
        <v>310</v>
      </c>
      <c r="E42" s="440">
        <v>69.709999999999994</v>
      </c>
      <c r="F42" s="441" t="s">
        <v>93</v>
      </c>
      <c r="G42" s="434"/>
      <c r="H42" s="435">
        <f>G42*E42</f>
        <v>0</v>
      </c>
      <c r="J42" s="99"/>
    </row>
    <row r="43" spans="1:10" s="69" customFormat="1" ht="18.649999999999999" customHeight="1">
      <c r="A43" s="62"/>
      <c r="B43" s="96">
        <v>32</v>
      </c>
      <c r="C43" s="96" t="s">
        <v>311</v>
      </c>
      <c r="D43" s="95" t="s">
        <v>312</v>
      </c>
      <c r="E43" s="440">
        <v>69.709999999999994</v>
      </c>
      <c r="F43" s="441" t="s">
        <v>93</v>
      </c>
      <c r="G43" s="434"/>
      <c r="H43" s="435">
        <f>G43*E43</f>
        <v>0</v>
      </c>
      <c r="J43" s="99"/>
    </row>
    <row r="44" spans="1:10" s="69" customFormat="1" ht="18.649999999999999" customHeight="1">
      <c r="A44" s="62"/>
      <c r="B44" s="96">
        <v>33</v>
      </c>
      <c r="C44" s="96" t="s">
        <v>313</v>
      </c>
      <c r="D44" s="95" t="s">
        <v>314</v>
      </c>
      <c r="E44" s="440">
        <v>1.43</v>
      </c>
      <c r="F44" s="441" t="s">
        <v>94</v>
      </c>
      <c r="G44" s="434"/>
      <c r="H44" s="435">
        <f>G44*E44</f>
        <v>0</v>
      </c>
      <c r="J44" s="99"/>
    </row>
    <row r="45" spans="1:10" s="69" customFormat="1" ht="18.649999999999999" customHeight="1">
      <c r="A45" s="62"/>
      <c r="B45" s="96">
        <v>34</v>
      </c>
      <c r="C45" s="96" t="s">
        <v>302</v>
      </c>
      <c r="D45" s="95" t="s">
        <v>1815</v>
      </c>
      <c r="E45" s="440">
        <v>35.03</v>
      </c>
      <c r="F45" s="441" t="s">
        <v>97</v>
      </c>
      <c r="G45" s="434"/>
      <c r="H45" s="435">
        <f t="shared" si="2"/>
        <v>0</v>
      </c>
      <c r="J45" s="99"/>
    </row>
    <row r="46" spans="1:10" s="69" customFormat="1" ht="18.649999999999999" customHeight="1">
      <c r="A46" s="62"/>
      <c r="B46" s="96">
        <v>35</v>
      </c>
      <c r="C46" s="96" t="s">
        <v>165</v>
      </c>
      <c r="D46" s="95" t="s">
        <v>166</v>
      </c>
      <c r="E46" s="440">
        <v>2</v>
      </c>
      <c r="F46" s="441" t="s">
        <v>96</v>
      </c>
      <c r="G46" s="434"/>
      <c r="H46" s="435">
        <f t="shared" si="2"/>
        <v>0</v>
      </c>
      <c r="J46" s="99"/>
    </row>
    <row r="47" spans="1:10" s="69" customFormat="1" ht="18.649999999999999" customHeight="1">
      <c r="A47" s="62"/>
      <c r="B47" s="96">
        <v>36</v>
      </c>
      <c r="C47" s="96" t="s">
        <v>167</v>
      </c>
      <c r="D47" s="95" t="s">
        <v>166</v>
      </c>
      <c r="E47" s="440">
        <v>1</v>
      </c>
      <c r="F47" s="441" t="s">
        <v>96</v>
      </c>
      <c r="G47" s="434"/>
      <c r="H47" s="435">
        <f t="shared" si="2"/>
        <v>0</v>
      </c>
      <c r="J47" s="99"/>
    </row>
    <row r="48" spans="1:10" s="69" customFormat="1" ht="18.649999999999999" customHeight="1">
      <c r="A48" s="62"/>
      <c r="B48" s="96">
        <v>37</v>
      </c>
      <c r="C48" s="96" t="s">
        <v>303</v>
      </c>
      <c r="D48" s="95" t="s">
        <v>304</v>
      </c>
      <c r="E48" s="440">
        <v>1</v>
      </c>
      <c r="F48" s="441" t="s">
        <v>96</v>
      </c>
      <c r="G48" s="434"/>
      <c r="H48" s="435">
        <f t="shared" si="2"/>
        <v>0</v>
      </c>
      <c r="J48" s="99"/>
    </row>
    <row r="49" spans="1:10" s="69" customFormat="1" ht="18.649999999999999" customHeight="1">
      <c r="A49" s="62"/>
      <c r="B49" s="96">
        <v>38</v>
      </c>
      <c r="C49" s="96" t="s">
        <v>305</v>
      </c>
      <c r="D49" s="95" t="s">
        <v>306</v>
      </c>
      <c r="E49" s="440">
        <v>1</v>
      </c>
      <c r="F49" s="441" t="s">
        <v>96</v>
      </c>
      <c r="G49" s="434"/>
      <c r="H49" s="435">
        <f t="shared" si="2"/>
        <v>0</v>
      </c>
      <c r="J49" s="99"/>
    </row>
    <row r="50" spans="1:10" s="69" customFormat="1" ht="18.649999999999999" customHeight="1">
      <c r="A50" s="62"/>
      <c r="B50" s="96">
        <v>39</v>
      </c>
      <c r="C50" s="96" t="s">
        <v>315</v>
      </c>
      <c r="D50" s="95" t="s">
        <v>316</v>
      </c>
      <c r="E50" s="440">
        <v>1.6</v>
      </c>
      <c r="F50" s="441" t="s">
        <v>97</v>
      </c>
      <c r="G50" s="434"/>
      <c r="H50" s="435">
        <f t="shared" si="2"/>
        <v>0</v>
      </c>
      <c r="J50" s="99"/>
    </row>
    <row r="51" spans="1:10" s="69" customFormat="1" ht="18.649999999999999" customHeight="1">
      <c r="A51" s="62"/>
      <c r="B51" s="96">
        <v>40</v>
      </c>
      <c r="C51" s="96" t="s">
        <v>317</v>
      </c>
      <c r="D51" s="95" t="s">
        <v>318</v>
      </c>
      <c r="E51" s="440">
        <v>21.34</v>
      </c>
      <c r="F51" s="441" t="s">
        <v>93</v>
      </c>
      <c r="G51" s="434"/>
      <c r="H51" s="435">
        <f t="shared" si="2"/>
        <v>0</v>
      </c>
      <c r="J51" s="99"/>
    </row>
    <row r="52" spans="1:10" s="69" customFormat="1" ht="18.649999999999999" customHeight="1">
      <c r="A52" s="62"/>
      <c r="B52" s="96">
        <v>41</v>
      </c>
      <c r="C52" s="96" t="s">
        <v>319</v>
      </c>
      <c r="D52" s="95" t="s">
        <v>320</v>
      </c>
      <c r="E52" s="440">
        <v>21.34</v>
      </c>
      <c r="F52" s="441" t="s">
        <v>93</v>
      </c>
      <c r="G52" s="434"/>
      <c r="H52" s="435">
        <f t="shared" si="2"/>
        <v>0</v>
      </c>
      <c r="J52" s="99"/>
    </row>
    <row r="53" spans="1:10" s="69" customFormat="1" ht="18.649999999999999" customHeight="1">
      <c r="A53" s="62"/>
      <c r="B53" s="96">
        <v>42</v>
      </c>
      <c r="C53" s="96" t="s">
        <v>321</v>
      </c>
      <c r="D53" s="95" t="s">
        <v>322</v>
      </c>
      <c r="E53" s="440">
        <v>0.26</v>
      </c>
      <c r="F53" s="441" t="s">
        <v>94</v>
      </c>
      <c r="G53" s="434"/>
      <c r="H53" s="435">
        <f t="shared" si="2"/>
        <v>0</v>
      </c>
      <c r="J53" s="99"/>
    </row>
    <row r="54" spans="1:10" s="69" customFormat="1" ht="18.649999999999999" customHeight="1">
      <c r="A54" s="62"/>
      <c r="B54" s="96">
        <v>43</v>
      </c>
      <c r="C54" s="96" t="s">
        <v>329</v>
      </c>
      <c r="D54" s="95" t="s">
        <v>416</v>
      </c>
      <c r="E54" s="440">
        <v>9.0500000000000007</v>
      </c>
      <c r="F54" s="441" t="s">
        <v>93</v>
      </c>
      <c r="G54" s="434"/>
      <c r="H54" s="435">
        <f t="shared" si="2"/>
        <v>0</v>
      </c>
      <c r="J54" s="99"/>
    </row>
    <row r="55" spans="1:10" s="69" customFormat="1" ht="18.649999999999999" customHeight="1">
      <c r="A55" s="62"/>
      <c r="B55" s="96">
        <v>44</v>
      </c>
      <c r="C55" s="96" t="s">
        <v>330</v>
      </c>
      <c r="D55" s="95" t="s">
        <v>417</v>
      </c>
      <c r="E55" s="440">
        <v>1.58</v>
      </c>
      <c r="F55" s="441" t="s">
        <v>93</v>
      </c>
      <c r="G55" s="434"/>
      <c r="H55" s="435">
        <f t="shared" si="2"/>
        <v>0</v>
      </c>
      <c r="J55" s="99"/>
    </row>
    <row r="56" spans="1:10" s="69" customFormat="1" ht="18.649999999999999" customHeight="1">
      <c r="A56" s="62"/>
      <c r="B56" s="96">
        <v>45</v>
      </c>
      <c r="C56" s="96" t="s">
        <v>330</v>
      </c>
      <c r="D56" s="95" t="s">
        <v>419</v>
      </c>
      <c r="E56" s="440">
        <v>0.42</v>
      </c>
      <c r="F56" s="441" t="s">
        <v>93</v>
      </c>
      <c r="G56" s="434"/>
      <c r="H56" s="435">
        <f t="shared" ref="H56" si="3">G56*E56</f>
        <v>0</v>
      </c>
      <c r="J56" s="99"/>
    </row>
    <row r="57" spans="1:10" s="69" customFormat="1" ht="18.649999999999999" customHeight="1">
      <c r="A57" s="62"/>
      <c r="B57" s="96">
        <v>46</v>
      </c>
      <c r="C57" s="96" t="s">
        <v>332</v>
      </c>
      <c r="D57" s="95" t="s">
        <v>418</v>
      </c>
      <c r="E57" s="440">
        <v>73.03</v>
      </c>
      <c r="F57" s="441" t="s">
        <v>93</v>
      </c>
      <c r="G57" s="434"/>
      <c r="H57" s="435">
        <f t="shared" si="2"/>
        <v>0</v>
      </c>
      <c r="J57" s="99"/>
    </row>
    <row r="58" spans="1:10" s="69" customFormat="1" ht="18.649999999999999" customHeight="1">
      <c r="A58" s="62"/>
      <c r="B58" s="96">
        <v>47</v>
      </c>
      <c r="C58" s="96" t="s">
        <v>333</v>
      </c>
      <c r="D58" s="95" t="s">
        <v>420</v>
      </c>
      <c r="E58" s="440">
        <v>232.45</v>
      </c>
      <c r="F58" s="441" t="s">
        <v>93</v>
      </c>
      <c r="G58" s="434"/>
      <c r="H58" s="435">
        <f t="shared" si="2"/>
        <v>0</v>
      </c>
      <c r="J58" s="99"/>
    </row>
    <row r="59" spans="1:10" s="69" customFormat="1" ht="18.649999999999999" customHeight="1">
      <c r="A59" s="62"/>
      <c r="B59" s="96">
        <v>48</v>
      </c>
      <c r="C59" s="96" t="s">
        <v>334</v>
      </c>
      <c r="D59" s="95" t="s">
        <v>421</v>
      </c>
      <c r="E59" s="440">
        <v>15.85</v>
      </c>
      <c r="F59" s="441" t="s">
        <v>93</v>
      </c>
      <c r="G59" s="434"/>
      <c r="H59" s="435">
        <f t="shared" si="2"/>
        <v>0</v>
      </c>
      <c r="J59" s="99"/>
    </row>
    <row r="60" spans="1:10" s="69" customFormat="1" ht="18.649999999999999" customHeight="1">
      <c r="A60" s="62"/>
      <c r="B60" s="96">
        <v>49</v>
      </c>
      <c r="C60" s="96" t="s">
        <v>323</v>
      </c>
      <c r="D60" s="95" t="s">
        <v>324</v>
      </c>
      <c r="E60" s="440">
        <v>14.25</v>
      </c>
      <c r="F60" s="441" t="s">
        <v>93</v>
      </c>
      <c r="G60" s="434"/>
      <c r="H60" s="435">
        <f>G60*E60</f>
        <v>0</v>
      </c>
      <c r="J60" s="99"/>
    </row>
    <row r="61" spans="1:10" s="69" customFormat="1" ht="18.649999999999999" customHeight="1">
      <c r="A61" s="62"/>
      <c r="B61" s="96">
        <v>50</v>
      </c>
      <c r="C61" s="96" t="s">
        <v>325</v>
      </c>
      <c r="D61" s="95" t="s">
        <v>326</v>
      </c>
      <c r="E61" s="440">
        <v>3.72</v>
      </c>
      <c r="F61" s="441" t="s">
        <v>93</v>
      </c>
      <c r="G61" s="434"/>
      <c r="H61" s="435">
        <f>G61*E61</f>
        <v>0</v>
      </c>
      <c r="J61" s="99"/>
    </row>
    <row r="62" spans="1:10" s="69" customFormat="1" ht="18.649999999999999" customHeight="1">
      <c r="A62" s="62"/>
      <c r="B62" s="96">
        <v>51</v>
      </c>
      <c r="C62" s="96" t="s">
        <v>327</v>
      </c>
      <c r="D62" s="95" t="s">
        <v>328</v>
      </c>
      <c r="E62" s="440">
        <v>2.2000000000000002</v>
      </c>
      <c r="F62" s="441" t="s">
        <v>93</v>
      </c>
      <c r="G62" s="434"/>
      <c r="H62" s="435">
        <f>G62*E62</f>
        <v>0</v>
      </c>
      <c r="J62" s="99"/>
    </row>
    <row r="63" spans="1:10" s="69" customFormat="1" ht="18.649999999999999" customHeight="1">
      <c r="A63" s="62"/>
      <c r="B63" s="96">
        <v>52</v>
      </c>
      <c r="C63" s="96" t="s">
        <v>335</v>
      </c>
      <c r="D63" s="95" t="s">
        <v>425</v>
      </c>
      <c r="E63" s="440">
        <v>32.159999999999997</v>
      </c>
      <c r="F63" s="441" t="s">
        <v>93</v>
      </c>
      <c r="G63" s="434"/>
      <c r="H63" s="435">
        <f t="shared" si="2"/>
        <v>0</v>
      </c>
      <c r="J63" s="99"/>
    </row>
    <row r="64" spans="1:10" s="69" customFormat="1" ht="18.649999999999999" customHeight="1">
      <c r="A64" s="62"/>
      <c r="B64" s="96">
        <v>53</v>
      </c>
      <c r="C64" s="96" t="s">
        <v>335</v>
      </c>
      <c r="D64" s="95" t="s">
        <v>422</v>
      </c>
      <c r="E64" s="440">
        <v>4.12</v>
      </c>
      <c r="F64" s="441" t="s">
        <v>93</v>
      </c>
      <c r="G64" s="434"/>
      <c r="H64" s="435">
        <f t="shared" si="2"/>
        <v>0</v>
      </c>
      <c r="J64" s="99"/>
    </row>
    <row r="65" spans="1:10" s="69" customFormat="1" ht="18.649999999999999" customHeight="1">
      <c r="A65" s="62"/>
      <c r="B65" s="96">
        <v>54</v>
      </c>
      <c r="C65" s="96" t="s">
        <v>335</v>
      </c>
      <c r="D65" s="95" t="s">
        <v>423</v>
      </c>
      <c r="E65" s="440">
        <v>2.4700000000000002</v>
      </c>
      <c r="F65" s="441" t="s">
        <v>93</v>
      </c>
      <c r="G65" s="434"/>
      <c r="H65" s="435">
        <f t="shared" si="2"/>
        <v>0</v>
      </c>
      <c r="J65" s="99"/>
    </row>
    <row r="66" spans="1:10" s="69" customFormat="1" ht="18.649999999999999" customHeight="1">
      <c r="A66" s="62"/>
      <c r="B66" s="96">
        <v>55</v>
      </c>
      <c r="C66" s="96" t="s">
        <v>336</v>
      </c>
      <c r="D66" s="95" t="s">
        <v>424</v>
      </c>
      <c r="E66" s="440">
        <v>8.7100000000000009</v>
      </c>
      <c r="F66" s="441" t="s">
        <v>93</v>
      </c>
      <c r="G66" s="434"/>
      <c r="H66" s="435">
        <f t="shared" si="2"/>
        <v>0</v>
      </c>
      <c r="J66" s="99"/>
    </row>
    <row r="67" spans="1:10" s="69" customFormat="1" ht="18.649999999999999" customHeight="1">
      <c r="A67" s="62"/>
      <c r="B67" s="96">
        <v>56</v>
      </c>
      <c r="C67" s="96" t="s">
        <v>426</v>
      </c>
      <c r="D67" s="95" t="s">
        <v>428</v>
      </c>
      <c r="E67" s="440">
        <v>11.41</v>
      </c>
      <c r="F67" s="441" t="s">
        <v>93</v>
      </c>
      <c r="G67" s="434"/>
      <c r="H67" s="435">
        <f t="shared" si="2"/>
        <v>0</v>
      </c>
      <c r="J67" s="99"/>
    </row>
    <row r="68" spans="1:10" s="69" customFormat="1" ht="18.649999999999999" customHeight="1">
      <c r="A68" s="62"/>
      <c r="B68" s="96">
        <v>57</v>
      </c>
      <c r="C68" s="96" t="s">
        <v>427</v>
      </c>
      <c r="D68" s="95" t="s">
        <v>429</v>
      </c>
      <c r="E68" s="440">
        <v>9.0399999999999991</v>
      </c>
      <c r="F68" s="441" t="s">
        <v>93</v>
      </c>
      <c r="G68" s="434"/>
      <c r="H68" s="435">
        <f t="shared" si="2"/>
        <v>0</v>
      </c>
      <c r="J68" s="99"/>
    </row>
    <row r="69" spans="1:10" s="69" customFormat="1" ht="18.649999999999999" customHeight="1">
      <c r="A69" s="62"/>
      <c r="B69" s="96">
        <v>58</v>
      </c>
      <c r="C69" s="96" t="s">
        <v>333</v>
      </c>
      <c r="D69" s="95" t="s">
        <v>331</v>
      </c>
      <c r="E69" s="440">
        <v>0.42</v>
      </c>
      <c r="F69" s="441" t="s">
        <v>93</v>
      </c>
      <c r="G69" s="434"/>
      <c r="H69" s="435">
        <f t="shared" si="2"/>
        <v>0</v>
      </c>
      <c r="J69" s="99"/>
    </row>
    <row r="70" spans="1:10" s="70" customFormat="1" ht="18.649999999999999" customHeight="1">
      <c r="A70" s="62"/>
      <c r="B70" s="76"/>
      <c r="C70" s="77"/>
      <c r="D70" s="78" t="s">
        <v>65</v>
      </c>
      <c r="E70" s="443"/>
      <c r="F70" s="444"/>
      <c r="G70" s="445"/>
      <c r="H70" s="442">
        <f>SUM(H37:H69)</f>
        <v>0</v>
      </c>
      <c r="J70" s="71"/>
    </row>
    <row r="71" spans="1:10" s="72" customFormat="1" ht="18.649999999999999" customHeight="1">
      <c r="A71" s="62"/>
      <c r="B71" s="80"/>
      <c r="C71" s="81"/>
      <c r="D71" s="82"/>
      <c r="E71" s="446"/>
      <c r="F71" s="447"/>
      <c r="G71" s="448"/>
      <c r="H71" s="439"/>
      <c r="J71" s="73"/>
    </row>
    <row r="72" spans="1:10" s="70" customFormat="1" ht="18.649999999999999" customHeight="1">
      <c r="A72" s="62"/>
      <c r="B72" s="76"/>
      <c r="C72" s="77"/>
      <c r="D72" s="78" t="s">
        <v>168</v>
      </c>
      <c r="E72" s="443"/>
      <c r="F72" s="444"/>
      <c r="G72" s="445"/>
      <c r="H72" s="442"/>
      <c r="J72" s="71"/>
    </row>
    <row r="73" spans="1:10" s="69" customFormat="1" ht="18.649999999999999" customHeight="1">
      <c r="A73" s="62"/>
      <c r="B73" s="96">
        <v>59</v>
      </c>
      <c r="C73" s="96" t="s">
        <v>337</v>
      </c>
      <c r="D73" s="95" t="s">
        <v>338</v>
      </c>
      <c r="E73" s="440">
        <v>106.47</v>
      </c>
      <c r="F73" s="441" t="s">
        <v>97</v>
      </c>
      <c r="G73" s="434"/>
      <c r="H73" s="435">
        <f t="shared" ref="H73:H98" si="4">G73*E73</f>
        <v>0</v>
      </c>
      <c r="J73" s="99"/>
    </row>
    <row r="74" spans="1:10" s="69" customFormat="1" ht="18.649999999999999" customHeight="1">
      <c r="A74" s="62"/>
      <c r="B74" s="96">
        <v>60</v>
      </c>
      <c r="C74" s="96" t="s">
        <v>339</v>
      </c>
      <c r="D74" s="95" t="s">
        <v>340</v>
      </c>
      <c r="E74" s="440">
        <v>436.46</v>
      </c>
      <c r="F74" s="441" t="s">
        <v>93</v>
      </c>
      <c r="G74" s="434"/>
      <c r="H74" s="435">
        <f t="shared" si="4"/>
        <v>0</v>
      </c>
      <c r="J74" s="99"/>
    </row>
    <row r="75" spans="1:10" s="69" customFormat="1" ht="18.649999999999999" customHeight="1">
      <c r="A75" s="62"/>
      <c r="B75" s="96">
        <v>61</v>
      </c>
      <c r="C75" s="96" t="s">
        <v>341</v>
      </c>
      <c r="D75" s="95" t="s">
        <v>342</v>
      </c>
      <c r="E75" s="440">
        <v>436.46</v>
      </c>
      <c r="F75" s="441" t="s">
        <v>93</v>
      </c>
      <c r="G75" s="434"/>
      <c r="H75" s="435">
        <f t="shared" si="4"/>
        <v>0</v>
      </c>
      <c r="J75" s="99"/>
    </row>
    <row r="76" spans="1:10" s="69" customFormat="1" ht="18.649999999999999" customHeight="1">
      <c r="A76" s="62"/>
      <c r="B76" s="96">
        <v>62</v>
      </c>
      <c r="C76" s="96" t="s">
        <v>343</v>
      </c>
      <c r="D76" s="95" t="s">
        <v>344</v>
      </c>
      <c r="E76" s="440">
        <v>185.43</v>
      </c>
      <c r="F76" s="441" t="s">
        <v>95</v>
      </c>
      <c r="G76" s="434"/>
      <c r="H76" s="435">
        <f t="shared" si="4"/>
        <v>0</v>
      </c>
      <c r="J76" s="99"/>
    </row>
    <row r="77" spans="1:10" s="69" customFormat="1" ht="18.649999999999999" customHeight="1">
      <c r="A77" s="62"/>
      <c r="B77" s="96">
        <v>63</v>
      </c>
      <c r="C77" s="96" t="s">
        <v>345</v>
      </c>
      <c r="D77" s="95" t="s">
        <v>346</v>
      </c>
      <c r="E77" s="440">
        <v>185.43</v>
      </c>
      <c r="F77" s="441" t="s">
        <v>95</v>
      </c>
      <c r="G77" s="434"/>
      <c r="H77" s="435">
        <f t="shared" si="4"/>
        <v>0</v>
      </c>
      <c r="J77" s="99"/>
    </row>
    <row r="78" spans="1:10" s="69" customFormat="1" ht="18.649999999999999" customHeight="1">
      <c r="A78" s="62"/>
      <c r="B78" s="96">
        <v>64</v>
      </c>
      <c r="C78" s="96" t="s">
        <v>347</v>
      </c>
      <c r="D78" s="95" t="s">
        <v>348</v>
      </c>
      <c r="E78" s="440">
        <v>436.46</v>
      </c>
      <c r="F78" s="441" t="s">
        <v>93</v>
      </c>
      <c r="G78" s="434"/>
      <c r="H78" s="435">
        <f t="shared" si="4"/>
        <v>0</v>
      </c>
      <c r="J78" s="99"/>
    </row>
    <row r="79" spans="1:10" s="69" customFormat="1" ht="18.649999999999999" customHeight="1">
      <c r="A79" s="62"/>
      <c r="B79" s="96">
        <v>65</v>
      </c>
      <c r="C79" s="96" t="s">
        <v>349</v>
      </c>
      <c r="D79" s="95" t="s">
        <v>350</v>
      </c>
      <c r="E79" s="440">
        <v>436.46</v>
      </c>
      <c r="F79" s="441" t="s">
        <v>93</v>
      </c>
      <c r="G79" s="434"/>
      <c r="H79" s="435">
        <f t="shared" si="4"/>
        <v>0</v>
      </c>
      <c r="J79" s="99"/>
    </row>
    <row r="80" spans="1:10" s="69" customFormat="1" ht="18.649999999999999" customHeight="1">
      <c r="A80" s="62"/>
      <c r="B80" s="96">
        <v>66</v>
      </c>
      <c r="C80" s="96" t="s">
        <v>351</v>
      </c>
      <c r="D80" s="95" t="s">
        <v>352</v>
      </c>
      <c r="E80" s="440">
        <v>6.22</v>
      </c>
      <c r="F80" s="441" t="s">
        <v>94</v>
      </c>
      <c r="G80" s="434"/>
      <c r="H80" s="435">
        <f t="shared" si="4"/>
        <v>0</v>
      </c>
      <c r="J80" s="99"/>
    </row>
    <row r="81" spans="1:10" s="69" customFormat="1" ht="18.649999999999999" customHeight="1">
      <c r="A81" s="62"/>
      <c r="B81" s="96">
        <v>67</v>
      </c>
      <c r="C81" s="96" t="s">
        <v>353</v>
      </c>
      <c r="D81" s="95" t="s">
        <v>354</v>
      </c>
      <c r="E81" s="440">
        <v>19.5</v>
      </c>
      <c r="F81" s="441" t="s">
        <v>97</v>
      </c>
      <c r="G81" s="434"/>
      <c r="H81" s="435">
        <f t="shared" si="4"/>
        <v>0</v>
      </c>
      <c r="J81" s="99"/>
    </row>
    <row r="82" spans="1:10" s="69" customFormat="1" ht="18.649999999999999" customHeight="1">
      <c r="A82" s="62"/>
      <c r="B82" s="96">
        <v>68</v>
      </c>
      <c r="C82" s="96" t="s">
        <v>355</v>
      </c>
      <c r="D82" s="95" t="s">
        <v>356</v>
      </c>
      <c r="E82" s="440">
        <v>87.65</v>
      </c>
      <c r="F82" s="441" t="s">
        <v>93</v>
      </c>
      <c r="G82" s="434"/>
      <c r="H82" s="435">
        <f t="shared" si="4"/>
        <v>0</v>
      </c>
      <c r="J82" s="99"/>
    </row>
    <row r="83" spans="1:10" s="69" customFormat="1" ht="18.649999999999999" customHeight="1">
      <c r="A83" s="62"/>
      <c r="B83" s="96">
        <v>69</v>
      </c>
      <c r="C83" s="96" t="s">
        <v>357</v>
      </c>
      <c r="D83" s="95" t="s">
        <v>358</v>
      </c>
      <c r="E83" s="440">
        <v>87.65</v>
      </c>
      <c r="F83" s="441" t="s">
        <v>93</v>
      </c>
      <c r="G83" s="434"/>
      <c r="H83" s="435">
        <f t="shared" si="4"/>
        <v>0</v>
      </c>
      <c r="J83" s="99"/>
    </row>
    <row r="84" spans="1:10" s="69" customFormat="1" ht="18.649999999999999" customHeight="1">
      <c r="A84" s="62"/>
      <c r="B84" s="96">
        <v>70</v>
      </c>
      <c r="C84" s="96" t="s">
        <v>359</v>
      </c>
      <c r="D84" s="95" t="s">
        <v>360</v>
      </c>
      <c r="E84" s="440">
        <v>15.39</v>
      </c>
      <c r="F84" s="441" t="s">
        <v>93</v>
      </c>
      <c r="G84" s="434"/>
      <c r="H84" s="435">
        <f t="shared" si="4"/>
        <v>0</v>
      </c>
      <c r="J84" s="99"/>
    </row>
    <row r="85" spans="1:10" s="69" customFormat="1" ht="18.649999999999999" customHeight="1">
      <c r="A85" s="62"/>
      <c r="B85" s="96">
        <v>71</v>
      </c>
      <c r="C85" s="96" t="s">
        <v>361</v>
      </c>
      <c r="D85" s="95" t="s">
        <v>362</v>
      </c>
      <c r="E85" s="440">
        <v>15.39</v>
      </c>
      <c r="F85" s="441" t="s">
        <v>93</v>
      </c>
      <c r="G85" s="434"/>
      <c r="H85" s="435">
        <f t="shared" si="4"/>
        <v>0</v>
      </c>
      <c r="J85" s="99"/>
    </row>
    <row r="86" spans="1:10" s="69" customFormat="1" ht="18.649999999999999" customHeight="1">
      <c r="A86" s="62"/>
      <c r="B86" s="96">
        <v>72</v>
      </c>
      <c r="C86" s="96" t="s">
        <v>363</v>
      </c>
      <c r="D86" s="95" t="s">
        <v>364</v>
      </c>
      <c r="E86" s="440">
        <v>2.34</v>
      </c>
      <c r="F86" s="441" t="s">
        <v>94</v>
      </c>
      <c r="G86" s="434"/>
      <c r="H86" s="435">
        <f t="shared" si="4"/>
        <v>0</v>
      </c>
      <c r="J86" s="99"/>
    </row>
    <row r="87" spans="1:10" s="69" customFormat="1" ht="18.649999999999999" customHeight="1">
      <c r="A87" s="62"/>
      <c r="B87" s="96">
        <v>73</v>
      </c>
      <c r="C87" s="96" t="s">
        <v>365</v>
      </c>
      <c r="D87" s="95" t="s">
        <v>366</v>
      </c>
      <c r="E87" s="440">
        <v>5.15</v>
      </c>
      <c r="F87" s="441" t="s">
        <v>97</v>
      </c>
      <c r="G87" s="434"/>
      <c r="H87" s="435">
        <f t="shared" si="4"/>
        <v>0</v>
      </c>
      <c r="J87" s="99"/>
    </row>
    <row r="88" spans="1:10" s="69" customFormat="1" ht="18.649999999999999" customHeight="1">
      <c r="A88" s="62"/>
      <c r="B88" s="96">
        <v>74</v>
      </c>
      <c r="C88" s="96" t="s">
        <v>169</v>
      </c>
      <c r="D88" s="95" t="s">
        <v>170</v>
      </c>
      <c r="E88" s="440">
        <v>28.2</v>
      </c>
      <c r="F88" s="441" t="s">
        <v>95</v>
      </c>
      <c r="G88" s="434"/>
      <c r="H88" s="435">
        <f t="shared" si="4"/>
        <v>0</v>
      </c>
      <c r="J88" s="99"/>
    </row>
    <row r="89" spans="1:10" s="69" customFormat="1" ht="18.649999999999999" customHeight="1">
      <c r="A89" s="62"/>
      <c r="B89" s="96">
        <v>75</v>
      </c>
      <c r="C89" s="96" t="s">
        <v>171</v>
      </c>
      <c r="D89" s="95" t="s">
        <v>172</v>
      </c>
      <c r="E89" s="440">
        <v>28.2</v>
      </c>
      <c r="F89" s="441" t="s">
        <v>95</v>
      </c>
      <c r="G89" s="434"/>
      <c r="H89" s="435">
        <f t="shared" si="4"/>
        <v>0</v>
      </c>
      <c r="J89" s="99"/>
    </row>
    <row r="90" spans="1:10" s="69" customFormat="1" ht="18.649999999999999" customHeight="1">
      <c r="A90" s="62"/>
      <c r="B90" s="96">
        <v>76</v>
      </c>
      <c r="C90" s="96" t="s">
        <v>367</v>
      </c>
      <c r="D90" s="95" t="s">
        <v>368</v>
      </c>
      <c r="E90" s="440">
        <v>0.62</v>
      </c>
      <c r="F90" s="441" t="s">
        <v>94</v>
      </c>
      <c r="G90" s="434"/>
      <c r="H90" s="435">
        <f t="shared" si="4"/>
        <v>0</v>
      </c>
      <c r="J90" s="99"/>
    </row>
    <row r="91" spans="1:10" s="69" customFormat="1" ht="18.649999999999999" customHeight="1">
      <c r="A91" s="62"/>
      <c r="B91" s="96">
        <v>77</v>
      </c>
      <c r="C91" s="96" t="s">
        <v>199</v>
      </c>
      <c r="D91" s="95" t="s">
        <v>200</v>
      </c>
      <c r="E91" s="440">
        <v>10.199999999999999</v>
      </c>
      <c r="F91" s="441" t="s">
        <v>93</v>
      </c>
      <c r="G91" s="434"/>
      <c r="H91" s="435">
        <f t="shared" si="4"/>
        <v>0</v>
      </c>
      <c r="J91" s="99"/>
    </row>
    <row r="92" spans="1:10" s="69" customFormat="1" ht="18.649999999999999" customHeight="1">
      <c r="A92" s="62"/>
      <c r="B92" s="96">
        <v>78</v>
      </c>
      <c r="C92" s="96" t="s">
        <v>201</v>
      </c>
      <c r="D92" s="95" t="s">
        <v>202</v>
      </c>
      <c r="E92" s="440">
        <v>25.5</v>
      </c>
      <c r="F92" s="441" t="s">
        <v>93</v>
      </c>
      <c r="G92" s="434"/>
      <c r="H92" s="435">
        <f t="shared" si="4"/>
        <v>0</v>
      </c>
      <c r="J92" s="99"/>
    </row>
    <row r="93" spans="1:10" s="69" customFormat="1" ht="18.649999999999999" customHeight="1">
      <c r="A93" s="62"/>
      <c r="B93" s="96">
        <v>79</v>
      </c>
      <c r="C93" s="96" t="s">
        <v>369</v>
      </c>
      <c r="D93" s="95" t="s">
        <v>1816</v>
      </c>
      <c r="E93" s="440">
        <v>126.2</v>
      </c>
      <c r="F93" s="441" t="s">
        <v>93</v>
      </c>
      <c r="G93" s="434"/>
      <c r="H93" s="435">
        <f t="shared" si="4"/>
        <v>0</v>
      </c>
      <c r="J93" s="99"/>
    </row>
    <row r="94" spans="1:10" s="69" customFormat="1" ht="18.649999999999999" customHeight="1">
      <c r="A94" s="62"/>
      <c r="B94" s="96">
        <v>80</v>
      </c>
      <c r="C94" s="96" t="s">
        <v>370</v>
      </c>
      <c r="D94" s="95" t="s">
        <v>1817</v>
      </c>
      <c r="E94" s="440">
        <v>195.2</v>
      </c>
      <c r="F94" s="441" t="s">
        <v>93</v>
      </c>
      <c r="G94" s="434"/>
      <c r="H94" s="435">
        <f t="shared" si="4"/>
        <v>0</v>
      </c>
      <c r="J94" s="99"/>
    </row>
    <row r="95" spans="1:10" s="69" customFormat="1" ht="18.649999999999999" customHeight="1">
      <c r="A95" s="62"/>
      <c r="B95" s="96">
        <v>81</v>
      </c>
      <c r="C95" s="96" t="s">
        <v>371</v>
      </c>
      <c r="D95" s="95" t="s">
        <v>372</v>
      </c>
      <c r="E95" s="440">
        <v>1.86</v>
      </c>
      <c r="F95" s="441" t="s">
        <v>97</v>
      </c>
      <c r="G95" s="434"/>
      <c r="H95" s="435">
        <f t="shared" si="4"/>
        <v>0</v>
      </c>
      <c r="J95" s="99"/>
    </row>
    <row r="96" spans="1:10" s="69" customFormat="1" ht="18.649999999999999" customHeight="1">
      <c r="A96" s="62"/>
      <c r="B96" s="96">
        <v>82</v>
      </c>
      <c r="C96" s="96" t="s">
        <v>373</v>
      </c>
      <c r="D96" s="95" t="s">
        <v>374</v>
      </c>
      <c r="E96" s="440">
        <v>0.19</v>
      </c>
      <c r="F96" s="441" t="s">
        <v>94</v>
      </c>
      <c r="G96" s="434"/>
      <c r="H96" s="435">
        <f t="shared" si="4"/>
        <v>0</v>
      </c>
      <c r="J96" s="99"/>
    </row>
    <row r="97" spans="1:10" s="69" customFormat="1" ht="18.649999999999999" customHeight="1">
      <c r="A97" s="62"/>
      <c r="B97" s="96">
        <v>83</v>
      </c>
      <c r="C97" s="96" t="s">
        <v>375</v>
      </c>
      <c r="D97" s="95" t="s">
        <v>376</v>
      </c>
      <c r="E97" s="440">
        <v>2.13</v>
      </c>
      <c r="F97" s="441" t="s">
        <v>93</v>
      </c>
      <c r="G97" s="434"/>
      <c r="H97" s="435">
        <f t="shared" si="4"/>
        <v>0</v>
      </c>
      <c r="J97" s="99"/>
    </row>
    <row r="98" spans="1:10" s="69" customFormat="1" ht="18.649999999999999" customHeight="1">
      <c r="A98" s="62"/>
      <c r="B98" s="96">
        <v>84</v>
      </c>
      <c r="C98" s="96" t="s">
        <v>377</v>
      </c>
      <c r="D98" s="95" t="s">
        <v>378</v>
      </c>
      <c r="E98" s="440">
        <v>2.13</v>
      </c>
      <c r="F98" s="441" t="s">
        <v>93</v>
      </c>
      <c r="G98" s="434"/>
      <c r="H98" s="435">
        <f t="shared" si="4"/>
        <v>0</v>
      </c>
      <c r="J98" s="99"/>
    </row>
    <row r="99" spans="1:10" s="70" customFormat="1" ht="18.649999999999999" customHeight="1">
      <c r="A99" s="62"/>
      <c r="B99" s="76"/>
      <c r="C99" s="77"/>
      <c r="D99" s="78" t="s">
        <v>168</v>
      </c>
      <c r="E99" s="443"/>
      <c r="F99" s="444"/>
      <c r="G99" s="445"/>
      <c r="H99" s="442">
        <f>SUM(H73:H98)</f>
        <v>0</v>
      </c>
      <c r="J99" s="71"/>
    </row>
    <row r="100" spans="1:10" s="72" customFormat="1" ht="18.649999999999999" customHeight="1">
      <c r="A100" s="62"/>
      <c r="B100" s="80"/>
      <c r="C100" s="81"/>
      <c r="D100" s="82"/>
      <c r="E100" s="446"/>
      <c r="F100" s="447"/>
      <c r="G100" s="448"/>
      <c r="H100" s="439"/>
      <c r="J100" s="73"/>
    </row>
    <row r="101" spans="1:10" s="70" customFormat="1" ht="18.649999999999999" customHeight="1">
      <c r="A101" s="62"/>
      <c r="B101" s="76"/>
      <c r="C101" s="77"/>
      <c r="D101" s="78" t="s">
        <v>66</v>
      </c>
      <c r="E101" s="443"/>
      <c r="F101" s="444"/>
      <c r="G101" s="445"/>
      <c r="H101" s="442"/>
      <c r="J101" s="71"/>
    </row>
    <row r="102" spans="1:10" s="69" customFormat="1" ht="18.649999999999999" customHeight="1">
      <c r="A102" s="62"/>
      <c r="B102" s="96">
        <v>85</v>
      </c>
      <c r="C102" s="96" t="s">
        <v>173</v>
      </c>
      <c r="D102" s="95" t="s">
        <v>174</v>
      </c>
      <c r="E102" s="440">
        <v>102</v>
      </c>
      <c r="F102" s="441" t="s">
        <v>93</v>
      </c>
      <c r="G102" s="434"/>
      <c r="H102" s="435">
        <f t="shared" ref="H102:H105" si="5">G102*E102</f>
        <v>0</v>
      </c>
      <c r="J102" s="99"/>
    </row>
    <row r="103" spans="1:10" s="69" customFormat="1" ht="18.649999999999999" customHeight="1">
      <c r="A103" s="62"/>
      <c r="B103" s="96">
        <v>86</v>
      </c>
      <c r="C103" s="96" t="s">
        <v>175</v>
      </c>
      <c r="D103" s="95" t="s">
        <v>176</v>
      </c>
      <c r="E103" s="440">
        <v>193.71</v>
      </c>
      <c r="F103" s="441" t="s">
        <v>93</v>
      </c>
      <c r="G103" s="434"/>
      <c r="H103" s="435">
        <f t="shared" si="5"/>
        <v>0</v>
      </c>
      <c r="J103" s="99"/>
    </row>
    <row r="104" spans="1:10" s="69" customFormat="1" ht="18.649999999999999" customHeight="1">
      <c r="A104" s="62"/>
      <c r="B104" s="96">
        <v>87</v>
      </c>
      <c r="C104" s="96" t="s">
        <v>177</v>
      </c>
      <c r="D104" s="95" t="s">
        <v>178</v>
      </c>
      <c r="E104" s="440">
        <v>340.02</v>
      </c>
      <c r="F104" s="441" t="s">
        <v>93</v>
      </c>
      <c r="G104" s="434"/>
      <c r="H104" s="435">
        <f t="shared" si="5"/>
        <v>0</v>
      </c>
      <c r="J104" s="99"/>
    </row>
    <row r="105" spans="1:10" s="69" customFormat="1" ht="18.649999999999999" customHeight="1">
      <c r="A105" s="62"/>
      <c r="B105" s="96">
        <v>88</v>
      </c>
      <c r="C105" s="96" t="s">
        <v>179</v>
      </c>
      <c r="D105" s="95" t="s">
        <v>180</v>
      </c>
      <c r="E105" s="440">
        <v>17.8</v>
      </c>
      <c r="F105" s="441" t="s">
        <v>93</v>
      </c>
      <c r="G105" s="434"/>
      <c r="H105" s="435">
        <f t="shared" si="5"/>
        <v>0</v>
      </c>
      <c r="J105" s="99"/>
    </row>
    <row r="106" spans="1:10" s="70" customFormat="1" ht="18.649999999999999" customHeight="1">
      <c r="A106" s="62"/>
      <c r="B106" s="76"/>
      <c r="C106" s="77"/>
      <c r="D106" s="78" t="s">
        <v>66</v>
      </c>
      <c r="E106" s="443"/>
      <c r="F106" s="444"/>
      <c r="G106" s="445"/>
      <c r="H106" s="442">
        <f>SUM(H102:H105)</f>
        <v>0</v>
      </c>
      <c r="J106" s="71"/>
    </row>
    <row r="107" spans="1:10" s="72" customFormat="1" ht="18.649999999999999" customHeight="1">
      <c r="A107" s="62"/>
      <c r="B107" s="80"/>
      <c r="C107" s="81"/>
      <c r="D107" s="82"/>
      <c r="E107" s="446"/>
      <c r="F107" s="447"/>
      <c r="G107" s="448"/>
      <c r="H107" s="439"/>
      <c r="J107" s="73"/>
    </row>
    <row r="108" spans="1:10" s="70" customFormat="1" ht="18.649999999999999" customHeight="1">
      <c r="A108" s="62"/>
      <c r="B108" s="76"/>
      <c r="C108" s="77"/>
      <c r="D108" s="78" t="s">
        <v>67</v>
      </c>
      <c r="E108" s="443"/>
      <c r="F108" s="444"/>
      <c r="G108" s="445"/>
      <c r="H108" s="442"/>
      <c r="J108" s="74"/>
    </row>
    <row r="109" spans="1:10" s="69" customFormat="1" ht="18.649999999999999" customHeight="1">
      <c r="A109" s="62"/>
      <c r="B109" s="96">
        <v>89</v>
      </c>
      <c r="C109" s="96" t="s">
        <v>379</v>
      </c>
      <c r="D109" s="95" t="s">
        <v>380</v>
      </c>
      <c r="E109" s="440">
        <v>71.41</v>
      </c>
      <c r="F109" s="441" t="s">
        <v>93</v>
      </c>
      <c r="G109" s="434"/>
      <c r="H109" s="435">
        <f t="shared" ref="H109:H113" si="6">G109*E109</f>
        <v>0</v>
      </c>
      <c r="J109" s="99"/>
    </row>
    <row r="110" spans="1:10" s="69" customFormat="1" ht="18.649999999999999" customHeight="1">
      <c r="A110" s="62"/>
      <c r="B110" s="96">
        <v>90</v>
      </c>
      <c r="C110" s="96" t="s">
        <v>381</v>
      </c>
      <c r="D110" s="95" t="s">
        <v>382</v>
      </c>
      <c r="E110" s="440">
        <v>54.47</v>
      </c>
      <c r="F110" s="441" t="s">
        <v>93</v>
      </c>
      <c r="G110" s="434"/>
      <c r="H110" s="435">
        <f t="shared" si="6"/>
        <v>0</v>
      </c>
      <c r="J110" s="99"/>
    </row>
    <row r="111" spans="1:10" s="69" customFormat="1" ht="18.649999999999999" customHeight="1">
      <c r="A111" s="62"/>
      <c r="B111" s="96">
        <v>91</v>
      </c>
      <c r="C111" s="96" t="s">
        <v>401</v>
      </c>
      <c r="D111" s="95" t="s">
        <v>404</v>
      </c>
      <c r="E111" s="440">
        <v>99.82</v>
      </c>
      <c r="F111" s="441" t="s">
        <v>93</v>
      </c>
      <c r="G111" s="434"/>
      <c r="H111" s="435">
        <f t="shared" si="6"/>
        <v>0</v>
      </c>
      <c r="J111" s="99"/>
    </row>
    <row r="112" spans="1:10" s="69" customFormat="1" ht="18.649999999999999" customHeight="1">
      <c r="A112" s="62"/>
      <c r="B112" s="96">
        <v>92</v>
      </c>
      <c r="C112" s="96" t="s">
        <v>402</v>
      </c>
      <c r="D112" s="95" t="s">
        <v>405</v>
      </c>
      <c r="E112" s="440">
        <v>103.2</v>
      </c>
      <c r="F112" s="441" t="s">
        <v>93</v>
      </c>
      <c r="G112" s="434"/>
      <c r="H112" s="435">
        <f t="shared" si="6"/>
        <v>0</v>
      </c>
      <c r="J112" s="99"/>
    </row>
    <row r="113" spans="1:10" s="69" customFormat="1" ht="18.649999999999999" customHeight="1">
      <c r="A113" s="62"/>
      <c r="B113" s="96">
        <v>93</v>
      </c>
      <c r="C113" s="96" t="s">
        <v>403</v>
      </c>
      <c r="D113" s="95" t="s">
        <v>406</v>
      </c>
      <c r="E113" s="440">
        <v>92.06</v>
      </c>
      <c r="F113" s="441" t="s">
        <v>93</v>
      </c>
      <c r="G113" s="434"/>
      <c r="H113" s="435">
        <f t="shared" si="6"/>
        <v>0</v>
      </c>
      <c r="J113" s="99"/>
    </row>
    <row r="114" spans="1:10" s="70" customFormat="1" ht="18.649999999999999" customHeight="1">
      <c r="A114" s="62"/>
      <c r="B114" s="76"/>
      <c r="C114" s="77"/>
      <c r="D114" s="78" t="s">
        <v>67</v>
      </c>
      <c r="E114" s="443"/>
      <c r="F114" s="444"/>
      <c r="G114" s="445"/>
      <c r="H114" s="442">
        <f>SUM(H109:H113)</f>
        <v>0</v>
      </c>
      <c r="J114" s="71"/>
    </row>
    <row r="115" spans="1:10" s="72" customFormat="1" ht="18.649999999999999" customHeight="1">
      <c r="A115" s="62"/>
      <c r="B115" s="80"/>
      <c r="C115" s="81"/>
      <c r="D115" s="82"/>
      <c r="E115" s="446"/>
      <c r="F115" s="447"/>
      <c r="G115" s="448"/>
      <c r="H115" s="439"/>
      <c r="J115" s="73"/>
    </row>
    <row r="116" spans="1:10" s="70" customFormat="1" ht="18.649999999999999" customHeight="1">
      <c r="A116" s="62"/>
      <c r="B116" s="76"/>
      <c r="C116" s="77"/>
      <c r="D116" s="78" t="s">
        <v>68</v>
      </c>
      <c r="E116" s="443"/>
      <c r="F116" s="444"/>
      <c r="G116" s="445"/>
      <c r="H116" s="442"/>
      <c r="J116" s="71"/>
    </row>
    <row r="117" spans="1:10" s="69" customFormat="1" ht="18.649999999999999" customHeight="1">
      <c r="A117" s="62"/>
      <c r="B117" s="96">
        <v>94</v>
      </c>
      <c r="C117" s="96" t="s">
        <v>383</v>
      </c>
      <c r="D117" s="95" t="s">
        <v>384</v>
      </c>
      <c r="E117" s="440">
        <v>11.75</v>
      </c>
      <c r="F117" s="441" t="s">
        <v>97</v>
      </c>
      <c r="G117" s="434"/>
      <c r="H117" s="435">
        <f t="shared" ref="H117:H122" si="7">G117*E117</f>
        <v>0</v>
      </c>
      <c r="J117" s="99"/>
    </row>
    <row r="118" spans="1:10" s="69" customFormat="1" ht="18.649999999999999" customHeight="1">
      <c r="A118" s="62"/>
      <c r="B118" s="96">
        <v>95</v>
      </c>
      <c r="C118" s="96" t="s">
        <v>385</v>
      </c>
      <c r="D118" s="95" t="s">
        <v>386</v>
      </c>
      <c r="E118" s="440">
        <v>11.75</v>
      </c>
      <c r="F118" s="441" t="s">
        <v>97</v>
      </c>
      <c r="G118" s="434"/>
      <c r="H118" s="435">
        <f t="shared" si="7"/>
        <v>0</v>
      </c>
      <c r="J118" s="99"/>
    </row>
    <row r="119" spans="1:10" s="69" customFormat="1" ht="18.649999999999999" customHeight="1">
      <c r="A119" s="62"/>
      <c r="B119" s="96">
        <v>96</v>
      </c>
      <c r="C119" s="96" t="s">
        <v>181</v>
      </c>
      <c r="D119" s="95" t="s">
        <v>182</v>
      </c>
      <c r="E119" s="440">
        <v>0.11</v>
      </c>
      <c r="F119" s="441" t="s">
        <v>94</v>
      </c>
      <c r="G119" s="434"/>
      <c r="H119" s="435">
        <f t="shared" si="7"/>
        <v>0</v>
      </c>
      <c r="J119" s="99"/>
    </row>
    <row r="120" spans="1:10" s="69" customFormat="1" ht="18.649999999999999" customHeight="1">
      <c r="A120" s="62"/>
      <c r="B120" s="96">
        <v>97</v>
      </c>
      <c r="C120" s="96" t="s">
        <v>387</v>
      </c>
      <c r="D120" s="95" t="s">
        <v>388</v>
      </c>
      <c r="E120" s="440">
        <v>13.8</v>
      </c>
      <c r="F120" s="441" t="s">
        <v>93</v>
      </c>
      <c r="G120" s="434"/>
      <c r="H120" s="435">
        <f t="shared" si="7"/>
        <v>0</v>
      </c>
      <c r="J120" s="99"/>
    </row>
    <row r="121" spans="1:10" s="69" customFormat="1" ht="18.649999999999999" customHeight="1">
      <c r="A121" s="62"/>
      <c r="B121" s="96">
        <v>98</v>
      </c>
      <c r="C121" s="96" t="s">
        <v>390</v>
      </c>
      <c r="D121" s="95" t="s">
        <v>389</v>
      </c>
      <c r="E121" s="440">
        <v>357.8</v>
      </c>
      <c r="F121" s="441" t="s">
        <v>93</v>
      </c>
      <c r="G121" s="434"/>
      <c r="H121" s="435">
        <f t="shared" si="7"/>
        <v>0</v>
      </c>
      <c r="J121" s="99"/>
    </row>
    <row r="122" spans="1:10" s="69" customFormat="1" ht="18.649999999999999" customHeight="1">
      <c r="A122" s="62"/>
      <c r="B122" s="96">
        <v>99</v>
      </c>
      <c r="C122" s="96" t="s">
        <v>142</v>
      </c>
      <c r="D122" s="95" t="s">
        <v>141</v>
      </c>
      <c r="E122" s="440">
        <v>8.98</v>
      </c>
      <c r="F122" s="441" t="s">
        <v>93</v>
      </c>
      <c r="G122" s="434"/>
      <c r="H122" s="435">
        <f t="shared" si="7"/>
        <v>0</v>
      </c>
      <c r="J122" s="99"/>
    </row>
    <row r="123" spans="1:10" s="69" customFormat="1" ht="18.649999999999999" customHeight="1">
      <c r="A123" s="62"/>
      <c r="B123" s="96">
        <v>100</v>
      </c>
      <c r="C123" s="96" t="s">
        <v>188</v>
      </c>
      <c r="D123" s="95" t="s">
        <v>187</v>
      </c>
      <c r="E123" s="440">
        <v>371.6</v>
      </c>
      <c r="F123" s="441" t="s">
        <v>93</v>
      </c>
      <c r="G123" s="434"/>
      <c r="H123" s="435">
        <f t="shared" ref="H123" si="8">G123*E123</f>
        <v>0</v>
      </c>
      <c r="J123" s="98"/>
    </row>
    <row r="124" spans="1:10" s="70" customFormat="1" ht="18.649999999999999" customHeight="1">
      <c r="A124" s="62"/>
      <c r="B124" s="76"/>
      <c r="C124" s="77"/>
      <c r="D124" s="78" t="s">
        <v>68</v>
      </c>
      <c r="E124" s="443"/>
      <c r="F124" s="444"/>
      <c r="G124" s="445"/>
      <c r="H124" s="442">
        <f>SUM(H117:H123)</f>
        <v>0</v>
      </c>
      <c r="J124" s="71"/>
    </row>
    <row r="125" spans="1:10" s="72" customFormat="1" ht="18.649999999999999" customHeight="1">
      <c r="A125" s="62"/>
      <c r="B125" s="80"/>
      <c r="C125" s="81"/>
      <c r="D125" s="82"/>
      <c r="E125" s="446"/>
      <c r="F125" s="447"/>
      <c r="G125" s="448"/>
      <c r="H125" s="439"/>
      <c r="J125" s="73"/>
    </row>
    <row r="126" spans="1:10" s="70" customFormat="1" ht="18.649999999999999" customHeight="1">
      <c r="A126" s="62"/>
      <c r="B126" s="76"/>
      <c r="C126" s="77"/>
      <c r="D126" s="78" t="s">
        <v>69</v>
      </c>
      <c r="E126" s="443"/>
      <c r="F126" s="444"/>
      <c r="G126" s="445"/>
      <c r="H126" s="442"/>
      <c r="J126" s="71"/>
    </row>
    <row r="127" spans="1:10" s="69" customFormat="1" ht="18.649999999999999" customHeight="1">
      <c r="A127" s="62"/>
      <c r="B127" s="96">
        <v>101</v>
      </c>
      <c r="C127" s="96" t="s">
        <v>183</v>
      </c>
      <c r="D127" s="95" t="s">
        <v>143</v>
      </c>
      <c r="E127" s="440">
        <v>489.04</v>
      </c>
      <c r="F127" s="441" t="s">
        <v>93</v>
      </c>
      <c r="G127" s="434"/>
      <c r="H127" s="435">
        <f t="shared" ref="H127:H189" si="9">G127*E127</f>
        <v>0</v>
      </c>
      <c r="J127" s="99"/>
    </row>
    <row r="128" spans="1:10" s="69" customFormat="1" ht="18.649999999999999" customHeight="1">
      <c r="A128" s="62"/>
      <c r="B128" s="96">
        <v>102</v>
      </c>
      <c r="C128" s="96" t="s">
        <v>184</v>
      </c>
      <c r="D128" s="95" t="s">
        <v>185</v>
      </c>
      <c r="E128" s="440">
        <v>978.08</v>
      </c>
      <c r="F128" s="441" t="s">
        <v>93</v>
      </c>
      <c r="G128" s="434"/>
      <c r="H128" s="435">
        <f t="shared" si="9"/>
        <v>0</v>
      </c>
      <c r="J128" s="99"/>
    </row>
    <row r="129" spans="1:10" s="69" customFormat="1" ht="18.649999999999999" customHeight="1">
      <c r="A129" s="62"/>
      <c r="B129" s="96">
        <v>103</v>
      </c>
      <c r="C129" s="96" t="s">
        <v>186</v>
      </c>
      <c r="D129" s="95" t="s">
        <v>144</v>
      </c>
      <c r="E129" s="440">
        <v>489.04</v>
      </c>
      <c r="F129" s="441" t="s">
        <v>93</v>
      </c>
      <c r="G129" s="434"/>
      <c r="H129" s="435">
        <f t="shared" si="9"/>
        <v>0</v>
      </c>
      <c r="J129" s="99"/>
    </row>
    <row r="130" spans="1:10" s="69" customFormat="1" ht="18.649999999999999" customHeight="1">
      <c r="A130" s="62"/>
      <c r="B130" s="96">
        <v>104</v>
      </c>
      <c r="C130" s="96" t="s">
        <v>98</v>
      </c>
      <c r="D130" s="95" t="s">
        <v>99</v>
      </c>
      <c r="E130" s="440">
        <v>371.6</v>
      </c>
      <c r="F130" s="441" t="s">
        <v>93</v>
      </c>
      <c r="G130" s="434"/>
      <c r="H130" s="435">
        <f t="shared" si="9"/>
        <v>0</v>
      </c>
      <c r="J130" s="99"/>
    </row>
    <row r="131" spans="1:10" s="69" customFormat="1" ht="18.649999999999999" customHeight="1">
      <c r="A131" s="62"/>
      <c r="B131" s="96">
        <v>105</v>
      </c>
      <c r="C131" s="96" t="s">
        <v>100</v>
      </c>
      <c r="D131" s="95" t="s">
        <v>101</v>
      </c>
      <c r="E131" s="440">
        <v>371.6</v>
      </c>
      <c r="F131" s="441" t="s">
        <v>93</v>
      </c>
      <c r="G131" s="434"/>
      <c r="H131" s="435">
        <f t="shared" si="9"/>
        <v>0</v>
      </c>
      <c r="J131" s="99"/>
    </row>
    <row r="132" spans="1:10" s="69" customFormat="1" ht="18.649999999999999" customHeight="1">
      <c r="A132" s="62"/>
      <c r="B132" s="96">
        <v>106</v>
      </c>
      <c r="C132" s="96" t="s">
        <v>1813</v>
      </c>
      <c r="D132" s="95" t="s">
        <v>1877</v>
      </c>
      <c r="E132" s="440">
        <v>250</v>
      </c>
      <c r="F132" s="441" t="s">
        <v>93</v>
      </c>
      <c r="G132" s="434"/>
      <c r="H132" s="435">
        <f t="shared" si="9"/>
        <v>0</v>
      </c>
      <c r="J132" s="99"/>
    </row>
    <row r="133" spans="1:10" s="69" customFormat="1" ht="18.649999999999999" customHeight="1">
      <c r="A133" s="62"/>
      <c r="B133" s="96">
        <v>107</v>
      </c>
      <c r="C133" s="96" t="s">
        <v>1814</v>
      </c>
      <c r="D133" s="95" t="s">
        <v>1812</v>
      </c>
      <c r="E133" s="440">
        <v>100</v>
      </c>
      <c r="F133" s="441" t="s">
        <v>93</v>
      </c>
      <c r="G133" s="434"/>
      <c r="H133" s="435">
        <f t="shared" si="9"/>
        <v>0</v>
      </c>
      <c r="J133" s="99"/>
    </row>
    <row r="134" spans="1:10" s="69" customFormat="1" ht="18.649999999999999" customHeight="1">
      <c r="A134" s="62"/>
      <c r="B134" s="96">
        <v>108</v>
      </c>
      <c r="C134" s="96" t="s">
        <v>1821</v>
      </c>
      <c r="D134" s="95" t="s">
        <v>1879</v>
      </c>
      <c r="E134" s="440">
        <v>1</v>
      </c>
      <c r="F134" s="441" t="s">
        <v>473</v>
      </c>
      <c r="G134" s="434"/>
      <c r="H134" s="435">
        <f t="shared" si="9"/>
        <v>0</v>
      </c>
      <c r="J134" s="99"/>
    </row>
    <row r="135" spans="1:10" s="69" customFormat="1" ht="18.649999999999999" customHeight="1">
      <c r="A135" s="62"/>
      <c r="B135" s="96">
        <v>109</v>
      </c>
      <c r="C135" s="96" t="s">
        <v>1823</v>
      </c>
      <c r="D135" s="95" t="s">
        <v>1822</v>
      </c>
      <c r="E135" s="440">
        <v>1</v>
      </c>
      <c r="F135" s="441" t="s">
        <v>473</v>
      </c>
      <c r="G135" s="434"/>
      <c r="H135" s="435">
        <f t="shared" si="9"/>
        <v>0</v>
      </c>
      <c r="J135" s="99"/>
    </row>
    <row r="136" spans="1:10" s="69" customFormat="1" ht="18.649999999999999" customHeight="1">
      <c r="A136" s="62"/>
      <c r="B136" s="96">
        <v>110</v>
      </c>
      <c r="C136" s="96" t="s">
        <v>1883</v>
      </c>
      <c r="D136" s="95" t="s">
        <v>1878</v>
      </c>
      <c r="E136" s="440">
        <v>1</v>
      </c>
      <c r="F136" s="441" t="s">
        <v>473</v>
      </c>
      <c r="G136" s="434"/>
      <c r="H136" s="435">
        <f t="shared" si="9"/>
        <v>0</v>
      </c>
      <c r="J136" s="99"/>
    </row>
    <row r="137" spans="1:10" s="69" customFormat="1" ht="18.649999999999999" customHeight="1">
      <c r="A137" s="62"/>
      <c r="B137" s="96">
        <v>111</v>
      </c>
      <c r="C137" s="96" t="s">
        <v>399</v>
      </c>
      <c r="D137" s="95" t="s">
        <v>400</v>
      </c>
      <c r="E137" s="440">
        <v>1174.51</v>
      </c>
      <c r="F137" s="441" t="s">
        <v>94</v>
      </c>
      <c r="G137" s="434"/>
      <c r="H137" s="435">
        <f t="shared" si="9"/>
        <v>0</v>
      </c>
      <c r="J137" s="98"/>
    </row>
    <row r="138" spans="1:10" s="69" customFormat="1" ht="18.649999999999999" customHeight="1">
      <c r="A138" s="62"/>
      <c r="B138" s="96">
        <v>112</v>
      </c>
      <c r="C138" s="96" t="s">
        <v>1684</v>
      </c>
      <c r="D138" s="95" t="s">
        <v>1749</v>
      </c>
      <c r="E138" s="440">
        <v>12</v>
      </c>
      <c r="F138" s="441" t="s">
        <v>96</v>
      </c>
      <c r="G138" s="434"/>
      <c r="H138" s="435">
        <f t="shared" si="9"/>
        <v>0</v>
      </c>
      <c r="J138" s="99"/>
    </row>
    <row r="139" spans="1:10" s="69" customFormat="1" ht="18.649999999999999" customHeight="1">
      <c r="A139" s="62"/>
      <c r="B139" s="96">
        <v>113</v>
      </c>
      <c r="C139" s="96" t="s">
        <v>1685</v>
      </c>
      <c r="D139" s="95" t="s">
        <v>1750</v>
      </c>
      <c r="E139" s="440">
        <v>2</v>
      </c>
      <c r="F139" s="441" t="s">
        <v>96</v>
      </c>
      <c r="G139" s="434"/>
      <c r="H139" s="435">
        <f t="shared" si="9"/>
        <v>0</v>
      </c>
      <c r="J139" s="99"/>
    </row>
    <row r="140" spans="1:10" s="69" customFormat="1" ht="18.649999999999999" customHeight="1">
      <c r="A140" s="62"/>
      <c r="B140" s="96">
        <v>114</v>
      </c>
      <c r="C140" s="96" t="s">
        <v>1686</v>
      </c>
      <c r="D140" s="95" t="s">
        <v>1751</v>
      </c>
      <c r="E140" s="440">
        <v>2</v>
      </c>
      <c r="F140" s="441" t="s">
        <v>96</v>
      </c>
      <c r="G140" s="434"/>
      <c r="H140" s="435">
        <f t="shared" si="9"/>
        <v>0</v>
      </c>
      <c r="J140" s="99"/>
    </row>
    <row r="141" spans="1:10" s="69" customFormat="1" ht="18.649999999999999" customHeight="1">
      <c r="A141" s="62"/>
      <c r="B141" s="96">
        <v>115</v>
      </c>
      <c r="C141" s="96" t="s">
        <v>1687</v>
      </c>
      <c r="D141" s="95" t="s">
        <v>1752</v>
      </c>
      <c r="E141" s="440">
        <v>1</v>
      </c>
      <c r="F141" s="441" t="s">
        <v>96</v>
      </c>
      <c r="G141" s="434"/>
      <c r="H141" s="435">
        <f t="shared" si="9"/>
        <v>0</v>
      </c>
      <c r="J141" s="99"/>
    </row>
    <row r="142" spans="1:10" s="69" customFormat="1" ht="18.649999999999999" customHeight="1">
      <c r="A142" s="62"/>
      <c r="B142" s="96">
        <v>116</v>
      </c>
      <c r="C142" s="96" t="s">
        <v>1688</v>
      </c>
      <c r="D142" s="95" t="s">
        <v>1753</v>
      </c>
      <c r="E142" s="440">
        <v>3</v>
      </c>
      <c r="F142" s="441" t="s">
        <v>96</v>
      </c>
      <c r="G142" s="434"/>
      <c r="H142" s="435">
        <f t="shared" si="9"/>
        <v>0</v>
      </c>
      <c r="J142" s="99"/>
    </row>
    <row r="143" spans="1:10" s="69" customFormat="1" ht="18.649999999999999" customHeight="1">
      <c r="A143" s="62"/>
      <c r="B143" s="96">
        <v>117</v>
      </c>
      <c r="C143" s="96" t="s">
        <v>1689</v>
      </c>
      <c r="D143" s="95" t="s">
        <v>1754</v>
      </c>
      <c r="E143" s="440">
        <v>1</v>
      </c>
      <c r="F143" s="441" t="s">
        <v>96</v>
      </c>
      <c r="G143" s="434"/>
      <c r="H143" s="435">
        <f t="shared" si="9"/>
        <v>0</v>
      </c>
      <c r="J143" s="99"/>
    </row>
    <row r="144" spans="1:10" s="69" customFormat="1" ht="18.649999999999999" customHeight="1">
      <c r="A144" s="62"/>
      <c r="B144" s="96">
        <v>118</v>
      </c>
      <c r="C144" s="96" t="s">
        <v>1690</v>
      </c>
      <c r="D144" s="95" t="s">
        <v>1755</v>
      </c>
      <c r="E144" s="440">
        <v>1</v>
      </c>
      <c r="F144" s="441" t="s">
        <v>96</v>
      </c>
      <c r="G144" s="434"/>
      <c r="H144" s="435">
        <f t="shared" si="9"/>
        <v>0</v>
      </c>
      <c r="J144" s="99"/>
    </row>
    <row r="145" spans="1:10" s="69" customFormat="1" ht="18.649999999999999" customHeight="1">
      <c r="A145" s="62"/>
      <c r="B145" s="96">
        <v>119</v>
      </c>
      <c r="C145" s="96" t="s">
        <v>1691</v>
      </c>
      <c r="D145" s="95" t="s">
        <v>1756</v>
      </c>
      <c r="E145" s="440">
        <v>8</v>
      </c>
      <c r="F145" s="441" t="s">
        <v>96</v>
      </c>
      <c r="G145" s="434"/>
      <c r="H145" s="435">
        <f t="shared" si="9"/>
        <v>0</v>
      </c>
      <c r="J145" s="99"/>
    </row>
    <row r="146" spans="1:10" s="69" customFormat="1" ht="18.649999999999999" customHeight="1">
      <c r="A146" s="62"/>
      <c r="B146" s="96">
        <v>120</v>
      </c>
      <c r="C146" s="96" t="s">
        <v>1692</v>
      </c>
      <c r="D146" s="95" t="s">
        <v>1757</v>
      </c>
      <c r="E146" s="440">
        <v>2</v>
      </c>
      <c r="F146" s="441" t="s">
        <v>96</v>
      </c>
      <c r="G146" s="434"/>
      <c r="H146" s="435">
        <f t="shared" si="9"/>
        <v>0</v>
      </c>
      <c r="J146" s="99"/>
    </row>
    <row r="147" spans="1:10" s="69" customFormat="1" ht="18.649999999999999" customHeight="1">
      <c r="A147" s="62"/>
      <c r="B147" s="96">
        <v>121</v>
      </c>
      <c r="C147" s="96" t="s">
        <v>1693</v>
      </c>
      <c r="D147" s="95" t="s">
        <v>1758</v>
      </c>
      <c r="E147" s="440">
        <v>4</v>
      </c>
      <c r="F147" s="441" t="s">
        <v>96</v>
      </c>
      <c r="G147" s="434"/>
      <c r="H147" s="435">
        <f t="shared" si="9"/>
        <v>0</v>
      </c>
      <c r="J147" s="99"/>
    </row>
    <row r="148" spans="1:10" s="69" customFormat="1" ht="18.649999999999999" customHeight="1">
      <c r="A148" s="62"/>
      <c r="B148" s="96">
        <v>122</v>
      </c>
      <c r="C148" s="96" t="s">
        <v>1694</v>
      </c>
      <c r="D148" s="95" t="s">
        <v>1759</v>
      </c>
      <c r="E148" s="440">
        <v>2</v>
      </c>
      <c r="F148" s="441" t="s">
        <v>96</v>
      </c>
      <c r="G148" s="434"/>
      <c r="H148" s="435">
        <f t="shared" si="9"/>
        <v>0</v>
      </c>
      <c r="J148" s="99"/>
    </row>
    <row r="149" spans="1:10" s="69" customFormat="1" ht="18.649999999999999" customHeight="1">
      <c r="A149" s="62"/>
      <c r="B149" s="96">
        <v>123</v>
      </c>
      <c r="C149" s="96" t="s">
        <v>1695</v>
      </c>
      <c r="D149" s="95" t="s">
        <v>1818</v>
      </c>
      <c r="E149" s="440">
        <v>1</v>
      </c>
      <c r="F149" s="441" t="s">
        <v>127</v>
      </c>
      <c r="G149" s="434"/>
      <c r="H149" s="435">
        <f t="shared" si="9"/>
        <v>0</v>
      </c>
      <c r="J149" s="99"/>
    </row>
    <row r="150" spans="1:10" s="69" customFormat="1" ht="18.649999999999999" customHeight="1">
      <c r="A150" s="62"/>
      <c r="B150" s="96">
        <v>124</v>
      </c>
      <c r="C150" s="96" t="s">
        <v>1696</v>
      </c>
      <c r="D150" s="95" t="s">
        <v>1761</v>
      </c>
      <c r="E150" s="440">
        <v>1</v>
      </c>
      <c r="F150" s="441" t="s">
        <v>96</v>
      </c>
      <c r="G150" s="434"/>
      <c r="H150" s="435">
        <f t="shared" si="9"/>
        <v>0</v>
      </c>
      <c r="J150" s="99"/>
    </row>
    <row r="151" spans="1:10" s="69" customFormat="1" ht="18.649999999999999" customHeight="1">
      <c r="A151" s="62"/>
      <c r="B151" s="96">
        <v>125</v>
      </c>
      <c r="C151" s="96" t="s">
        <v>1697</v>
      </c>
      <c r="D151" s="95" t="s">
        <v>1760</v>
      </c>
      <c r="E151" s="440">
        <v>4</v>
      </c>
      <c r="F151" s="441" t="s">
        <v>96</v>
      </c>
      <c r="G151" s="434"/>
      <c r="H151" s="435">
        <f t="shared" si="9"/>
        <v>0</v>
      </c>
      <c r="J151" s="99"/>
    </row>
    <row r="152" spans="1:10" s="69" customFormat="1" ht="18.649999999999999" customHeight="1">
      <c r="A152" s="62"/>
      <c r="B152" s="96">
        <v>126</v>
      </c>
      <c r="C152" s="96" t="s">
        <v>1698</v>
      </c>
      <c r="D152" s="95" t="s">
        <v>1762</v>
      </c>
      <c r="E152" s="440">
        <v>1</v>
      </c>
      <c r="F152" s="441" t="s">
        <v>127</v>
      </c>
      <c r="G152" s="434"/>
      <c r="H152" s="435">
        <f t="shared" si="9"/>
        <v>0</v>
      </c>
      <c r="J152" s="99"/>
    </row>
    <row r="153" spans="1:10" s="69" customFormat="1" ht="18.649999999999999" customHeight="1">
      <c r="A153" s="62"/>
      <c r="B153" s="96">
        <v>127</v>
      </c>
      <c r="C153" s="96" t="s">
        <v>1699</v>
      </c>
      <c r="D153" s="95" t="s">
        <v>1765</v>
      </c>
      <c r="E153" s="440">
        <v>24</v>
      </c>
      <c r="F153" s="441" t="s">
        <v>96</v>
      </c>
      <c r="G153" s="434"/>
      <c r="H153" s="435">
        <f t="shared" si="9"/>
        <v>0</v>
      </c>
      <c r="J153" s="99"/>
    </row>
    <row r="154" spans="1:10" s="69" customFormat="1" ht="18.649999999999999" customHeight="1">
      <c r="A154" s="62"/>
      <c r="B154" s="96">
        <v>128</v>
      </c>
      <c r="C154" s="96" t="s">
        <v>1700</v>
      </c>
      <c r="D154" s="95" t="s">
        <v>1764</v>
      </c>
      <c r="E154" s="440">
        <v>1</v>
      </c>
      <c r="F154" s="441" t="s">
        <v>96</v>
      </c>
      <c r="G154" s="434"/>
      <c r="H154" s="435">
        <f t="shared" si="9"/>
        <v>0</v>
      </c>
      <c r="J154" s="99"/>
    </row>
    <row r="155" spans="1:10" s="69" customFormat="1" ht="18.649999999999999" customHeight="1">
      <c r="A155" s="62"/>
      <c r="B155" s="96">
        <v>129</v>
      </c>
      <c r="C155" s="96" t="s">
        <v>1701</v>
      </c>
      <c r="D155" s="95" t="s">
        <v>1763</v>
      </c>
      <c r="E155" s="440">
        <v>2</v>
      </c>
      <c r="F155" s="441" t="s">
        <v>96</v>
      </c>
      <c r="G155" s="434"/>
      <c r="H155" s="435">
        <f t="shared" si="9"/>
        <v>0</v>
      </c>
      <c r="J155" s="99"/>
    </row>
    <row r="156" spans="1:10" s="69" customFormat="1" ht="18.649999999999999" customHeight="1">
      <c r="A156" s="62"/>
      <c r="B156" s="96">
        <v>130</v>
      </c>
      <c r="C156" s="96" t="s">
        <v>1702</v>
      </c>
      <c r="D156" s="95" t="s">
        <v>1766</v>
      </c>
      <c r="E156" s="440">
        <v>1</v>
      </c>
      <c r="F156" s="441" t="s">
        <v>96</v>
      </c>
      <c r="G156" s="434"/>
      <c r="H156" s="435">
        <f t="shared" si="9"/>
        <v>0</v>
      </c>
      <c r="J156" s="99"/>
    </row>
    <row r="157" spans="1:10" s="69" customFormat="1" ht="18.649999999999999" customHeight="1">
      <c r="A157" s="62"/>
      <c r="B157" s="96">
        <v>131</v>
      </c>
      <c r="C157" s="96" t="s">
        <v>1703</v>
      </c>
      <c r="D157" s="95" t="s">
        <v>1767</v>
      </c>
      <c r="E157" s="440">
        <v>1</v>
      </c>
      <c r="F157" s="441" t="s">
        <v>96</v>
      </c>
      <c r="G157" s="434"/>
      <c r="H157" s="435">
        <f t="shared" si="9"/>
        <v>0</v>
      </c>
      <c r="J157" s="99"/>
    </row>
    <row r="158" spans="1:10" s="69" customFormat="1" ht="18.649999999999999" customHeight="1">
      <c r="A158" s="62"/>
      <c r="B158" s="96">
        <v>132</v>
      </c>
      <c r="C158" s="96" t="s">
        <v>1704</v>
      </c>
      <c r="D158" s="95" t="s">
        <v>1768</v>
      </c>
      <c r="E158" s="440">
        <v>1</v>
      </c>
      <c r="F158" s="441" t="s">
        <v>96</v>
      </c>
      <c r="G158" s="434"/>
      <c r="H158" s="435">
        <f t="shared" si="9"/>
        <v>0</v>
      </c>
      <c r="J158" s="99"/>
    </row>
    <row r="159" spans="1:10" s="69" customFormat="1" ht="18.649999999999999" customHeight="1">
      <c r="A159" s="62"/>
      <c r="B159" s="96">
        <v>133</v>
      </c>
      <c r="C159" s="96" t="s">
        <v>1705</v>
      </c>
      <c r="D159" s="95" t="s">
        <v>1769</v>
      </c>
      <c r="E159" s="440">
        <v>1</v>
      </c>
      <c r="F159" s="441" t="s">
        <v>96</v>
      </c>
      <c r="G159" s="434"/>
      <c r="H159" s="435">
        <f t="shared" si="9"/>
        <v>0</v>
      </c>
      <c r="J159" s="99"/>
    </row>
    <row r="160" spans="1:10" s="69" customFormat="1" ht="18.649999999999999" customHeight="1">
      <c r="A160" s="62"/>
      <c r="B160" s="96">
        <v>134</v>
      </c>
      <c r="C160" s="96" t="s">
        <v>1706</v>
      </c>
      <c r="D160" s="95" t="s">
        <v>1770</v>
      </c>
      <c r="E160" s="440">
        <v>1</v>
      </c>
      <c r="F160" s="441" t="s">
        <v>96</v>
      </c>
      <c r="G160" s="434"/>
      <c r="H160" s="435">
        <f t="shared" si="9"/>
        <v>0</v>
      </c>
      <c r="J160" s="99"/>
    </row>
    <row r="161" spans="1:10" s="69" customFormat="1" ht="18.649999999999999" customHeight="1">
      <c r="A161" s="62"/>
      <c r="B161" s="96">
        <v>135</v>
      </c>
      <c r="C161" s="96" t="s">
        <v>1707</v>
      </c>
      <c r="D161" s="95" t="s">
        <v>1771</v>
      </c>
      <c r="E161" s="440">
        <v>1</v>
      </c>
      <c r="F161" s="441" t="s">
        <v>96</v>
      </c>
      <c r="G161" s="434"/>
      <c r="H161" s="435">
        <f t="shared" si="9"/>
        <v>0</v>
      </c>
      <c r="J161" s="99"/>
    </row>
    <row r="162" spans="1:10" s="69" customFormat="1" ht="18.649999999999999" customHeight="1">
      <c r="A162" s="62"/>
      <c r="B162" s="96">
        <v>136</v>
      </c>
      <c r="C162" s="96" t="s">
        <v>1708</v>
      </c>
      <c r="D162" s="95" t="s">
        <v>1772</v>
      </c>
      <c r="E162" s="440">
        <v>1</v>
      </c>
      <c r="F162" s="441" t="s">
        <v>96</v>
      </c>
      <c r="G162" s="434"/>
      <c r="H162" s="435">
        <f t="shared" si="9"/>
        <v>0</v>
      </c>
      <c r="J162" s="99"/>
    </row>
    <row r="163" spans="1:10" s="69" customFormat="1" ht="18.649999999999999" customHeight="1">
      <c r="A163" s="62"/>
      <c r="B163" s="96">
        <v>137</v>
      </c>
      <c r="C163" s="96" t="s">
        <v>1709</v>
      </c>
      <c r="D163" s="95" t="s">
        <v>1773</v>
      </c>
      <c r="E163" s="440">
        <v>1</v>
      </c>
      <c r="F163" s="441" t="s">
        <v>96</v>
      </c>
      <c r="G163" s="434"/>
      <c r="H163" s="435">
        <f t="shared" si="9"/>
        <v>0</v>
      </c>
      <c r="J163" s="99"/>
    </row>
    <row r="164" spans="1:10" s="69" customFormat="1" ht="18.649999999999999" customHeight="1">
      <c r="A164" s="62"/>
      <c r="B164" s="96">
        <v>138</v>
      </c>
      <c r="C164" s="96" t="s">
        <v>1710</v>
      </c>
      <c r="D164" s="95" t="s">
        <v>1774</v>
      </c>
      <c r="E164" s="440">
        <v>1</v>
      </c>
      <c r="F164" s="441" t="s">
        <v>96</v>
      </c>
      <c r="G164" s="434"/>
      <c r="H164" s="435">
        <f t="shared" si="9"/>
        <v>0</v>
      </c>
      <c r="J164" s="99"/>
    </row>
    <row r="165" spans="1:10" s="69" customFormat="1" ht="18.649999999999999" customHeight="1">
      <c r="A165" s="62"/>
      <c r="B165" s="96">
        <v>139</v>
      </c>
      <c r="C165" s="96" t="s">
        <v>1711</v>
      </c>
      <c r="D165" s="95" t="s">
        <v>1775</v>
      </c>
      <c r="E165" s="440">
        <v>2</v>
      </c>
      <c r="F165" s="441" t="s">
        <v>96</v>
      </c>
      <c r="G165" s="434"/>
      <c r="H165" s="435">
        <f t="shared" si="9"/>
        <v>0</v>
      </c>
      <c r="J165" s="99"/>
    </row>
    <row r="166" spans="1:10" s="69" customFormat="1" ht="18.649999999999999" customHeight="1">
      <c r="A166" s="62"/>
      <c r="B166" s="96">
        <v>140</v>
      </c>
      <c r="C166" s="96" t="s">
        <v>1712</v>
      </c>
      <c r="D166" s="95" t="s">
        <v>1776</v>
      </c>
      <c r="E166" s="440">
        <v>1</v>
      </c>
      <c r="F166" s="441" t="s">
        <v>96</v>
      </c>
      <c r="G166" s="434"/>
      <c r="H166" s="435">
        <f t="shared" si="9"/>
        <v>0</v>
      </c>
      <c r="J166" s="99"/>
    </row>
    <row r="167" spans="1:10" s="69" customFormat="1" ht="18.649999999999999" customHeight="1">
      <c r="A167" s="62"/>
      <c r="B167" s="96">
        <v>141</v>
      </c>
      <c r="C167" s="96" t="s">
        <v>1713</v>
      </c>
      <c r="D167" s="95" t="s">
        <v>1777</v>
      </c>
      <c r="E167" s="440">
        <v>1</v>
      </c>
      <c r="F167" s="441" t="s">
        <v>96</v>
      </c>
      <c r="G167" s="434"/>
      <c r="H167" s="435">
        <f t="shared" si="9"/>
        <v>0</v>
      </c>
      <c r="J167" s="99"/>
    </row>
    <row r="168" spans="1:10" s="69" customFormat="1" ht="18.649999999999999" customHeight="1">
      <c r="A168" s="62"/>
      <c r="B168" s="96">
        <v>142</v>
      </c>
      <c r="C168" s="96" t="s">
        <v>1714</v>
      </c>
      <c r="D168" s="95" t="s">
        <v>1778</v>
      </c>
      <c r="E168" s="440">
        <v>42.5</v>
      </c>
      <c r="F168" s="441" t="s">
        <v>95</v>
      </c>
      <c r="G168" s="434"/>
      <c r="H168" s="435">
        <f t="shared" si="9"/>
        <v>0</v>
      </c>
      <c r="J168" s="99"/>
    </row>
    <row r="169" spans="1:10" s="69" customFormat="1" ht="18.649999999999999" customHeight="1">
      <c r="A169" s="62"/>
      <c r="B169" s="96">
        <v>143</v>
      </c>
      <c r="C169" s="96" t="s">
        <v>1715</v>
      </c>
      <c r="D169" s="95" t="s">
        <v>1779</v>
      </c>
      <c r="E169" s="440">
        <v>2.5</v>
      </c>
      <c r="F169" s="441" t="s">
        <v>95</v>
      </c>
      <c r="G169" s="434"/>
      <c r="H169" s="435">
        <f t="shared" si="9"/>
        <v>0</v>
      </c>
      <c r="J169" s="99"/>
    </row>
    <row r="170" spans="1:10" s="69" customFormat="1" ht="18.649999999999999" customHeight="1">
      <c r="A170" s="62"/>
      <c r="B170" s="96">
        <v>144</v>
      </c>
      <c r="C170" s="96" t="s">
        <v>1716</v>
      </c>
      <c r="D170" s="95" t="s">
        <v>1780</v>
      </c>
      <c r="E170" s="440">
        <v>2.4</v>
      </c>
      <c r="F170" s="441" t="s">
        <v>95</v>
      </c>
      <c r="G170" s="434"/>
      <c r="H170" s="435">
        <f t="shared" ref="H170" si="10">G170*E170</f>
        <v>0</v>
      </c>
      <c r="J170" s="99"/>
    </row>
    <row r="171" spans="1:10" s="69" customFormat="1" ht="18.649999999999999" customHeight="1">
      <c r="A171" s="62"/>
      <c r="B171" s="96">
        <v>145</v>
      </c>
      <c r="C171" s="96" t="s">
        <v>1717</v>
      </c>
      <c r="D171" s="95" t="s">
        <v>1781</v>
      </c>
      <c r="E171" s="440">
        <v>8</v>
      </c>
      <c r="F171" s="441" t="s">
        <v>96</v>
      </c>
      <c r="G171" s="434"/>
      <c r="H171" s="435">
        <f t="shared" si="9"/>
        <v>0</v>
      </c>
      <c r="J171" s="99"/>
    </row>
    <row r="172" spans="1:10" s="69" customFormat="1" ht="18.649999999999999" customHeight="1">
      <c r="A172" s="62"/>
      <c r="B172" s="96">
        <v>146</v>
      </c>
      <c r="C172" s="96" t="s">
        <v>1718</v>
      </c>
      <c r="D172" s="95" t="s">
        <v>1782</v>
      </c>
      <c r="E172" s="440">
        <v>7</v>
      </c>
      <c r="F172" s="441" t="s">
        <v>95</v>
      </c>
      <c r="G172" s="434"/>
      <c r="H172" s="435">
        <f t="shared" si="9"/>
        <v>0</v>
      </c>
      <c r="J172" s="99"/>
    </row>
    <row r="173" spans="1:10" s="69" customFormat="1" ht="18.649999999999999" customHeight="1">
      <c r="A173" s="62"/>
      <c r="B173" s="96">
        <v>147</v>
      </c>
      <c r="C173" s="96" t="s">
        <v>1719</v>
      </c>
      <c r="D173" s="95" t="s">
        <v>1783</v>
      </c>
      <c r="E173" s="440">
        <v>6</v>
      </c>
      <c r="F173" s="441" t="s">
        <v>96</v>
      </c>
      <c r="G173" s="434"/>
      <c r="H173" s="435">
        <f t="shared" si="9"/>
        <v>0</v>
      </c>
      <c r="J173" s="99"/>
    </row>
    <row r="174" spans="1:10" s="69" customFormat="1" ht="18.649999999999999" customHeight="1">
      <c r="A174" s="62"/>
      <c r="B174" s="96">
        <v>148</v>
      </c>
      <c r="C174" s="96" t="s">
        <v>1720</v>
      </c>
      <c r="D174" s="95" t="s">
        <v>1784</v>
      </c>
      <c r="E174" s="440">
        <v>3</v>
      </c>
      <c r="F174" s="441" t="s">
        <v>96</v>
      </c>
      <c r="G174" s="434"/>
      <c r="H174" s="435">
        <f t="shared" si="9"/>
        <v>0</v>
      </c>
      <c r="J174" s="99"/>
    </row>
    <row r="175" spans="1:10" s="69" customFormat="1" ht="18.649999999999999" customHeight="1">
      <c r="A175" s="62"/>
      <c r="B175" s="96">
        <v>149</v>
      </c>
      <c r="C175" s="96" t="s">
        <v>1721</v>
      </c>
      <c r="D175" s="95" t="s">
        <v>1785</v>
      </c>
      <c r="E175" s="440">
        <v>3</v>
      </c>
      <c r="F175" s="441" t="s">
        <v>96</v>
      </c>
      <c r="G175" s="434"/>
      <c r="H175" s="435">
        <f t="shared" si="9"/>
        <v>0</v>
      </c>
      <c r="J175" s="99"/>
    </row>
    <row r="176" spans="1:10" s="69" customFormat="1" ht="18.649999999999999" customHeight="1">
      <c r="A176" s="62"/>
      <c r="B176" s="96">
        <v>150</v>
      </c>
      <c r="C176" s="96" t="s">
        <v>1722</v>
      </c>
      <c r="D176" s="95" t="s">
        <v>1786</v>
      </c>
      <c r="E176" s="440">
        <v>2</v>
      </c>
      <c r="F176" s="441" t="s">
        <v>96</v>
      </c>
      <c r="G176" s="434"/>
      <c r="H176" s="435">
        <f t="shared" si="9"/>
        <v>0</v>
      </c>
      <c r="J176" s="99"/>
    </row>
    <row r="177" spans="1:10" s="69" customFormat="1" ht="18.649999999999999" customHeight="1">
      <c r="A177" s="62"/>
      <c r="B177" s="96">
        <v>151</v>
      </c>
      <c r="C177" s="96" t="s">
        <v>1723</v>
      </c>
      <c r="D177" s="95" t="s">
        <v>1787</v>
      </c>
      <c r="E177" s="440">
        <v>7</v>
      </c>
      <c r="F177" s="441" t="s">
        <v>96</v>
      </c>
      <c r="G177" s="434"/>
      <c r="H177" s="435">
        <f t="shared" si="9"/>
        <v>0</v>
      </c>
      <c r="J177" s="99"/>
    </row>
    <row r="178" spans="1:10" s="69" customFormat="1" ht="18.649999999999999" customHeight="1">
      <c r="A178" s="62"/>
      <c r="B178" s="96">
        <v>152</v>
      </c>
      <c r="C178" s="96" t="s">
        <v>1724</v>
      </c>
      <c r="D178" s="95" t="s">
        <v>1788</v>
      </c>
      <c r="E178" s="440">
        <v>5</v>
      </c>
      <c r="F178" s="441" t="s">
        <v>96</v>
      </c>
      <c r="G178" s="434"/>
      <c r="H178" s="435">
        <f t="shared" si="9"/>
        <v>0</v>
      </c>
      <c r="J178" s="99"/>
    </row>
    <row r="179" spans="1:10" s="69" customFormat="1" ht="18.649999999999999" customHeight="1">
      <c r="A179" s="62"/>
      <c r="B179" s="96">
        <v>153</v>
      </c>
      <c r="C179" s="96" t="s">
        <v>1725</v>
      </c>
      <c r="D179" s="95" t="s">
        <v>1789</v>
      </c>
      <c r="E179" s="440">
        <v>5</v>
      </c>
      <c r="F179" s="441" t="s">
        <v>96</v>
      </c>
      <c r="G179" s="434"/>
      <c r="H179" s="435">
        <f t="shared" si="9"/>
        <v>0</v>
      </c>
      <c r="J179" s="99"/>
    </row>
    <row r="180" spans="1:10" s="69" customFormat="1" ht="18.649999999999999" customHeight="1">
      <c r="A180" s="62"/>
      <c r="B180" s="96">
        <v>154</v>
      </c>
      <c r="C180" s="96" t="s">
        <v>1726</v>
      </c>
      <c r="D180" s="95" t="s">
        <v>1790</v>
      </c>
      <c r="E180" s="440">
        <v>1</v>
      </c>
      <c r="F180" s="441" t="s">
        <v>96</v>
      </c>
      <c r="G180" s="434"/>
      <c r="H180" s="435">
        <f t="shared" si="9"/>
        <v>0</v>
      </c>
      <c r="J180" s="99"/>
    </row>
    <row r="181" spans="1:10" s="69" customFormat="1" ht="18.649999999999999" customHeight="1">
      <c r="A181" s="62"/>
      <c r="B181" s="96">
        <v>155</v>
      </c>
      <c r="C181" s="96" t="s">
        <v>1727</v>
      </c>
      <c r="D181" s="95" t="s">
        <v>1791</v>
      </c>
      <c r="E181" s="440">
        <v>1</v>
      </c>
      <c r="F181" s="441" t="s">
        <v>96</v>
      </c>
      <c r="G181" s="434"/>
      <c r="H181" s="435">
        <f t="shared" si="9"/>
        <v>0</v>
      </c>
      <c r="J181" s="99"/>
    </row>
    <row r="182" spans="1:10" s="69" customFormat="1" ht="18.649999999999999" customHeight="1">
      <c r="A182" s="62"/>
      <c r="B182" s="96">
        <v>156</v>
      </c>
      <c r="C182" s="96" t="s">
        <v>1728</v>
      </c>
      <c r="D182" s="95" t="s">
        <v>1792</v>
      </c>
      <c r="E182" s="440">
        <v>2</v>
      </c>
      <c r="F182" s="441" t="s">
        <v>96</v>
      </c>
      <c r="G182" s="434"/>
      <c r="H182" s="435">
        <f t="shared" si="9"/>
        <v>0</v>
      </c>
      <c r="J182" s="99"/>
    </row>
    <row r="183" spans="1:10" s="69" customFormat="1" ht="18.649999999999999" customHeight="1">
      <c r="A183" s="62"/>
      <c r="B183" s="96">
        <v>157</v>
      </c>
      <c r="C183" s="96" t="s">
        <v>1729</v>
      </c>
      <c r="D183" s="95" t="s">
        <v>1793</v>
      </c>
      <c r="E183" s="440">
        <v>2</v>
      </c>
      <c r="F183" s="441" t="s">
        <v>96</v>
      </c>
      <c r="G183" s="434"/>
      <c r="H183" s="435">
        <f t="shared" si="9"/>
        <v>0</v>
      </c>
      <c r="J183" s="99"/>
    </row>
    <row r="184" spans="1:10" s="69" customFormat="1" ht="18.649999999999999" customHeight="1">
      <c r="A184" s="62"/>
      <c r="B184" s="96">
        <v>158</v>
      </c>
      <c r="C184" s="96" t="s">
        <v>1730</v>
      </c>
      <c r="D184" s="95" t="s">
        <v>1794</v>
      </c>
      <c r="E184" s="440">
        <v>7</v>
      </c>
      <c r="F184" s="441" t="s">
        <v>96</v>
      </c>
      <c r="G184" s="434"/>
      <c r="H184" s="435">
        <f t="shared" si="9"/>
        <v>0</v>
      </c>
      <c r="J184" s="99"/>
    </row>
    <row r="185" spans="1:10" s="69" customFormat="1" ht="18.649999999999999" customHeight="1">
      <c r="A185" s="62"/>
      <c r="B185" s="96">
        <v>159</v>
      </c>
      <c r="C185" s="96" t="s">
        <v>1731</v>
      </c>
      <c r="D185" s="95" t="s">
        <v>1795</v>
      </c>
      <c r="E185" s="440">
        <v>2</v>
      </c>
      <c r="F185" s="441" t="s">
        <v>96</v>
      </c>
      <c r="G185" s="434"/>
      <c r="H185" s="435">
        <f t="shared" si="9"/>
        <v>0</v>
      </c>
      <c r="J185" s="99"/>
    </row>
    <row r="186" spans="1:10" s="69" customFormat="1" ht="18.649999999999999" customHeight="1">
      <c r="A186" s="62"/>
      <c r="B186" s="96">
        <v>160</v>
      </c>
      <c r="C186" s="96" t="s">
        <v>1732</v>
      </c>
      <c r="D186" s="95" t="s">
        <v>1796</v>
      </c>
      <c r="E186" s="440">
        <v>2</v>
      </c>
      <c r="F186" s="441" t="s">
        <v>96</v>
      </c>
      <c r="G186" s="434"/>
      <c r="H186" s="435">
        <f t="shared" si="9"/>
        <v>0</v>
      </c>
      <c r="J186" s="99"/>
    </row>
    <row r="187" spans="1:10" s="69" customFormat="1" ht="18.649999999999999" customHeight="1">
      <c r="A187" s="62"/>
      <c r="B187" s="96">
        <v>161</v>
      </c>
      <c r="C187" s="96" t="s">
        <v>1733</v>
      </c>
      <c r="D187" s="95" t="s">
        <v>1797</v>
      </c>
      <c r="E187" s="440">
        <v>1</v>
      </c>
      <c r="F187" s="441" t="s">
        <v>96</v>
      </c>
      <c r="G187" s="434"/>
      <c r="H187" s="435">
        <f t="shared" si="9"/>
        <v>0</v>
      </c>
      <c r="J187" s="99"/>
    </row>
    <row r="188" spans="1:10" s="69" customFormat="1" ht="18.649999999999999" customHeight="1">
      <c r="A188" s="62"/>
      <c r="B188" s="96">
        <v>162</v>
      </c>
      <c r="C188" s="96" t="s">
        <v>1734</v>
      </c>
      <c r="D188" s="95" t="s">
        <v>1798</v>
      </c>
      <c r="E188" s="440">
        <v>51</v>
      </c>
      <c r="F188" s="441" t="s">
        <v>95</v>
      </c>
      <c r="G188" s="434"/>
      <c r="H188" s="435">
        <f t="shared" si="9"/>
        <v>0</v>
      </c>
      <c r="J188" s="99"/>
    </row>
    <row r="189" spans="1:10" s="69" customFormat="1" ht="18.649999999999999" customHeight="1">
      <c r="A189" s="62"/>
      <c r="B189" s="96">
        <v>163</v>
      </c>
      <c r="C189" s="96" t="s">
        <v>1735</v>
      </c>
      <c r="D189" s="95" t="s">
        <v>1799</v>
      </c>
      <c r="E189" s="440">
        <v>56</v>
      </c>
      <c r="F189" s="441" t="s">
        <v>95</v>
      </c>
      <c r="G189" s="434"/>
      <c r="H189" s="435">
        <f t="shared" si="9"/>
        <v>0</v>
      </c>
      <c r="J189" s="99"/>
    </row>
    <row r="190" spans="1:10" s="69" customFormat="1" ht="18.649999999999999" customHeight="1">
      <c r="A190" s="62"/>
      <c r="B190" s="96">
        <v>164</v>
      </c>
      <c r="C190" s="96" t="s">
        <v>1736</v>
      </c>
      <c r="D190" s="95" t="s">
        <v>1800</v>
      </c>
      <c r="E190" s="440">
        <v>12</v>
      </c>
      <c r="F190" s="441" t="s">
        <v>95</v>
      </c>
      <c r="G190" s="434"/>
      <c r="H190" s="435">
        <f t="shared" ref="H190:H202" si="11">G190*E190</f>
        <v>0</v>
      </c>
      <c r="J190" s="99"/>
    </row>
    <row r="191" spans="1:10" s="69" customFormat="1" ht="18.649999999999999" customHeight="1">
      <c r="A191" s="62"/>
      <c r="B191" s="96">
        <v>165</v>
      </c>
      <c r="C191" s="96" t="s">
        <v>1737</v>
      </c>
      <c r="D191" s="95" t="s">
        <v>1801</v>
      </c>
      <c r="E191" s="440">
        <v>30</v>
      </c>
      <c r="F191" s="441" t="s">
        <v>95</v>
      </c>
      <c r="G191" s="434"/>
      <c r="H191" s="435">
        <f t="shared" si="11"/>
        <v>0</v>
      </c>
      <c r="J191" s="99"/>
    </row>
    <row r="192" spans="1:10" s="69" customFormat="1" ht="18.649999999999999" customHeight="1">
      <c r="A192" s="62"/>
      <c r="B192" s="96">
        <v>166</v>
      </c>
      <c r="C192" s="96" t="s">
        <v>1738</v>
      </c>
      <c r="D192" s="95" t="s">
        <v>1802</v>
      </c>
      <c r="E192" s="440">
        <v>114</v>
      </c>
      <c r="F192" s="441" t="s">
        <v>95</v>
      </c>
      <c r="G192" s="434"/>
      <c r="H192" s="435">
        <f t="shared" si="11"/>
        <v>0</v>
      </c>
      <c r="J192" s="99"/>
    </row>
    <row r="193" spans="1:10" s="69" customFormat="1" ht="18.649999999999999" customHeight="1">
      <c r="A193" s="62"/>
      <c r="B193" s="96">
        <v>167</v>
      </c>
      <c r="C193" s="96" t="s">
        <v>1739</v>
      </c>
      <c r="D193" s="95" t="s">
        <v>1803</v>
      </c>
      <c r="E193" s="440">
        <v>66</v>
      </c>
      <c r="F193" s="441" t="s">
        <v>95</v>
      </c>
      <c r="G193" s="434"/>
      <c r="H193" s="435">
        <f t="shared" si="11"/>
        <v>0</v>
      </c>
      <c r="J193" s="99"/>
    </row>
    <row r="194" spans="1:10" s="69" customFormat="1" ht="18.649999999999999" customHeight="1">
      <c r="A194" s="62"/>
      <c r="B194" s="96">
        <v>168</v>
      </c>
      <c r="C194" s="96" t="s">
        <v>1740</v>
      </c>
      <c r="D194" s="95" t="s">
        <v>1804</v>
      </c>
      <c r="E194" s="440">
        <v>4</v>
      </c>
      <c r="F194" s="441" t="s">
        <v>96</v>
      </c>
      <c r="G194" s="434"/>
      <c r="H194" s="435">
        <f t="shared" si="11"/>
        <v>0</v>
      </c>
      <c r="J194" s="99"/>
    </row>
    <row r="195" spans="1:10" s="69" customFormat="1" ht="18.649999999999999" customHeight="1">
      <c r="A195" s="62"/>
      <c r="B195" s="96">
        <v>169</v>
      </c>
      <c r="C195" s="96" t="s">
        <v>1741</v>
      </c>
      <c r="D195" s="95" t="s">
        <v>1805</v>
      </c>
      <c r="E195" s="440">
        <v>2</v>
      </c>
      <c r="F195" s="441" t="s">
        <v>96</v>
      </c>
      <c r="G195" s="434"/>
      <c r="H195" s="435">
        <f t="shared" si="11"/>
        <v>0</v>
      </c>
      <c r="J195" s="99"/>
    </row>
    <row r="196" spans="1:10" s="69" customFormat="1" ht="18.649999999999999" customHeight="1">
      <c r="A196" s="62"/>
      <c r="B196" s="96">
        <v>170</v>
      </c>
      <c r="C196" s="96" t="s">
        <v>1742</v>
      </c>
      <c r="D196" s="95" t="s">
        <v>1806</v>
      </c>
      <c r="E196" s="440">
        <v>3</v>
      </c>
      <c r="F196" s="441" t="s">
        <v>96</v>
      </c>
      <c r="G196" s="434"/>
      <c r="H196" s="435">
        <f t="shared" si="11"/>
        <v>0</v>
      </c>
      <c r="J196" s="99"/>
    </row>
    <row r="197" spans="1:10" s="69" customFormat="1" ht="18.649999999999999" customHeight="1">
      <c r="A197" s="62"/>
      <c r="B197" s="96">
        <v>171</v>
      </c>
      <c r="C197" s="96" t="s">
        <v>1743</v>
      </c>
      <c r="D197" s="95" t="s">
        <v>1807</v>
      </c>
      <c r="E197" s="440">
        <v>4</v>
      </c>
      <c r="F197" s="441" t="s">
        <v>96</v>
      </c>
      <c r="G197" s="434"/>
      <c r="H197" s="435">
        <f t="shared" si="11"/>
        <v>0</v>
      </c>
      <c r="J197" s="99"/>
    </row>
    <row r="198" spans="1:10" s="69" customFormat="1" ht="18.649999999999999" customHeight="1">
      <c r="A198" s="62"/>
      <c r="B198" s="96">
        <v>172</v>
      </c>
      <c r="C198" s="96" t="s">
        <v>1744</v>
      </c>
      <c r="D198" s="95" t="s">
        <v>1808</v>
      </c>
      <c r="E198" s="440">
        <v>1</v>
      </c>
      <c r="F198" s="441" t="s">
        <v>127</v>
      </c>
      <c r="G198" s="434"/>
      <c r="H198" s="435">
        <f t="shared" si="11"/>
        <v>0</v>
      </c>
      <c r="J198" s="99"/>
    </row>
    <row r="199" spans="1:10" s="69" customFormat="1" ht="18.649999999999999" customHeight="1">
      <c r="A199" s="62"/>
      <c r="B199" s="96">
        <v>173</v>
      </c>
      <c r="C199" s="96" t="s">
        <v>1745</v>
      </c>
      <c r="D199" s="95" t="s">
        <v>1809</v>
      </c>
      <c r="E199" s="440">
        <v>8</v>
      </c>
      <c r="F199" s="441" t="s">
        <v>96</v>
      </c>
      <c r="G199" s="434"/>
      <c r="H199" s="435">
        <f t="shared" si="11"/>
        <v>0</v>
      </c>
      <c r="J199" s="99"/>
    </row>
    <row r="200" spans="1:10" s="69" customFormat="1" ht="18.649999999999999" customHeight="1">
      <c r="A200" s="62"/>
      <c r="B200" s="96">
        <v>174</v>
      </c>
      <c r="C200" s="96" t="s">
        <v>1746</v>
      </c>
      <c r="D200" s="95" t="s">
        <v>1810</v>
      </c>
      <c r="E200" s="440">
        <v>6.5</v>
      </c>
      <c r="F200" s="441" t="s">
        <v>95</v>
      </c>
      <c r="G200" s="434"/>
      <c r="H200" s="435">
        <f t="shared" si="11"/>
        <v>0</v>
      </c>
      <c r="J200" s="99"/>
    </row>
    <row r="201" spans="1:10" s="69" customFormat="1" ht="18.649999999999999" customHeight="1">
      <c r="A201" s="62"/>
      <c r="B201" s="96">
        <v>175</v>
      </c>
      <c r="C201" s="96" t="s">
        <v>1747</v>
      </c>
      <c r="D201" s="95" t="s">
        <v>1811</v>
      </c>
      <c r="E201" s="440">
        <v>6</v>
      </c>
      <c r="F201" s="441" t="s">
        <v>96</v>
      </c>
      <c r="G201" s="434"/>
      <c r="H201" s="435">
        <f t="shared" si="11"/>
        <v>0</v>
      </c>
      <c r="J201" s="99"/>
    </row>
    <row r="202" spans="1:10" s="69" customFormat="1" ht="18.649999999999999" customHeight="1">
      <c r="A202" s="62"/>
      <c r="B202" s="96">
        <v>176</v>
      </c>
      <c r="C202" s="96" t="s">
        <v>1748</v>
      </c>
      <c r="D202" s="95" t="s">
        <v>1819</v>
      </c>
      <c r="E202" s="440">
        <v>3</v>
      </c>
      <c r="F202" s="441" t="s">
        <v>96</v>
      </c>
      <c r="G202" s="434"/>
      <c r="H202" s="435">
        <f t="shared" si="11"/>
        <v>0</v>
      </c>
      <c r="J202" s="99"/>
    </row>
    <row r="203" spans="1:10" s="70" customFormat="1" ht="18.649999999999999" customHeight="1">
      <c r="A203" s="62"/>
      <c r="B203" s="76"/>
      <c r="C203" s="77"/>
      <c r="D203" s="78" t="s">
        <v>69</v>
      </c>
      <c r="E203" s="443"/>
      <c r="F203" s="444"/>
      <c r="G203" s="445"/>
      <c r="H203" s="442">
        <f>SUM(H127:H202)</f>
        <v>0</v>
      </c>
      <c r="J203" s="71"/>
    </row>
    <row r="204" spans="1:10" s="72" customFormat="1" ht="18.649999999999999" customHeight="1">
      <c r="A204" s="62"/>
      <c r="B204" s="80"/>
      <c r="C204" s="81"/>
      <c r="D204" s="82"/>
      <c r="E204" s="446"/>
      <c r="F204" s="447"/>
      <c r="G204" s="448"/>
      <c r="H204" s="439"/>
      <c r="J204" s="73"/>
    </row>
    <row r="205" spans="1:10" s="70" customFormat="1" ht="18.649999999999999" customHeight="1">
      <c r="A205" s="62"/>
      <c r="B205" s="76"/>
      <c r="C205" s="77"/>
      <c r="D205" s="78" t="s">
        <v>70</v>
      </c>
      <c r="E205" s="443"/>
      <c r="F205" s="444"/>
      <c r="G205" s="445"/>
      <c r="H205" s="442"/>
      <c r="J205" s="71"/>
    </row>
    <row r="206" spans="1:10" s="69" customFormat="1" ht="18.649999999999999" customHeight="1">
      <c r="A206" s="62"/>
      <c r="B206" s="96">
        <v>179</v>
      </c>
      <c r="C206" s="96" t="s">
        <v>102</v>
      </c>
      <c r="D206" s="95" t="s">
        <v>103</v>
      </c>
      <c r="E206" s="440">
        <v>345.08</v>
      </c>
      <c r="F206" s="441" t="s">
        <v>104</v>
      </c>
      <c r="G206" s="434"/>
      <c r="H206" s="435">
        <f t="shared" ref="H206:H211" si="12">G206*E206</f>
        <v>0</v>
      </c>
      <c r="J206" s="99"/>
    </row>
    <row r="207" spans="1:10" s="69" customFormat="1" ht="18.649999999999999" customHeight="1">
      <c r="A207" s="62"/>
      <c r="B207" s="96">
        <v>180</v>
      </c>
      <c r="C207" s="96" t="s">
        <v>189</v>
      </c>
      <c r="D207" s="95" t="s">
        <v>190</v>
      </c>
      <c r="E207" s="440">
        <v>26.21</v>
      </c>
      <c r="F207" s="441" t="s">
        <v>97</v>
      </c>
      <c r="G207" s="434"/>
      <c r="H207" s="435">
        <f t="shared" si="12"/>
        <v>0</v>
      </c>
      <c r="J207" s="99"/>
    </row>
    <row r="208" spans="1:10" s="69" customFormat="1" ht="18.649999999999999" customHeight="1">
      <c r="A208" s="62"/>
      <c r="B208" s="96">
        <v>181</v>
      </c>
      <c r="C208" s="96" t="s">
        <v>131</v>
      </c>
      <c r="D208" s="95" t="s">
        <v>191</v>
      </c>
      <c r="E208" s="440">
        <v>33.96</v>
      </c>
      <c r="F208" s="441" t="s">
        <v>97</v>
      </c>
      <c r="G208" s="434"/>
      <c r="H208" s="435">
        <f t="shared" si="12"/>
        <v>0</v>
      </c>
      <c r="J208" s="99"/>
    </row>
    <row r="209" spans="1:10" s="69" customFormat="1" ht="18.649999999999999" customHeight="1">
      <c r="A209" s="62"/>
      <c r="B209" s="96">
        <v>182</v>
      </c>
      <c r="C209" s="96" t="s">
        <v>391</v>
      </c>
      <c r="D209" s="95" t="s">
        <v>392</v>
      </c>
      <c r="E209" s="440">
        <v>0.49</v>
      </c>
      <c r="F209" s="441" t="s">
        <v>97</v>
      </c>
      <c r="G209" s="434"/>
      <c r="H209" s="435">
        <f t="shared" si="12"/>
        <v>0</v>
      </c>
      <c r="J209" s="99"/>
    </row>
    <row r="210" spans="1:10" s="69" customFormat="1" ht="18.649999999999999" customHeight="1">
      <c r="A210" s="62"/>
      <c r="B210" s="96">
        <v>183</v>
      </c>
      <c r="C210" s="96" t="s">
        <v>393</v>
      </c>
      <c r="D210" s="95" t="s">
        <v>394</v>
      </c>
      <c r="E210" s="440">
        <v>52.36</v>
      </c>
      <c r="F210" s="441" t="s">
        <v>97</v>
      </c>
      <c r="G210" s="434"/>
      <c r="H210" s="435">
        <f t="shared" si="12"/>
        <v>0</v>
      </c>
      <c r="J210" s="99"/>
    </row>
    <row r="211" spans="1:10" s="69" customFormat="1" ht="18.649999999999999" customHeight="1">
      <c r="A211" s="62"/>
      <c r="B211" s="96">
        <v>184</v>
      </c>
      <c r="C211" s="96" t="s">
        <v>395</v>
      </c>
      <c r="D211" s="95" t="s">
        <v>396</v>
      </c>
      <c r="E211" s="440">
        <v>179.74</v>
      </c>
      <c r="F211" s="441" t="s">
        <v>97</v>
      </c>
      <c r="G211" s="434"/>
      <c r="H211" s="435">
        <f t="shared" si="12"/>
        <v>0</v>
      </c>
      <c r="J211" s="99"/>
    </row>
    <row r="212" spans="1:10" s="69" customFormat="1" ht="18.649999999999999" customHeight="1">
      <c r="A212" s="62"/>
      <c r="B212" s="96">
        <v>185</v>
      </c>
      <c r="C212" s="96" t="s">
        <v>105</v>
      </c>
      <c r="D212" s="95" t="s">
        <v>106</v>
      </c>
      <c r="E212" s="440">
        <v>50</v>
      </c>
      <c r="F212" s="441" t="s">
        <v>107</v>
      </c>
      <c r="G212" s="434"/>
      <c r="H212" s="435">
        <f t="shared" ref="H212:H217" si="13">G212*E212</f>
        <v>0</v>
      </c>
      <c r="J212" s="99"/>
    </row>
    <row r="213" spans="1:10" s="69" customFormat="1" ht="18.649999999999999" customHeight="1">
      <c r="A213" s="62"/>
      <c r="B213" s="96">
        <v>186</v>
      </c>
      <c r="C213" s="96" t="s">
        <v>192</v>
      </c>
      <c r="D213" s="95" t="s">
        <v>193</v>
      </c>
      <c r="E213" s="440">
        <v>208.86</v>
      </c>
      <c r="F213" s="441" t="s">
        <v>94</v>
      </c>
      <c r="G213" s="434"/>
      <c r="H213" s="435">
        <f t="shared" si="13"/>
        <v>0</v>
      </c>
      <c r="J213" s="99"/>
    </row>
    <row r="214" spans="1:10" s="69" customFormat="1" ht="18.649999999999999" customHeight="1">
      <c r="A214" s="62"/>
      <c r="B214" s="96">
        <v>187</v>
      </c>
      <c r="C214" s="96" t="s">
        <v>194</v>
      </c>
      <c r="D214" s="95" t="s">
        <v>195</v>
      </c>
      <c r="E214" s="440">
        <v>3968.34</v>
      </c>
      <c r="F214" s="441" t="s">
        <v>94</v>
      </c>
      <c r="G214" s="434"/>
      <c r="H214" s="435">
        <f t="shared" si="13"/>
        <v>0</v>
      </c>
      <c r="J214" s="99"/>
    </row>
    <row r="215" spans="1:10" s="69" customFormat="1" ht="18.649999999999999" customHeight="1">
      <c r="A215" s="62"/>
      <c r="B215" s="96">
        <v>188</v>
      </c>
      <c r="C215" s="96" t="s">
        <v>108</v>
      </c>
      <c r="D215" s="95" t="s">
        <v>109</v>
      </c>
      <c r="E215" s="440">
        <v>208.86</v>
      </c>
      <c r="F215" s="441" t="s">
        <v>94</v>
      </c>
      <c r="G215" s="434"/>
      <c r="H215" s="435">
        <f t="shared" si="13"/>
        <v>0</v>
      </c>
      <c r="J215" s="99"/>
    </row>
    <row r="216" spans="1:10" s="69" customFormat="1" ht="18.649999999999999" customHeight="1">
      <c r="A216" s="62"/>
      <c r="B216" s="96">
        <v>189</v>
      </c>
      <c r="C216" s="96" t="s">
        <v>397</v>
      </c>
      <c r="D216" s="95" t="s">
        <v>398</v>
      </c>
      <c r="E216" s="440">
        <v>2506.3200000000002</v>
      </c>
      <c r="F216" s="441" t="s">
        <v>94</v>
      </c>
      <c r="G216" s="434"/>
      <c r="H216" s="435">
        <f t="shared" si="13"/>
        <v>0</v>
      </c>
      <c r="J216" s="99"/>
    </row>
    <row r="217" spans="1:10" s="69" customFormat="1" ht="18.649999999999999" customHeight="1">
      <c r="A217" s="62"/>
      <c r="B217" s="96">
        <v>190</v>
      </c>
      <c r="C217" s="96" t="s">
        <v>196</v>
      </c>
      <c r="D217" s="95" t="s">
        <v>197</v>
      </c>
      <c r="E217" s="440">
        <v>208.86</v>
      </c>
      <c r="F217" s="441" t="s">
        <v>94</v>
      </c>
      <c r="G217" s="434"/>
      <c r="H217" s="435">
        <f t="shared" si="13"/>
        <v>0</v>
      </c>
      <c r="J217" s="98"/>
    </row>
    <row r="218" spans="1:10" s="69" customFormat="1" ht="18.649999999999999" customHeight="1">
      <c r="A218" s="62"/>
      <c r="B218" s="76"/>
      <c r="C218" s="77"/>
      <c r="D218" s="78" t="s">
        <v>70</v>
      </c>
      <c r="E218" s="443"/>
      <c r="F218" s="444"/>
      <c r="G218" s="445"/>
      <c r="H218" s="442">
        <f>SUM(H206:H217)</f>
        <v>0</v>
      </c>
      <c r="J218" s="75"/>
    </row>
    <row r="219" spans="1:10" s="69" customFormat="1" ht="18.649999999999999" customHeight="1">
      <c r="A219" s="62"/>
      <c r="B219" s="80"/>
      <c r="C219" s="81"/>
      <c r="D219" s="82"/>
      <c r="E219" s="446"/>
      <c r="F219" s="447"/>
      <c r="G219" s="448"/>
      <c r="H219" s="439"/>
      <c r="J219" s="75"/>
    </row>
    <row r="220" spans="1:10" s="69" customFormat="1" ht="18.649999999999999" customHeight="1">
      <c r="A220" s="62"/>
      <c r="B220" s="80"/>
      <c r="C220" s="81"/>
      <c r="D220" s="78" t="s">
        <v>198</v>
      </c>
      <c r="E220" s="446"/>
      <c r="F220" s="447"/>
      <c r="G220" s="448"/>
      <c r="H220" s="439"/>
      <c r="J220" s="98"/>
    </row>
    <row r="221" spans="1:10" s="69" customFormat="1" ht="18.649999999999999" customHeight="1">
      <c r="A221" s="62"/>
      <c r="B221" s="96">
        <v>191</v>
      </c>
      <c r="C221" s="96" t="s">
        <v>203</v>
      </c>
      <c r="D221" s="95" t="s">
        <v>204</v>
      </c>
      <c r="E221" s="440">
        <v>444.51</v>
      </c>
      <c r="F221" s="441" t="s">
        <v>93</v>
      </c>
      <c r="G221" s="434"/>
      <c r="H221" s="435">
        <f t="shared" ref="H221:H227" si="14">G221*E221</f>
        <v>0</v>
      </c>
      <c r="J221" s="99"/>
    </row>
    <row r="222" spans="1:10" s="69" customFormat="1" ht="18.649999999999999" customHeight="1">
      <c r="A222" s="62"/>
      <c r="B222" s="96">
        <v>192</v>
      </c>
      <c r="C222" s="96" t="s">
        <v>205</v>
      </c>
      <c r="D222" s="95" t="s">
        <v>206</v>
      </c>
      <c r="E222" s="440">
        <v>25.5</v>
      </c>
      <c r="F222" s="441" t="s">
        <v>93</v>
      </c>
      <c r="G222" s="434"/>
      <c r="H222" s="435">
        <f t="shared" si="14"/>
        <v>0</v>
      </c>
      <c r="J222" s="99"/>
    </row>
    <row r="223" spans="1:10" s="69" customFormat="1" ht="18.649999999999999" customHeight="1">
      <c r="A223" s="62"/>
      <c r="B223" s="96">
        <v>193</v>
      </c>
      <c r="C223" s="96" t="s">
        <v>207</v>
      </c>
      <c r="D223" s="95" t="s">
        <v>208</v>
      </c>
      <c r="E223" s="440">
        <v>444.51</v>
      </c>
      <c r="F223" s="441" t="s">
        <v>93</v>
      </c>
      <c r="G223" s="434"/>
      <c r="H223" s="435">
        <f t="shared" si="14"/>
        <v>0</v>
      </c>
      <c r="J223" s="99"/>
    </row>
    <row r="224" spans="1:10" s="69" customFormat="1" ht="18.649999999999999" customHeight="1">
      <c r="A224" s="62"/>
      <c r="B224" s="96">
        <v>194</v>
      </c>
      <c r="C224" s="96" t="s">
        <v>209</v>
      </c>
      <c r="D224" s="95" t="s">
        <v>210</v>
      </c>
      <c r="E224" s="440">
        <v>25.5</v>
      </c>
      <c r="F224" s="441" t="s">
        <v>93</v>
      </c>
      <c r="G224" s="434"/>
      <c r="H224" s="435">
        <f t="shared" si="14"/>
        <v>0</v>
      </c>
      <c r="J224" s="99"/>
    </row>
    <row r="225" spans="1:10" s="69" customFormat="1" ht="18.649999999999999" customHeight="1">
      <c r="A225" s="62"/>
      <c r="B225" s="96">
        <v>195</v>
      </c>
      <c r="C225" s="96" t="s">
        <v>268</v>
      </c>
      <c r="D225" s="95" t="s">
        <v>267</v>
      </c>
      <c r="E225" s="440">
        <v>77.5</v>
      </c>
      <c r="F225" s="441" t="s">
        <v>93</v>
      </c>
      <c r="G225" s="434"/>
      <c r="H225" s="435">
        <f t="shared" si="14"/>
        <v>0</v>
      </c>
      <c r="J225" s="98"/>
    </row>
    <row r="226" spans="1:10" s="69" customFormat="1" ht="18.649999999999999" customHeight="1">
      <c r="A226" s="62"/>
      <c r="B226" s="96">
        <v>196</v>
      </c>
      <c r="C226" s="96" t="s">
        <v>430</v>
      </c>
      <c r="D226" s="95" t="s">
        <v>431</v>
      </c>
      <c r="E226" s="440">
        <v>1</v>
      </c>
      <c r="F226" s="441" t="s">
        <v>127</v>
      </c>
      <c r="G226" s="434"/>
      <c r="H226" s="435">
        <f t="shared" si="14"/>
        <v>0</v>
      </c>
      <c r="J226" s="99"/>
    </row>
    <row r="227" spans="1:10" s="69" customFormat="1" ht="18.649999999999999" customHeight="1">
      <c r="A227" s="62"/>
      <c r="B227" s="96">
        <v>197</v>
      </c>
      <c r="C227" s="96" t="s">
        <v>211</v>
      </c>
      <c r="D227" s="95" t="s">
        <v>212</v>
      </c>
      <c r="E227" s="440">
        <v>2.8</v>
      </c>
      <c r="F227" s="441" t="s">
        <v>94</v>
      </c>
      <c r="G227" s="434"/>
      <c r="H227" s="435">
        <f t="shared" si="14"/>
        <v>0</v>
      </c>
      <c r="J227" s="98"/>
    </row>
    <row r="228" spans="1:10" s="69" customFormat="1" ht="18.649999999999999" customHeight="1">
      <c r="A228" s="62"/>
      <c r="B228" s="80"/>
      <c r="C228" s="81"/>
      <c r="D228" s="78" t="s">
        <v>198</v>
      </c>
      <c r="E228" s="446"/>
      <c r="F228" s="447"/>
      <c r="G228" s="448"/>
      <c r="H228" s="442">
        <f>SUM(H221:H227)</f>
        <v>0</v>
      </c>
      <c r="J228" s="98"/>
    </row>
    <row r="229" spans="1:10" s="69" customFormat="1" ht="18.649999999999999" customHeight="1">
      <c r="A229" s="62"/>
      <c r="B229" s="80"/>
      <c r="C229" s="81"/>
      <c r="D229" s="82"/>
      <c r="E229" s="446"/>
      <c r="F229" s="447"/>
      <c r="G229" s="448"/>
      <c r="H229" s="439"/>
      <c r="J229" s="98"/>
    </row>
    <row r="230" spans="1:10" s="69" customFormat="1" ht="18.649999999999999" customHeight="1">
      <c r="A230" s="62"/>
      <c r="B230" s="76"/>
      <c r="C230" s="77"/>
      <c r="D230" s="78" t="s">
        <v>71</v>
      </c>
      <c r="E230" s="443"/>
      <c r="F230" s="444"/>
      <c r="G230" s="445"/>
      <c r="H230" s="442"/>
      <c r="J230" s="75"/>
    </row>
    <row r="231" spans="1:10" s="69" customFormat="1" ht="18.649999999999999" customHeight="1">
      <c r="A231" s="62"/>
      <c r="B231" s="96">
        <v>198</v>
      </c>
      <c r="C231" s="96" t="s">
        <v>432</v>
      </c>
      <c r="D231" s="95" t="s">
        <v>433</v>
      </c>
      <c r="E231" s="440">
        <v>475.21</v>
      </c>
      <c r="F231" s="441" t="s">
        <v>93</v>
      </c>
      <c r="G231" s="434"/>
      <c r="H231" s="435">
        <f t="shared" ref="H231:H233" si="15">G231*E231</f>
        <v>0</v>
      </c>
      <c r="J231" s="99"/>
    </row>
    <row r="232" spans="1:10" s="69" customFormat="1" ht="18.649999999999999" customHeight="1">
      <c r="A232" s="62"/>
      <c r="B232" s="96">
        <v>199</v>
      </c>
      <c r="C232" s="96" t="s">
        <v>434</v>
      </c>
      <c r="D232" s="95" t="s">
        <v>435</v>
      </c>
      <c r="E232" s="440">
        <v>546.49</v>
      </c>
      <c r="F232" s="441" t="s">
        <v>93</v>
      </c>
      <c r="G232" s="434"/>
      <c r="H232" s="435">
        <f>G232*E232</f>
        <v>0</v>
      </c>
      <c r="J232" s="99"/>
    </row>
    <row r="233" spans="1:10" s="69" customFormat="1" ht="18.649999999999999" customHeight="1">
      <c r="A233" s="62"/>
      <c r="B233" s="96">
        <v>200</v>
      </c>
      <c r="C233" s="96" t="s">
        <v>213</v>
      </c>
      <c r="D233" s="95" t="s">
        <v>214</v>
      </c>
      <c r="E233" s="440">
        <v>2.79</v>
      </c>
      <c r="F233" s="441" t="s">
        <v>94</v>
      </c>
      <c r="G233" s="434"/>
      <c r="H233" s="435">
        <f t="shared" si="15"/>
        <v>0</v>
      </c>
      <c r="J233" s="99"/>
    </row>
    <row r="234" spans="1:10" s="69" customFormat="1" ht="18.649999999999999" customHeight="1">
      <c r="A234" s="62"/>
      <c r="B234" s="76"/>
      <c r="C234" s="77"/>
      <c r="D234" s="78" t="s">
        <v>71</v>
      </c>
      <c r="E234" s="443"/>
      <c r="F234" s="444"/>
      <c r="G234" s="445"/>
      <c r="H234" s="442">
        <f>SUM(H231:H233)</f>
        <v>0</v>
      </c>
      <c r="J234" s="75"/>
    </row>
    <row r="235" spans="1:10" s="69" customFormat="1" ht="18.649999999999999" customHeight="1">
      <c r="A235" s="62"/>
      <c r="B235" s="80"/>
      <c r="C235" s="81"/>
      <c r="D235" s="82"/>
      <c r="E235" s="446"/>
      <c r="F235" s="447"/>
      <c r="G235" s="448"/>
      <c r="H235" s="439"/>
      <c r="J235" s="75"/>
    </row>
    <row r="236" spans="1:10" s="69" customFormat="1" ht="18.649999999999999" customHeight="1">
      <c r="A236" s="62"/>
      <c r="B236" s="80"/>
      <c r="C236" s="81"/>
      <c r="D236" s="78" t="s">
        <v>72</v>
      </c>
      <c r="E236" s="443"/>
      <c r="F236" s="444"/>
      <c r="G236" s="445"/>
      <c r="H236" s="442"/>
      <c r="J236" s="75"/>
    </row>
    <row r="237" spans="1:10" s="69" customFormat="1" ht="18.649999999999999" customHeight="1">
      <c r="A237" s="62"/>
      <c r="B237" s="96">
        <v>201</v>
      </c>
      <c r="C237" s="96" t="s">
        <v>436</v>
      </c>
      <c r="D237" s="95" t="s">
        <v>215</v>
      </c>
      <c r="E237" s="440">
        <v>475.21</v>
      </c>
      <c r="F237" s="441" t="s">
        <v>93</v>
      </c>
      <c r="G237" s="434"/>
      <c r="H237" s="435">
        <f t="shared" ref="H237:H241" si="16">G237*E237</f>
        <v>0</v>
      </c>
      <c r="J237" s="99"/>
    </row>
    <row r="238" spans="1:10" s="69" customFormat="1" ht="18.649999999999999" customHeight="1">
      <c r="A238" s="62"/>
      <c r="B238" s="96">
        <v>202</v>
      </c>
      <c r="C238" s="96" t="s">
        <v>441</v>
      </c>
      <c r="D238" s="95" t="s">
        <v>216</v>
      </c>
      <c r="E238" s="440">
        <v>371.6</v>
      </c>
      <c r="F238" s="441" t="s">
        <v>93</v>
      </c>
      <c r="G238" s="434"/>
      <c r="H238" s="435">
        <f t="shared" si="16"/>
        <v>0</v>
      </c>
      <c r="J238" s="99"/>
    </row>
    <row r="239" spans="1:10" s="69" customFormat="1" ht="18.649999999999999" customHeight="1">
      <c r="A239" s="62"/>
      <c r="B239" s="96">
        <v>203</v>
      </c>
      <c r="C239" s="96" t="s">
        <v>437</v>
      </c>
      <c r="D239" s="95" t="s">
        <v>438</v>
      </c>
      <c r="E239" s="440">
        <v>151.96</v>
      </c>
      <c r="F239" s="441" t="s">
        <v>93</v>
      </c>
      <c r="G239" s="434"/>
      <c r="H239" s="435">
        <f t="shared" si="16"/>
        <v>0</v>
      </c>
      <c r="J239" s="99"/>
    </row>
    <row r="240" spans="1:10" s="69" customFormat="1" ht="18.649999999999999" customHeight="1">
      <c r="A240" s="62"/>
      <c r="B240" s="96">
        <v>204</v>
      </c>
      <c r="C240" s="96" t="s">
        <v>439</v>
      </c>
      <c r="D240" s="95" t="s">
        <v>440</v>
      </c>
      <c r="E240" s="440">
        <v>126.52</v>
      </c>
      <c r="F240" s="441" t="s">
        <v>93</v>
      </c>
      <c r="G240" s="434"/>
      <c r="H240" s="435">
        <f t="shared" si="16"/>
        <v>0</v>
      </c>
      <c r="J240" s="99"/>
    </row>
    <row r="241" spans="1:10" s="69" customFormat="1" ht="18.649999999999999" customHeight="1">
      <c r="A241" s="62"/>
      <c r="B241" s="96">
        <v>205</v>
      </c>
      <c r="C241" s="96" t="s">
        <v>219</v>
      </c>
      <c r="D241" s="95" t="s">
        <v>220</v>
      </c>
      <c r="E241" s="440">
        <v>6.9</v>
      </c>
      <c r="F241" s="441" t="s">
        <v>94</v>
      </c>
      <c r="G241" s="434"/>
      <c r="H241" s="435">
        <f t="shared" si="16"/>
        <v>0</v>
      </c>
      <c r="J241" s="98"/>
    </row>
    <row r="242" spans="1:10" s="69" customFormat="1" ht="18.649999999999999" customHeight="1">
      <c r="A242" s="62"/>
      <c r="B242" s="80"/>
      <c r="C242" s="81"/>
      <c r="D242" s="78" t="s">
        <v>72</v>
      </c>
      <c r="E242" s="443"/>
      <c r="F242" s="444"/>
      <c r="G242" s="445"/>
      <c r="H242" s="442">
        <f>SUM(H237:H241)</f>
        <v>0</v>
      </c>
      <c r="J242" s="75"/>
    </row>
    <row r="243" spans="1:10" s="69" customFormat="1" ht="18.649999999999999" customHeight="1">
      <c r="A243" s="62"/>
      <c r="B243" s="80"/>
      <c r="C243" s="81"/>
      <c r="D243" s="82"/>
      <c r="E243" s="446"/>
      <c r="F243" s="447"/>
      <c r="G243" s="448"/>
      <c r="H243" s="439"/>
      <c r="J243" s="75"/>
    </row>
    <row r="244" spans="1:10" s="70" customFormat="1" ht="18.649999999999999" customHeight="1">
      <c r="A244" s="62"/>
      <c r="B244" s="76"/>
      <c r="C244" s="77"/>
      <c r="D244" s="78" t="s">
        <v>73</v>
      </c>
      <c r="E244" s="443"/>
      <c r="F244" s="444"/>
      <c r="G244" s="445"/>
      <c r="H244" s="442"/>
      <c r="J244" s="71"/>
    </row>
    <row r="245" spans="1:10" s="69" customFormat="1" ht="18.649999999999999" customHeight="1">
      <c r="A245" s="62"/>
      <c r="B245" s="96">
        <v>206</v>
      </c>
      <c r="C245" s="96" t="s">
        <v>442</v>
      </c>
      <c r="D245" s="95" t="s">
        <v>443</v>
      </c>
      <c r="E245" s="440">
        <v>350</v>
      </c>
      <c r="F245" s="441" t="s">
        <v>96</v>
      </c>
      <c r="G245" s="434"/>
      <c r="H245" s="435">
        <f t="shared" ref="H245:H251" si="17">G245*E245</f>
        <v>0</v>
      </c>
      <c r="J245" s="99"/>
    </row>
    <row r="246" spans="1:10" s="69" customFormat="1" ht="18.649999999999999" customHeight="1">
      <c r="A246" s="62"/>
      <c r="B246" s="96">
        <v>207</v>
      </c>
      <c r="C246" s="96" t="s">
        <v>217</v>
      </c>
      <c r="D246" s="95" t="s">
        <v>218</v>
      </c>
      <c r="E246" s="440">
        <v>660.63</v>
      </c>
      <c r="F246" s="441" t="s">
        <v>95</v>
      </c>
      <c r="G246" s="434"/>
      <c r="H246" s="435">
        <f t="shared" si="17"/>
        <v>0</v>
      </c>
      <c r="J246" s="99"/>
    </row>
    <row r="247" spans="1:10" s="69" customFormat="1" ht="18.649999999999999" customHeight="1">
      <c r="A247" s="62"/>
      <c r="B247" s="96">
        <v>208</v>
      </c>
      <c r="C247" s="96" t="s">
        <v>444</v>
      </c>
      <c r="D247" s="95" t="s">
        <v>445</v>
      </c>
      <c r="E247" s="440">
        <v>105.88</v>
      </c>
      <c r="F247" s="441" t="s">
        <v>95</v>
      </c>
      <c r="G247" s="434"/>
      <c r="H247" s="435">
        <f t="shared" si="17"/>
        <v>0</v>
      </c>
      <c r="J247" s="99"/>
    </row>
    <row r="248" spans="1:10" s="69" customFormat="1" ht="18.649999999999999" customHeight="1">
      <c r="A248" s="62"/>
      <c r="B248" s="96">
        <v>209</v>
      </c>
      <c r="C248" s="96" t="s">
        <v>446</v>
      </c>
      <c r="D248" s="95" t="s">
        <v>447</v>
      </c>
      <c r="E248" s="440">
        <v>32.1</v>
      </c>
      <c r="F248" s="441" t="s">
        <v>93</v>
      </c>
      <c r="G248" s="434"/>
      <c r="H248" s="435">
        <f t="shared" si="17"/>
        <v>0</v>
      </c>
      <c r="J248" s="99"/>
    </row>
    <row r="249" spans="1:10" s="69" customFormat="1" ht="18.649999999999999" customHeight="1">
      <c r="A249" s="62"/>
      <c r="B249" s="96">
        <v>210</v>
      </c>
      <c r="C249" s="96" t="s">
        <v>448</v>
      </c>
      <c r="D249" s="95" t="s">
        <v>451</v>
      </c>
      <c r="E249" s="440">
        <v>794.2</v>
      </c>
      <c r="F249" s="441" t="s">
        <v>93</v>
      </c>
      <c r="G249" s="434"/>
      <c r="H249" s="435">
        <f t="shared" si="17"/>
        <v>0</v>
      </c>
      <c r="J249" s="99"/>
    </row>
    <row r="250" spans="1:10" s="69" customFormat="1" ht="18.649999999999999" customHeight="1">
      <c r="A250" s="62"/>
      <c r="B250" s="96">
        <v>211</v>
      </c>
      <c r="C250" s="96" t="s">
        <v>449</v>
      </c>
      <c r="D250" s="95" t="s">
        <v>450</v>
      </c>
      <c r="E250" s="440">
        <v>18.149999999999999</v>
      </c>
      <c r="F250" s="441" t="s">
        <v>97</v>
      </c>
      <c r="G250" s="434"/>
      <c r="H250" s="435">
        <f t="shared" si="17"/>
        <v>0</v>
      </c>
      <c r="J250" s="99"/>
    </row>
    <row r="251" spans="1:10" s="69" customFormat="1" ht="18.649999999999999" customHeight="1">
      <c r="A251" s="62"/>
      <c r="B251" s="96">
        <v>212</v>
      </c>
      <c r="C251" s="96" t="s">
        <v>146</v>
      </c>
      <c r="D251" s="95" t="s">
        <v>145</v>
      </c>
      <c r="E251" s="440">
        <v>10.16</v>
      </c>
      <c r="F251" s="441" t="s">
        <v>94</v>
      </c>
      <c r="G251" s="434"/>
      <c r="H251" s="435">
        <f t="shared" si="17"/>
        <v>0</v>
      </c>
      <c r="J251" s="98"/>
    </row>
    <row r="252" spans="1:10" s="70" customFormat="1" ht="18.649999999999999" customHeight="1">
      <c r="A252" s="62"/>
      <c r="B252" s="76"/>
      <c r="C252" s="77"/>
      <c r="D252" s="78" t="s">
        <v>73</v>
      </c>
      <c r="E252" s="443"/>
      <c r="F252" s="444"/>
      <c r="G252" s="445"/>
      <c r="H252" s="442">
        <f>SUM(H245:H251)</f>
        <v>0</v>
      </c>
      <c r="J252" s="71"/>
    </row>
    <row r="253" spans="1:10" s="72" customFormat="1" ht="18.649999999999999" customHeight="1">
      <c r="A253" s="62"/>
      <c r="B253" s="80"/>
      <c r="C253" s="81"/>
      <c r="D253" s="82"/>
      <c r="E253" s="446"/>
      <c r="F253" s="447"/>
      <c r="G253" s="448"/>
      <c r="H253" s="439"/>
      <c r="J253" s="73"/>
    </row>
    <row r="254" spans="1:10" s="70" customFormat="1" ht="18.649999999999999" customHeight="1">
      <c r="A254" s="62"/>
      <c r="B254" s="76"/>
      <c r="C254" s="77"/>
      <c r="D254" s="78" t="s">
        <v>74</v>
      </c>
      <c r="E254" s="443"/>
      <c r="F254" s="444"/>
      <c r="G254" s="445"/>
      <c r="H254" s="442"/>
      <c r="J254" s="71"/>
    </row>
    <row r="255" spans="1:10" s="69" customFormat="1" ht="20.25" customHeight="1">
      <c r="A255" s="62"/>
      <c r="B255" s="63">
        <v>213</v>
      </c>
      <c r="C255" s="96" t="s">
        <v>453</v>
      </c>
      <c r="D255" s="64" t="s">
        <v>452</v>
      </c>
      <c r="E255" s="440">
        <v>20.8</v>
      </c>
      <c r="F255" s="441" t="s">
        <v>95</v>
      </c>
      <c r="G255" s="434"/>
      <c r="H255" s="435">
        <f>G255*E255</f>
        <v>0</v>
      </c>
      <c r="J255" s="97"/>
    </row>
    <row r="256" spans="1:10" s="69" customFormat="1" ht="20.25" customHeight="1">
      <c r="A256" s="62"/>
      <c r="B256" s="96">
        <v>214</v>
      </c>
      <c r="C256" s="96" t="s">
        <v>454</v>
      </c>
      <c r="D256" s="95" t="s">
        <v>474</v>
      </c>
      <c r="E256" s="440">
        <v>18.8</v>
      </c>
      <c r="F256" s="441" t="s">
        <v>95</v>
      </c>
      <c r="G256" s="434"/>
      <c r="H256" s="435">
        <f t="shared" ref="H256:H275" si="18">G256*E256</f>
        <v>0</v>
      </c>
      <c r="J256" s="99"/>
    </row>
    <row r="257" spans="1:10" s="69" customFormat="1" ht="20.25" customHeight="1">
      <c r="A257" s="62"/>
      <c r="B257" s="96">
        <v>215</v>
      </c>
      <c r="C257" s="96" t="s">
        <v>455</v>
      </c>
      <c r="D257" s="95" t="s">
        <v>475</v>
      </c>
      <c r="E257" s="440">
        <v>9.15</v>
      </c>
      <c r="F257" s="441" t="s">
        <v>95</v>
      </c>
      <c r="G257" s="434"/>
      <c r="H257" s="435">
        <f t="shared" si="18"/>
        <v>0</v>
      </c>
      <c r="J257" s="99"/>
    </row>
    <row r="258" spans="1:10" s="69" customFormat="1" ht="20.25" customHeight="1">
      <c r="A258" s="62"/>
      <c r="B258" s="96">
        <v>216</v>
      </c>
      <c r="C258" s="96" t="s">
        <v>456</v>
      </c>
      <c r="D258" s="95" t="s">
        <v>476</v>
      </c>
      <c r="E258" s="440">
        <v>1</v>
      </c>
      <c r="F258" s="441" t="s">
        <v>96</v>
      </c>
      <c r="G258" s="434"/>
      <c r="H258" s="435">
        <f t="shared" si="18"/>
        <v>0</v>
      </c>
      <c r="J258" s="99"/>
    </row>
    <row r="259" spans="1:10" s="69" customFormat="1" ht="20.25" customHeight="1">
      <c r="A259" s="62"/>
      <c r="B259" s="96">
        <v>217</v>
      </c>
      <c r="C259" s="96" t="s">
        <v>457</v>
      </c>
      <c r="D259" s="95" t="s">
        <v>477</v>
      </c>
      <c r="E259" s="440">
        <v>10.1</v>
      </c>
      <c r="F259" s="441" t="s">
        <v>95</v>
      </c>
      <c r="G259" s="434"/>
      <c r="H259" s="435">
        <f t="shared" si="18"/>
        <v>0</v>
      </c>
      <c r="J259" s="99"/>
    </row>
    <row r="260" spans="1:10" s="69" customFormat="1" ht="20.25" customHeight="1">
      <c r="A260" s="62"/>
      <c r="B260" s="96">
        <v>218</v>
      </c>
      <c r="C260" s="96" t="s">
        <v>458</v>
      </c>
      <c r="D260" s="95" t="s">
        <v>479</v>
      </c>
      <c r="E260" s="440">
        <v>1</v>
      </c>
      <c r="F260" s="441" t="s">
        <v>96</v>
      </c>
      <c r="G260" s="434"/>
      <c r="H260" s="435">
        <f t="shared" si="18"/>
        <v>0</v>
      </c>
      <c r="J260" s="99"/>
    </row>
    <row r="261" spans="1:10" s="69" customFormat="1" ht="20.25" customHeight="1">
      <c r="A261" s="62"/>
      <c r="B261" s="96">
        <v>219</v>
      </c>
      <c r="C261" s="96" t="s">
        <v>459</v>
      </c>
      <c r="D261" s="95" t="s">
        <v>478</v>
      </c>
      <c r="E261" s="440">
        <v>8</v>
      </c>
      <c r="F261" s="441" t="s">
        <v>96</v>
      </c>
      <c r="G261" s="434"/>
      <c r="H261" s="435">
        <f t="shared" si="18"/>
        <v>0</v>
      </c>
      <c r="J261" s="99"/>
    </row>
    <row r="262" spans="1:10" s="69" customFormat="1" ht="20.25" customHeight="1">
      <c r="A262" s="62"/>
      <c r="B262" s="96">
        <v>220</v>
      </c>
      <c r="C262" s="96" t="s">
        <v>460</v>
      </c>
      <c r="D262" s="95" t="s">
        <v>480</v>
      </c>
      <c r="E262" s="440">
        <v>1</v>
      </c>
      <c r="F262" s="441" t="s">
        <v>96</v>
      </c>
      <c r="G262" s="434"/>
      <c r="H262" s="435">
        <f t="shared" si="18"/>
        <v>0</v>
      </c>
      <c r="J262" s="99"/>
    </row>
    <row r="263" spans="1:10" s="69" customFormat="1" ht="20.25" customHeight="1">
      <c r="A263" s="62"/>
      <c r="B263" s="96">
        <v>221</v>
      </c>
      <c r="C263" s="96" t="s">
        <v>461</v>
      </c>
      <c r="D263" s="95" t="s">
        <v>481</v>
      </c>
      <c r="E263" s="440">
        <v>792.4</v>
      </c>
      <c r="F263" s="441" t="s">
        <v>93</v>
      </c>
      <c r="G263" s="434"/>
      <c r="H263" s="435">
        <f t="shared" si="18"/>
        <v>0</v>
      </c>
      <c r="J263" s="99"/>
    </row>
    <row r="264" spans="1:10" s="69" customFormat="1" ht="20.25" customHeight="1">
      <c r="A264" s="62"/>
      <c r="B264" s="96">
        <v>222</v>
      </c>
      <c r="C264" s="96" t="s">
        <v>462</v>
      </c>
      <c r="D264" s="95" t="s">
        <v>482</v>
      </c>
      <c r="E264" s="440">
        <v>56.1</v>
      </c>
      <c r="F264" s="441" t="s">
        <v>95</v>
      </c>
      <c r="G264" s="434"/>
      <c r="H264" s="435">
        <f t="shared" si="18"/>
        <v>0</v>
      </c>
      <c r="J264" s="99"/>
    </row>
    <row r="265" spans="1:10" s="69" customFormat="1" ht="20.25" customHeight="1">
      <c r="A265" s="62"/>
      <c r="B265" s="96">
        <v>223</v>
      </c>
      <c r="C265" s="96" t="s">
        <v>463</v>
      </c>
      <c r="D265" s="95" t="s">
        <v>483</v>
      </c>
      <c r="E265" s="440">
        <v>3</v>
      </c>
      <c r="F265" s="441" t="s">
        <v>96</v>
      </c>
      <c r="G265" s="434"/>
      <c r="H265" s="435">
        <f t="shared" si="18"/>
        <v>0</v>
      </c>
      <c r="J265" s="99"/>
    </row>
    <row r="266" spans="1:10" s="69" customFormat="1" ht="20.25" customHeight="1">
      <c r="A266" s="62"/>
      <c r="B266" s="96">
        <v>224</v>
      </c>
      <c r="C266" s="96" t="s">
        <v>464</v>
      </c>
      <c r="D266" s="95" t="s">
        <v>484</v>
      </c>
      <c r="E266" s="440">
        <v>2</v>
      </c>
      <c r="F266" s="441" t="s">
        <v>96</v>
      </c>
      <c r="G266" s="434"/>
      <c r="H266" s="435">
        <f t="shared" si="18"/>
        <v>0</v>
      </c>
      <c r="J266" s="99"/>
    </row>
    <row r="267" spans="1:10" s="69" customFormat="1" ht="20.25" customHeight="1">
      <c r="A267" s="62"/>
      <c r="B267" s="96">
        <v>225</v>
      </c>
      <c r="C267" s="96" t="s">
        <v>465</v>
      </c>
      <c r="D267" s="95" t="s">
        <v>485</v>
      </c>
      <c r="E267" s="440">
        <v>1</v>
      </c>
      <c r="F267" s="441" t="s">
        <v>96</v>
      </c>
      <c r="G267" s="434"/>
      <c r="H267" s="435">
        <f t="shared" si="18"/>
        <v>0</v>
      </c>
      <c r="J267" s="99"/>
    </row>
    <row r="268" spans="1:10" s="69" customFormat="1" ht="20.25" customHeight="1">
      <c r="A268" s="62"/>
      <c r="B268" s="96">
        <v>226</v>
      </c>
      <c r="C268" s="96" t="s">
        <v>466</v>
      </c>
      <c r="D268" s="95" t="s">
        <v>486</v>
      </c>
      <c r="E268" s="440">
        <v>4</v>
      </c>
      <c r="F268" s="441" t="s">
        <v>96</v>
      </c>
      <c r="G268" s="434"/>
      <c r="H268" s="435">
        <f t="shared" si="18"/>
        <v>0</v>
      </c>
      <c r="J268" s="99"/>
    </row>
    <row r="269" spans="1:10" s="69" customFormat="1" ht="20.25" customHeight="1">
      <c r="A269" s="62"/>
      <c r="B269" s="96">
        <v>227</v>
      </c>
      <c r="C269" s="96" t="s">
        <v>467</v>
      </c>
      <c r="D269" s="95" t="s">
        <v>487</v>
      </c>
      <c r="E269" s="440">
        <v>8</v>
      </c>
      <c r="F269" s="441" t="s">
        <v>96</v>
      </c>
      <c r="G269" s="434"/>
      <c r="H269" s="435">
        <f t="shared" si="18"/>
        <v>0</v>
      </c>
      <c r="J269" s="99"/>
    </row>
    <row r="270" spans="1:10" s="69" customFormat="1" ht="20.25" customHeight="1">
      <c r="A270" s="62"/>
      <c r="B270" s="96">
        <v>228</v>
      </c>
      <c r="C270" s="96" t="s">
        <v>468</v>
      </c>
      <c r="D270" s="95" t="s">
        <v>488</v>
      </c>
      <c r="E270" s="440">
        <v>2</v>
      </c>
      <c r="F270" s="441" t="s">
        <v>96</v>
      </c>
      <c r="G270" s="434"/>
      <c r="H270" s="435">
        <f t="shared" si="18"/>
        <v>0</v>
      </c>
      <c r="J270" s="99"/>
    </row>
    <row r="271" spans="1:10" s="69" customFormat="1" ht="20.25" customHeight="1">
      <c r="A271" s="62"/>
      <c r="B271" s="96">
        <v>229</v>
      </c>
      <c r="C271" s="96" t="s">
        <v>469</v>
      </c>
      <c r="D271" s="95" t="s">
        <v>489</v>
      </c>
      <c r="E271" s="440">
        <v>1</v>
      </c>
      <c r="F271" s="441" t="s">
        <v>96</v>
      </c>
      <c r="G271" s="434"/>
      <c r="H271" s="435">
        <f t="shared" si="18"/>
        <v>0</v>
      </c>
      <c r="J271" s="99"/>
    </row>
    <row r="272" spans="1:10" s="69" customFormat="1" ht="20.25" customHeight="1">
      <c r="A272" s="62"/>
      <c r="B272" s="96">
        <v>230</v>
      </c>
      <c r="C272" s="96" t="s">
        <v>470</v>
      </c>
      <c r="D272" s="95" t="s">
        <v>490</v>
      </c>
      <c r="E272" s="440">
        <v>1</v>
      </c>
      <c r="F272" s="441" t="s">
        <v>96</v>
      </c>
      <c r="G272" s="434"/>
      <c r="H272" s="435">
        <f t="shared" si="18"/>
        <v>0</v>
      </c>
      <c r="J272" s="99"/>
    </row>
    <row r="273" spans="1:10" s="69" customFormat="1" ht="20.25" customHeight="1">
      <c r="A273" s="62"/>
      <c r="B273" s="96">
        <v>231</v>
      </c>
      <c r="C273" s="96" t="s">
        <v>471</v>
      </c>
      <c r="D273" s="95" t="s">
        <v>491</v>
      </c>
      <c r="E273" s="440">
        <v>1</v>
      </c>
      <c r="F273" s="441" t="s">
        <v>96</v>
      </c>
      <c r="G273" s="434"/>
      <c r="H273" s="435">
        <f t="shared" si="18"/>
        <v>0</v>
      </c>
      <c r="J273" s="99"/>
    </row>
    <row r="274" spans="1:10" s="69" customFormat="1" ht="20.25" customHeight="1">
      <c r="A274" s="62"/>
      <c r="B274" s="96">
        <v>232</v>
      </c>
      <c r="C274" s="96" t="s">
        <v>472</v>
      </c>
      <c r="D274" s="95" t="s">
        <v>492</v>
      </c>
      <c r="E274" s="440">
        <v>1</v>
      </c>
      <c r="F274" s="441" t="s">
        <v>96</v>
      </c>
      <c r="G274" s="434"/>
      <c r="H274" s="435">
        <f t="shared" si="18"/>
        <v>0</v>
      </c>
      <c r="J274" s="99"/>
    </row>
    <row r="275" spans="1:10" s="69" customFormat="1" ht="18.649999999999999" customHeight="1">
      <c r="A275" s="62"/>
      <c r="B275" s="96">
        <v>233</v>
      </c>
      <c r="C275" s="63" t="s">
        <v>222</v>
      </c>
      <c r="D275" s="64" t="s">
        <v>221</v>
      </c>
      <c r="E275" s="440">
        <v>2.98</v>
      </c>
      <c r="F275" s="441" t="s">
        <v>94</v>
      </c>
      <c r="G275" s="434"/>
      <c r="H275" s="435">
        <f t="shared" si="18"/>
        <v>0</v>
      </c>
      <c r="J275" s="75"/>
    </row>
    <row r="276" spans="1:10" s="69" customFormat="1" ht="18.649999999999999" customHeight="1">
      <c r="A276" s="62"/>
      <c r="B276" s="76"/>
      <c r="C276" s="77"/>
      <c r="D276" s="78" t="s">
        <v>74</v>
      </c>
      <c r="E276" s="443"/>
      <c r="F276" s="444"/>
      <c r="G276" s="445"/>
      <c r="H276" s="442">
        <f>SUM(H255:H275)</f>
        <v>0</v>
      </c>
      <c r="J276" s="75"/>
    </row>
    <row r="277" spans="1:10" s="69" customFormat="1" ht="18.649999999999999" customHeight="1">
      <c r="A277" s="62"/>
      <c r="B277" s="80"/>
      <c r="C277" s="81"/>
      <c r="D277" s="82"/>
      <c r="E277" s="446"/>
      <c r="F277" s="447"/>
      <c r="G277" s="448"/>
      <c r="H277" s="439"/>
      <c r="J277" s="75"/>
    </row>
    <row r="278" spans="1:10" s="69" customFormat="1" ht="18.649999999999999" customHeight="1">
      <c r="A278" s="62"/>
      <c r="B278" s="76"/>
      <c r="C278" s="77"/>
      <c r="D278" s="78" t="s">
        <v>75</v>
      </c>
      <c r="E278" s="443"/>
      <c r="F278" s="444"/>
      <c r="G278" s="445"/>
      <c r="H278" s="442"/>
      <c r="J278" s="75"/>
    </row>
    <row r="279" spans="1:10" s="69" customFormat="1" ht="18.649999999999999" customHeight="1">
      <c r="A279" s="62"/>
      <c r="B279" s="96">
        <v>234</v>
      </c>
      <c r="C279" s="96" t="s">
        <v>110</v>
      </c>
      <c r="D279" s="95" t="s">
        <v>493</v>
      </c>
      <c r="E279" s="440">
        <v>1</v>
      </c>
      <c r="F279" s="441" t="s">
        <v>96</v>
      </c>
      <c r="G279" s="434"/>
      <c r="H279" s="435">
        <f t="shared" ref="H279:H283" si="19">G279*E279</f>
        <v>0</v>
      </c>
      <c r="J279" s="97"/>
    </row>
    <row r="280" spans="1:10" s="69" customFormat="1" ht="18.649999999999999" customHeight="1">
      <c r="A280" s="62"/>
      <c r="B280" s="96">
        <v>235</v>
      </c>
      <c r="C280" s="96" t="s">
        <v>111</v>
      </c>
      <c r="D280" s="95" t="s">
        <v>497</v>
      </c>
      <c r="E280" s="440">
        <v>1</v>
      </c>
      <c r="F280" s="441" t="s">
        <v>96</v>
      </c>
      <c r="G280" s="434"/>
      <c r="H280" s="435">
        <f t="shared" si="19"/>
        <v>0</v>
      </c>
      <c r="J280" s="97"/>
    </row>
    <row r="281" spans="1:10" s="69" customFormat="1" ht="18.649999999999999" customHeight="1">
      <c r="A281" s="62"/>
      <c r="B281" s="96">
        <v>236</v>
      </c>
      <c r="C281" s="96" t="s">
        <v>112</v>
      </c>
      <c r="D281" s="95" t="s">
        <v>498</v>
      </c>
      <c r="E281" s="440">
        <v>1</v>
      </c>
      <c r="F281" s="441" t="s">
        <v>96</v>
      </c>
      <c r="G281" s="434"/>
      <c r="H281" s="435">
        <f t="shared" si="19"/>
        <v>0</v>
      </c>
      <c r="J281" s="97"/>
    </row>
    <row r="282" spans="1:10" s="69" customFormat="1" ht="18.649999999999999" customHeight="1">
      <c r="A282" s="62"/>
      <c r="B282" s="96">
        <v>237</v>
      </c>
      <c r="C282" s="96" t="s">
        <v>113</v>
      </c>
      <c r="D282" s="95" t="s">
        <v>499</v>
      </c>
      <c r="E282" s="440">
        <v>1</v>
      </c>
      <c r="F282" s="441" t="s">
        <v>96</v>
      </c>
      <c r="G282" s="434"/>
      <c r="H282" s="435">
        <f t="shared" si="19"/>
        <v>0</v>
      </c>
      <c r="J282" s="97"/>
    </row>
    <row r="283" spans="1:10" s="69" customFormat="1" ht="18.649999999999999" customHeight="1">
      <c r="A283" s="62"/>
      <c r="B283" s="96">
        <v>238</v>
      </c>
      <c r="C283" s="96" t="s">
        <v>114</v>
      </c>
      <c r="D283" s="95" t="s">
        <v>500</v>
      </c>
      <c r="E283" s="440">
        <v>1</v>
      </c>
      <c r="F283" s="441" t="s">
        <v>96</v>
      </c>
      <c r="G283" s="434"/>
      <c r="H283" s="435">
        <f t="shared" si="19"/>
        <v>0</v>
      </c>
      <c r="J283" s="97"/>
    </row>
    <row r="284" spans="1:10" s="69" customFormat="1" ht="18.649999999999999" customHeight="1">
      <c r="A284" s="62"/>
      <c r="B284" s="96">
        <v>239</v>
      </c>
      <c r="C284" s="96" t="s">
        <v>140</v>
      </c>
      <c r="D284" s="95" t="s">
        <v>502</v>
      </c>
      <c r="E284" s="440">
        <v>1</v>
      </c>
      <c r="F284" s="441" t="s">
        <v>96</v>
      </c>
      <c r="G284" s="434"/>
      <c r="H284" s="435">
        <f t="shared" ref="H284:H289" si="20">G284*E284</f>
        <v>0</v>
      </c>
      <c r="J284" s="97"/>
    </row>
    <row r="285" spans="1:10" s="69" customFormat="1" ht="18.649999999999999" customHeight="1">
      <c r="A285" s="62"/>
      <c r="B285" s="96">
        <v>240</v>
      </c>
      <c r="C285" s="96" t="s">
        <v>225</v>
      </c>
      <c r="D285" s="95" t="s">
        <v>501</v>
      </c>
      <c r="E285" s="440">
        <v>1</v>
      </c>
      <c r="F285" s="441" t="s">
        <v>96</v>
      </c>
      <c r="G285" s="434"/>
      <c r="H285" s="435">
        <f t="shared" si="20"/>
        <v>0</v>
      </c>
      <c r="J285" s="99"/>
    </row>
    <row r="286" spans="1:10" s="69" customFormat="1" ht="18.649999999999999" customHeight="1">
      <c r="A286" s="62"/>
      <c r="B286" s="96">
        <v>241</v>
      </c>
      <c r="C286" s="96" t="s">
        <v>226</v>
      </c>
      <c r="D286" s="95" t="s">
        <v>503</v>
      </c>
      <c r="E286" s="440">
        <v>1</v>
      </c>
      <c r="F286" s="441" t="s">
        <v>96</v>
      </c>
      <c r="G286" s="434"/>
      <c r="H286" s="435">
        <f t="shared" si="20"/>
        <v>0</v>
      </c>
      <c r="J286" s="99"/>
    </row>
    <row r="287" spans="1:10" s="69" customFormat="1" ht="18.649999999999999" customHeight="1">
      <c r="A287" s="62"/>
      <c r="B287" s="96">
        <v>242</v>
      </c>
      <c r="C287" s="96" t="s">
        <v>227</v>
      </c>
      <c r="D287" s="95" t="s">
        <v>504</v>
      </c>
      <c r="E287" s="440">
        <v>1</v>
      </c>
      <c r="F287" s="441" t="s">
        <v>96</v>
      </c>
      <c r="G287" s="434"/>
      <c r="H287" s="435">
        <f t="shared" ref="H287" si="21">G287*E287</f>
        <v>0</v>
      </c>
      <c r="J287" s="99"/>
    </row>
    <row r="288" spans="1:10" s="69" customFormat="1" ht="18.649999999999999" customHeight="1">
      <c r="A288" s="62"/>
      <c r="B288" s="96">
        <v>243</v>
      </c>
      <c r="C288" s="96" t="s">
        <v>228</v>
      </c>
      <c r="D288" s="95" t="s">
        <v>505</v>
      </c>
      <c r="E288" s="440">
        <v>1</v>
      </c>
      <c r="F288" s="441" t="s">
        <v>96</v>
      </c>
      <c r="G288" s="434"/>
      <c r="H288" s="435">
        <f t="shared" si="20"/>
        <v>0</v>
      </c>
      <c r="J288" s="99"/>
    </row>
    <row r="289" spans="1:10" s="69" customFormat="1" ht="18.649999999999999" customHeight="1">
      <c r="A289" s="62"/>
      <c r="B289" s="96">
        <v>244</v>
      </c>
      <c r="C289" s="96" t="s">
        <v>229</v>
      </c>
      <c r="D289" s="95" t="s">
        <v>506</v>
      </c>
      <c r="E289" s="440">
        <v>1</v>
      </c>
      <c r="F289" s="441" t="s">
        <v>96</v>
      </c>
      <c r="G289" s="434"/>
      <c r="H289" s="435">
        <f t="shared" si="20"/>
        <v>0</v>
      </c>
      <c r="J289" s="99"/>
    </row>
    <row r="290" spans="1:10" s="69" customFormat="1" ht="18.649999999999999" customHeight="1">
      <c r="A290" s="62"/>
      <c r="B290" s="96">
        <v>245</v>
      </c>
      <c r="C290" s="96" t="s">
        <v>230</v>
      </c>
      <c r="D290" s="95" t="s">
        <v>507</v>
      </c>
      <c r="E290" s="440">
        <v>1</v>
      </c>
      <c r="F290" s="441" t="s">
        <v>96</v>
      </c>
      <c r="G290" s="434"/>
      <c r="H290" s="435">
        <f t="shared" ref="H290" si="22">G290*E290</f>
        <v>0</v>
      </c>
      <c r="J290" s="99"/>
    </row>
    <row r="291" spans="1:10" s="69" customFormat="1" ht="18.649999999999999" customHeight="1">
      <c r="A291" s="62"/>
      <c r="B291" s="96">
        <v>246</v>
      </c>
      <c r="C291" s="96" t="s">
        <v>231</v>
      </c>
      <c r="D291" s="95" t="s">
        <v>508</v>
      </c>
      <c r="E291" s="440">
        <v>1</v>
      </c>
      <c r="F291" s="441" t="s">
        <v>96</v>
      </c>
      <c r="G291" s="434"/>
      <c r="H291" s="435">
        <f t="shared" ref="H291" si="23">G291*E291</f>
        <v>0</v>
      </c>
      <c r="J291" s="99"/>
    </row>
    <row r="292" spans="1:10" s="69" customFormat="1" ht="18.649999999999999" customHeight="1">
      <c r="A292" s="62"/>
      <c r="B292" s="96">
        <v>247</v>
      </c>
      <c r="C292" s="96" t="s">
        <v>232</v>
      </c>
      <c r="D292" s="95" t="s">
        <v>509</v>
      </c>
      <c r="E292" s="440">
        <v>1</v>
      </c>
      <c r="F292" s="441" t="s">
        <v>96</v>
      </c>
      <c r="G292" s="434"/>
      <c r="H292" s="435">
        <f t="shared" ref="H292:H293" si="24">G292*E292</f>
        <v>0</v>
      </c>
      <c r="J292" s="99"/>
    </row>
    <row r="293" spans="1:10" s="69" customFormat="1" ht="18.649999999999999" customHeight="1">
      <c r="A293" s="62"/>
      <c r="B293" s="96">
        <v>248</v>
      </c>
      <c r="C293" s="96" t="s">
        <v>233</v>
      </c>
      <c r="D293" s="95" t="s">
        <v>510</v>
      </c>
      <c r="E293" s="440">
        <v>1</v>
      </c>
      <c r="F293" s="441" t="s">
        <v>96</v>
      </c>
      <c r="G293" s="434"/>
      <c r="H293" s="435">
        <f t="shared" si="24"/>
        <v>0</v>
      </c>
      <c r="J293" s="99"/>
    </row>
    <row r="294" spans="1:10" s="69" customFormat="1" ht="18.649999999999999" customHeight="1">
      <c r="A294" s="62"/>
      <c r="B294" s="96">
        <v>249</v>
      </c>
      <c r="C294" s="96" t="s">
        <v>234</v>
      </c>
      <c r="D294" s="95" t="s">
        <v>511</v>
      </c>
      <c r="E294" s="440">
        <v>1</v>
      </c>
      <c r="F294" s="441" t="s">
        <v>96</v>
      </c>
      <c r="G294" s="434"/>
      <c r="H294" s="435">
        <f t="shared" ref="H294:H295" si="25">G294*E294</f>
        <v>0</v>
      </c>
      <c r="J294" s="99"/>
    </row>
    <row r="295" spans="1:10" s="69" customFormat="1" ht="18.649999999999999" customHeight="1">
      <c r="A295" s="62"/>
      <c r="B295" s="96">
        <v>250</v>
      </c>
      <c r="C295" s="96" t="s">
        <v>235</v>
      </c>
      <c r="D295" s="95" t="s">
        <v>513</v>
      </c>
      <c r="E295" s="440">
        <v>1</v>
      </c>
      <c r="F295" s="441" t="s">
        <v>96</v>
      </c>
      <c r="G295" s="434"/>
      <c r="H295" s="435">
        <f t="shared" si="25"/>
        <v>0</v>
      </c>
      <c r="J295" s="99"/>
    </row>
    <row r="296" spans="1:10" s="69" customFormat="1" ht="18.649999999999999" customHeight="1">
      <c r="A296" s="62"/>
      <c r="B296" s="96">
        <v>251</v>
      </c>
      <c r="C296" s="96" t="s">
        <v>236</v>
      </c>
      <c r="D296" s="95" t="s">
        <v>512</v>
      </c>
      <c r="E296" s="440">
        <v>1</v>
      </c>
      <c r="F296" s="441" t="s">
        <v>96</v>
      </c>
      <c r="G296" s="434"/>
      <c r="H296" s="435">
        <f t="shared" ref="H296" si="26">G296*E296</f>
        <v>0</v>
      </c>
      <c r="J296" s="99"/>
    </row>
    <row r="297" spans="1:10" s="69" customFormat="1" ht="18.649999999999999" customHeight="1">
      <c r="A297" s="62"/>
      <c r="B297" s="96">
        <v>252</v>
      </c>
      <c r="C297" s="96" t="s">
        <v>237</v>
      </c>
      <c r="D297" s="95" t="s">
        <v>514</v>
      </c>
      <c r="E297" s="440">
        <v>1</v>
      </c>
      <c r="F297" s="441" t="s">
        <v>96</v>
      </c>
      <c r="G297" s="434"/>
      <c r="H297" s="435">
        <f t="shared" ref="H297:H300" si="27">G297*E297</f>
        <v>0</v>
      </c>
      <c r="J297" s="99"/>
    </row>
    <row r="298" spans="1:10" s="69" customFormat="1" ht="18.649999999999999" customHeight="1">
      <c r="A298" s="62"/>
      <c r="B298" s="96">
        <v>253</v>
      </c>
      <c r="C298" s="96" t="s">
        <v>238</v>
      </c>
      <c r="D298" s="95" t="s">
        <v>515</v>
      </c>
      <c r="E298" s="440">
        <v>1</v>
      </c>
      <c r="F298" s="441" t="s">
        <v>96</v>
      </c>
      <c r="G298" s="434"/>
      <c r="H298" s="435">
        <f t="shared" si="27"/>
        <v>0</v>
      </c>
      <c r="J298" s="99"/>
    </row>
    <row r="299" spans="1:10" s="69" customFormat="1" ht="18.649999999999999" customHeight="1">
      <c r="A299" s="62"/>
      <c r="B299" s="96">
        <v>254</v>
      </c>
      <c r="C299" s="96" t="s">
        <v>239</v>
      </c>
      <c r="D299" s="95" t="s">
        <v>516</v>
      </c>
      <c r="E299" s="440">
        <v>1</v>
      </c>
      <c r="F299" s="441" t="s">
        <v>96</v>
      </c>
      <c r="G299" s="434"/>
      <c r="H299" s="435">
        <f t="shared" si="27"/>
        <v>0</v>
      </c>
      <c r="J299" s="99"/>
    </row>
    <row r="300" spans="1:10" s="69" customFormat="1" ht="18.649999999999999" customHeight="1">
      <c r="A300" s="62"/>
      <c r="B300" s="96">
        <v>255</v>
      </c>
      <c r="C300" s="96" t="s">
        <v>240</v>
      </c>
      <c r="D300" s="95" t="s">
        <v>517</v>
      </c>
      <c r="E300" s="440">
        <v>1</v>
      </c>
      <c r="F300" s="441" t="s">
        <v>96</v>
      </c>
      <c r="G300" s="434"/>
      <c r="H300" s="435">
        <f t="shared" si="27"/>
        <v>0</v>
      </c>
      <c r="J300" s="99"/>
    </row>
    <row r="301" spans="1:10" s="69" customFormat="1" ht="18.649999999999999" customHeight="1">
      <c r="A301" s="62"/>
      <c r="B301" s="96">
        <v>256</v>
      </c>
      <c r="C301" s="96" t="s">
        <v>241</v>
      </c>
      <c r="D301" s="95" t="s">
        <v>518</v>
      </c>
      <c r="E301" s="440">
        <v>1</v>
      </c>
      <c r="F301" s="441" t="s">
        <v>96</v>
      </c>
      <c r="G301" s="434"/>
      <c r="H301" s="435">
        <f t="shared" ref="H301" si="28">G301*E301</f>
        <v>0</v>
      </c>
      <c r="J301" s="99"/>
    </row>
    <row r="302" spans="1:10" s="69" customFormat="1" ht="18.649999999999999" customHeight="1">
      <c r="A302" s="62"/>
      <c r="B302" s="96">
        <v>257</v>
      </c>
      <c r="C302" s="96" t="s">
        <v>242</v>
      </c>
      <c r="D302" s="95" t="s">
        <v>519</v>
      </c>
      <c r="E302" s="440">
        <v>1</v>
      </c>
      <c r="F302" s="441" t="s">
        <v>96</v>
      </c>
      <c r="G302" s="434"/>
      <c r="H302" s="435">
        <f t="shared" ref="H302:H306" si="29">G302*E302</f>
        <v>0</v>
      </c>
      <c r="J302" s="99"/>
    </row>
    <row r="303" spans="1:10" s="69" customFormat="1" ht="18.649999999999999" customHeight="1">
      <c r="A303" s="62"/>
      <c r="B303" s="96">
        <v>258</v>
      </c>
      <c r="C303" s="96" t="s">
        <v>243</v>
      </c>
      <c r="D303" s="95" t="s">
        <v>520</v>
      </c>
      <c r="E303" s="440">
        <v>1</v>
      </c>
      <c r="F303" s="441" t="s">
        <v>96</v>
      </c>
      <c r="G303" s="434"/>
      <c r="H303" s="435">
        <f t="shared" si="29"/>
        <v>0</v>
      </c>
      <c r="J303" s="99"/>
    </row>
    <row r="304" spans="1:10" s="69" customFormat="1" ht="18.649999999999999" customHeight="1">
      <c r="A304" s="62"/>
      <c r="B304" s="96">
        <v>259</v>
      </c>
      <c r="C304" s="96" t="s">
        <v>269</v>
      </c>
      <c r="D304" s="95" t="s">
        <v>521</v>
      </c>
      <c r="E304" s="440">
        <v>1</v>
      </c>
      <c r="F304" s="441" t="s">
        <v>96</v>
      </c>
      <c r="G304" s="434"/>
      <c r="H304" s="435">
        <f t="shared" si="29"/>
        <v>0</v>
      </c>
      <c r="J304" s="99"/>
    </row>
    <row r="305" spans="1:10" s="69" customFormat="1" ht="18.649999999999999" customHeight="1">
      <c r="A305" s="62"/>
      <c r="B305" s="96">
        <v>260</v>
      </c>
      <c r="C305" s="96" t="s">
        <v>494</v>
      </c>
      <c r="D305" s="95" t="s">
        <v>522</v>
      </c>
      <c r="E305" s="440">
        <v>1</v>
      </c>
      <c r="F305" s="441" t="s">
        <v>96</v>
      </c>
      <c r="G305" s="434"/>
      <c r="H305" s="435">
        <f t="shared" si="29"/>
        <v>0</v>
      </c>
      <c r="J305" s="99"/>
    </row>
    <row r="306" spans="1:10" s="69" customFormat="1" ht="18.649999999999999" customHeight="1">
      <c r="A306" s="62"/>
      <c r="B306" s="96">
        <v>261</v>
      </c>
      <c r="C306" s="96" t="s">
        <v>495</v>
      </c>
      <c r="D306" s="95" t="s">
        <v>523</v>
      </c>
      <c r="E306" s="440">
        <v>1</v>
      </c>
      <c r="F306" s="441" t="s">
        <v>96</v>
      </c>
      <c r="G306" s="434"/>
      <c r="H306" s="435">
        <f t="shared" si="29"/>
        <v>0</v>
      </c>
      <c r="J306" s="99"/>
    </row>
    <row r="307" spans="1:10" s="69" customFormat="1" ht="18.649999999999999" customHeight="1">
      <c r="A307" s="62"/>
      <c r="B307" s="96">
        <v>262</v>
      </c>
      <c r="C307" s="96" t="s">
        <v>496</v>
      </c>
      <c r="D307" s="95" t="s">
        <v>524</v>
      </c>
      <c r="E307" s="440">
        <v>1</v>
      </c>
      <c r="F307" s="441" t="s">
        <v>96</v>
      </c>
      <c r="G307" s="434"/>
      <c r="H307" s="435">
        <f t="shared" ref="H307:H308" si="30">G307*E307</f>
        <v>0</v>
      </c>
      <c r="J307" s="99"/>
    </row>
    <row r="308" spans="1:10" s="69" customFormat="1" ht="18.649999999999999" customHeight="1">
      <c r="A308" s="62"/>
      <c r="B308" s="96">
        <v>263</v>
      </c>
      <c r="C308" s="96" t="s">
        <v>269</v>
      </c>
      <c r="D308" s="95" t="s">
        <v>525</v>
      </c>
      <c r="E308" s="440">
        <v>1</v>
      </c>
      <c r="F308" s="441" t="s">
        <v>96</v>
      </c>
      <c r="G308" s="434"/>
      <c r="H308" s="435">
        <f t="shared" si="30"/>
        <v>0</v>
      </c>
      <c r="J308" s="99"/>
    </row>
    <row r="309" spans="1:10" s="69" customFormat="1" ht="18.649999999999999" customHeight="1">
      <c r="A309" s="62"/>
      <c r="B309" s="96">
        <v>264</v>
      </c>
      <c r="C309" s="63" t="s">
        <v>224</v>
      </c>
      <c r="D309" s="64" t="s">
        <v>223</v>
      </c>
      <c r="E309" s="440">
        <v>6.89</v>
      </c>
      <c r="F309" s="441" t="s">
        <v>94</v>
      </c>
      <c r="G309" s="434"/>
      <c r="H309" s="435">
        <f>G309*E309</f>
        <v>0</v>
      </c>
      <c r="J309" s="75"/>
    </row>
    <row r="310" spans="1:10" s="69" customFormat="1" ht="18.649999999999999" customHeight="1">
      <c r="A310" s="62"/>
      <c r="B310" s="96"/>
      <c r="C310" s="77"/>
      <c r="D310" s="78" t="s">
        <v>75</v>
      </c>
      <c r="E310" s="443"/>
      <c r="F310" s="444"/>
      <c r="G310" s="445"/>
      <c r="H310" s="442">
        <f>SUM(H279:H309)</f>
        <v>0</v>
      </c>
      <c r="J310" s="97"/>
    </row>
    <row r="311" spans="1:10" s="69" customFormat="1" ht="18.649999999999999" customHeight="1">
      <c r="A311" s="62"/>
      <c r="B311" s="80"/>
      <c r="C311" s="81"/>
      <c r="D311" s="82"/>
      <c r="E311" s="446"/>
      <c r="F311" s="447"/>
      <c r="G311" s="448"/>
      <c r="H311" s="439"/>
      <c r="J311" s="97"/>
    </row>
    <row r="312" spans="1:10" s="69" customFormat="1" ht="18.649999999999999" customHeight="1">
      <c r="A312" s="62"/>
      <c r="B312" s="76"/>
      <c r="C312" s="77"/>
      <c r="D312" s="78" t="s">
        <v>76</v>
      </c>
      <c r="E312" s="443"/>
      <c r="F312" s="444"/>
      <c r="G312" s="445"/>
      <c r="H312" s="442"/>
      <c r="J312" s="97"/>
    </row>
    <row r="313" spans="1:10" s="69" customFormat="1" ht="18.649999999999999" customHeight="1">
      <c r="A313" s="62"/>
      <c r="B313" s="96">
        <v>265</v>
      </c>
      <c r="C313" s="96" t="s">
        <v>115</v>
      </c>
      <c r="D313" s="95" t="s">
        <v>526</v>
      </c>
      <c r="E313" s="440">
        <v>1</v>
      </c>
      <c r="F313" s="441" t="s">
        <v>96</v>
      </c>
      <c r="G313" s="434"/>
      <c r="H313" s="435">
        <f t="shared" ref="H313:H334" si="31">G313*E313</f>
        <v>0</v>
      </c>
      <c r="J313" s="97"/>
    </row>
    <row r="314" spans="1:10" s="69" customFormat="1" ht="18.649999999999999" customHeight="1">
      <c r="A314" s="62"/>
      <c r="B314" s="96">
        <v>266</v>
      </c>
      <c r="C314" s="96" t="s">
        <v>116</v>
      </c>
      <c r="D314" s="95" t="s">
        <v>527</v>
      </c>
      <c r="E314" s="440">
        <v>7</v>
      </c>
      <c r="F314" s="441" t="s">
        <v>96</v>
      </c>
      <c r="G314" s="434"/>
      <c r="H314" s="435">
        <f t="shared" si="31"/>
        <v>0</v>
      </c>
      <c r="J314" s="97"/>
    </row>
    <row r="315" spans="1:10" s="69" customFormat="1" ht="18.649999999999999" customHeight="1">
      <c r="A315" s="62"/>
      <c r="B315" s="96">
        <v>267</v>
      </c>
      <c r="C315" s="96" t="s">
        <v>117</v>
      </c>
      <c r="D315" s="95" t="s">
        <v>528</v>
      </c>
      <c r="E315" s="440">
        <v>1</v>
      </c>
      <c r="F315" s="441" t="s">
        <v>96</v>
      </c>
      <c r="G315" s="434"/>
      <c r="H315" s="435">
        <f t="shared" si="31"/>
        <v>0</v>
      </c>
      <c r="J315" s="97"/>
    </row>
    <row r="316" spans="1:10" s="69" customFormat="1" ht="18.649999999999999" customHeight="1">
      <c r="A316" s="62"/>
      <c r="B316" s="96">
        <v>268</v>
      </c>
      <c r="C316" s="96" t="s">
        <v>118</v>
      </c>
      <c r="D316" s="95" t="s">
        <v>529</v>
      </c>
      <c r="E316" s="440">
        <v>2</v>
      </c>
      <c r="F316" s="441" t="s">
        <v>96</v>
      </c>
      <c r="G316" s="434"/>
      <c r="H316" s="435">
        <f t="shared" si="31"/>
        <v>0</v>
      </c>
      <c r="J316" s="97"/>
    </row>
    <row r="317" spans="1:10" s="69" customFormat="1" ht="18.649999999999999" customHeight="1">
      <c r="A317" s="62"/>
      <c r="B317" s="96">
        <v>269</v>
      </c>
      <c r="C317" s="96" t="s">
        <v>119</v>
      </c>
      <c r="D317" s="95" t="s">
        <v>530</v>
      </c>
      <c r="E317" s="440">
        <v>4</v>
      </c>
      <c r="F317" s="441" t="s">
        <v>96</v>
      </c>
      <c r="G317" s="434"/>
      <c r="H317" s="435">
        <f t="shared" si="31"/>
        <v>0</v>
      </c>
      <c r="J317" s="97"/>
    </row>
    <row r="318" spans="1:10" s="69" customFormat="1" ht="18.649999999999999" customHeight="1">
      <c r="A318" s="62"/>
      <c r="B318" s="96">
        <v>270</v>
      </c>
      <c r="C318" s="96" t="s">
        <v>120</v>
      </c>
      <c r="D318" s="95" t="s">
        <v>531</v>
      </c>
      <c r="E318" s="440">
        <v>1</v>
      </c>
      <c r="F318" s="441" t="s">
        <v>96</v>
      </c>
      <c r="G318" s="434"/>
      <c r="H318" s="435">
        <f t="shared" si="31"/>
        <v>0</v>
      </c>
      <c r="J318" s="97"/>
    </row>
    <row r="319" spans="1:10" s="69" customFormat="1" ht="18.649999999999999" customHeight="1">
      <c r="A319" s="62"/>
      <c r="B319" s="96">
        <v>271</v>
      </c>
      <c r="C319" s="96" t="s">
        <v>244</v>
      </c>
      <c r="D319" s="95" t="s">
        <v>532</v>
      </c>
      <c r="E319" s="440">
        <v>1</v>
      </c>
      <c r="F319" s="441" t="s">
        <v>96</v>
      </c>
      <c r="G319" s="434"/>
      <c r="H319" s="435">
        <f t="shared" si="31"/>
        <v>0</v>
      </c>
      <c r="J319" s="99"/>
    </row>
    <row r="320" spans="1:10" s="69" customFormat="1" ht="18.649999999999999" customHeight="1">
      <c r="A320" s="62"/>
      <c r="B320" s="96">
        <v>272</v>
      </c>
      <c r="C320" s="96" t="s">
        <v>245</v>
      </c>
      <c r="D320" s="95" t="s">
        <v>533</v>
      </c>
      <c r="E320" s="440">
        <v>2</v>
      </c>
      <c r="F320" s="441" t="s">
        <v>96</v>
      </c>
      <c r="G320" s="434"/>
      <c r="H320" s="435">
        <f t="shared" si="31"/>
        <v>0</v>
      </c>
      <c r="J320" s="99"/>
    </row>
    <row r="321" spans="1:10" s="69" customFormat="1" ht="18.649999999999999" customHeight="1">
      <c r="A321" s="62"/>
      <c r="B321" s="96">
        <v>273</v>
      </c>
      <c r="C321" s="96" t="s">
        <v>246</v>
      </c>
      <c r="D321" s="95" t="s">
        <v>534</v>
      </c>
      <c r="E321" s="440">
        <v>1</v>
      </c>
      <c r="F321" s="441" t="s">
        <v>96</v>
      </c>
      <c r="G321" s="434"/>
      <c r="H321" s="435">
        <f t="shared" si="31"/>
        <v>0</v>
      </c>
      <c r="J321" s="99"/>
    </row>
    <row r="322" spans="1:10" s="69" customFormat="1" ht="18.649999999999999" customHeight="1">
      <c r="A322" s="62"/>
      <c r="B322" s="96">
        <v>274</v>
      </c>
      <c r="C322" s="96" t="s">
        <v>247</v>
      </c>
      <c r="D322" s="95" t="s">
        <v>535</v>
      </c>
      <c r="E322" s="440">
        <v>1</v>
      </c>
      <c r="F322" s="441" t="s">
        <v>96</v>
      </c>
      <c r="G322" s="434"/>
      <c r="H322" s="435">
        <f t="shared" si="31"/>
        <v>0</v>
      </c>
      <c r="J322" s="99"/>
    </row>
    <row r="323" spans="1:10" s="69" customFormat="1" ht="18.649999999999999" customHeight="1">
      <c r="A323" s="62"/>
      <c r="B323" s="96">
        <v>275</v>
      </c>
      <c r="C323" s="96" t="s">
        <v>248</v>
      </c>
      <c r="D323" s="95" t="s">
        <v>536</v>
      </c>
      <c r="E323" s="440">
        <v>1</v>
      </c>
      <c r="F323" s="441" t="s">
        <v>96</v>
      </c>
      <c r="G323" s="434"/>
      <c r="H323" s="435">
        <f t="shared" si="31"/>
        <v>0</v>
      </c>
      <c r="J323" s="99"/>
    </row>
    <row r="324" spans="1:10" s="69" customFormat="1" ht="18.649999999999999" customHeight="1">
      <c r="A324" s="62"/>
      <c r="B324" s="96">
        <v>276</v>
      </c>
      <c r="C324" s="96" t="s">
        <v>249</v>
      </c>
      <c r="D324" s="95" t="s">
        <v>537</v>
      </c>
      <c r="E324" s="440">
        <v>1</v>
      </c>
      <c r="F324" s="441" t="s">
        <v>96</v>
      </c>
      <c r="G324" s="434"/>
      <c r="H324" s="435">
        <f t="shared" si="31"/>
        <v>0</v>
      </c>
      <c r="J324" s="99"/>
    </row>
    <row r="325" spans="1:10" s="69" customFormat="1" ht="18.649999999999999" customHeight="1">
      <c r="A325" s="62"/>
      <c r="B325" s="96">
        <v>277</v>
      </c>
      <c r="C325" s="96" t="s">
        <v>250</v>
      </c>
      <c r="D325" s="95" t="s">
        <v>539</v>
      </c>
      <c r="E325" s="440">
        <v>1</v>
      </c>
      <c r="F325" s="441" t="s">
        <v>96</v>
      </c>
      <c r="G325" s="434"/>
      <c r="H325" s="435">
        <f t="shared" si="31"/>
        <v>0</v>
      </c>
      <c r="J325" s="99"/>
    </row>
    <row r="326" spans="1:10" s="69" customFormat="1" ht="18.649999999999999" customHeight="1">
      <c r="A326" s="62"/>
      <c r="B326" s="96">
        <v>278</v>
      </c>
      <c r="C326" s="96" t="s">
        <v>541</v>
      </c>
      <c r="D326" s="95" t="s">
        <v>538</v>
      </c>
      <c r="E326" s="440">
        <v>1</v>
      </c>
      <c r="F326" s="441" t="s">
        <v>96</v>
      </c>
      <c r="G326" s="434"/>
      <c r="H326" s="435">
        <f t="shared" si="31"/>
        <v>0</v>
      </c>
      <c r="J326" s="99"/>
    </row>
    <row r="327" spans="1:10" s="69" customFormat="1" ht="18.649999999999999" customHeight="1">
      <c r="A327" s="62"/>
      <c r="B327" s="96">
        <v>279</v>
      </c>
      <c r="C327" s="96" t="s">
        <v>542</v>
      </c>
      <c r="D327" s="95" t="s">
        <v>540</v>
      </c>
      <c r="E327" s="440">
        <v>1</v>
      </c>
      <c r="F327" s="441" t="s">
        <v>96</v>
      </c>
      <c r="G327" s="434"/>
      <c r="H327" s="435">
        <f t="shared" si="31"/>
        <v>0</v>
      </c>
      <c r="J327" s="99"/>
    </row>
    <row r="328" spans="1:10" s="69" customFormat="1" ht="18.649999999999999" customHeight="1">
      <c r="A328" s="62"/>
      <c r="B328" s="96">
        <v>280</v>
      </c>
      <c r="C328" s="96" t="s">
        <v>545</v>
      </c>
      <c r="D328" s="95" t="s">
        <v>543</v>
      </c>
      <c r="E328" s="440">
        <v>1</v>
      </c>
      <c r="F328" s="441" t="s">
        <v>96</v>
      </c>
      <c r="G328" s="434"/>
      <c r="H328" s="435">
        <f t="shared" si="31"/>
        <v>0</v>
      </c>
      <c r="J328" s="99"/>
    </row>
    <row r="329" spans="1:10" s="69" customFormat="1" ht="18.649999999999999" customHeight="1">
      <c r="A329" s="62"/>
      <c r="B329" s="96">
        <v>281</v>
      </c>
      <c r="C329" s="96" t="s">
        <v>546</v>
      </c>
      <c r="D329" s="95" t="s">
        <v>544</v>
      </c>
      <c r="E329" s="440">
        <v>1</v>
      </c>
      <c r="F329" s="441" t="s">
        <v>96</v>
      </c>
      <c r="G329" s="434"/>
      <c r="H329" s="435">
        <f t="shared" si="31"/>
        <v>0</v>
      </c>
      <c r="J329" s="99"/>
    </row>
    <row r="330" spans="1:10" s="69" customFormat="1" ht="18.649999999999999" customHeight="1">
      <c r="A330" s="62"/>
      <c r="B330" s="96">
        <v>282</v>
      </c>
      <c r="C330" s="96" t="s">
        <v>549</v>
      </c>
      <c r="D330" s="95" t="s">
        <v>547</v>
      </c>
      <c r="E330" s="440">
        <v>1</v>
      </c>
      <c r="F330" s="441" t="s">
        <v>96</v>
      </c>
      <c r="G330" s="434"/>
      <c r="H330" s="435">
        <f t="shared" si="31"/>
        <v>0</v>
      </c>
      <c r="J330" s="99"/>
    </row>
    <row r="331" spans="1:10" s="69" customFormat="1" ht="18.649999999999999" customHeight="1">
      <c r="A331" s="62"/>
      <c r="B331" s="96">
        <v>283</v>
      </c>
      <c r="C331" s="96" t="s">
        <v>550</v>
      </c>
      <c r="D331" s="95" t="s">
        <v>548</v>
      </c>
      <c r="E331" s="440">
        <v>1</v>
      </c>
      <c r="F331" s="441" t="s">
        <v>96</v>
      </c>
      <c r="G331" s="434"/>
      <c r="H331" s="435">
        <f t="shared" si="31"/>
        <v>0</v>
      </c>
      <c r="J331" s="99"/>
    </row>
    <row r="332" spans="1:10" s="69" customFormat="1" ht="18.649999999999999" customHeight="1">
      <c r="A332" s="62"/>
      <c r="B332" s="96">
        <v>284</v>
      </c>
      <c r="C332" s="96" t="s">
        <v>553</v>
      </c>
      <c r="D332" s="95" t="s">
        <v>551</v>
      </c>
      <c r="E332" s="440">
        <v>20</v>
      </c>
      <c r="F332" s="441" t="s">
        <v>96</v>
      </c>
      <c r="G332" s="434"/>
      <c r="H332" s="435">
        <f t="shared" si="31"/>
        <v>0</v>
      </c>
      <c r="J332" s="99"/>
    </row>
    <row r="333" spans="1:10" s="69" customFormat="1" ht="18.649999999999999" customHeight="1">
      <c r="A333" s="62"/>
      <c r="B333" s="96">
        <v>285</v>
      </c>
      <c r="C333" s="96" t="s">
        <v>554</v>
      </c>
      <c r="D333" s="95" t="s">
        <v>552</v>
      </c>
      <c r="E333" s="440">
        <v>1</v>
      </c>
      <c r="F333" s="441" t="s">
        <v>96</v>
      </c>
      <c r="G333" s="434"/>
      <c r="H333" s="435">
        <f t="shared" si="31"/>
        <v>0</v>
      </c>
      <c r="J333" s="99"/>
    </row>
    <row r="334" spans="1:10" s="69" customFormat="1" ht="18.649999999999999" customHeight="1">
      <c r="A334" s="62"/>
      <c r="B334" s="96">
        <v>286</v>
      </c>
      <c r="C334" s="96" t="s">
        <v>259</v>
      </c>
      <c r="D334" s="95" t="s">
        <v>260</v>
      </c>
      <c r="E334" s="440">
        <v>6.25</v>
      </c>
      <c r="F334" s="441" t="s">
        <v>94</v>
      </c>
      <c r="G334" s="434"/>
      <c r="H334" s="435">
        <f t="shared" si="31"/>
        <v>0</v>
      </c>
      <c r="J334" s="99"/>
    </row>
    <row r="335" spans="1:10" s="69" customFormat="1" ht="18.649999999999999" customHeight="1">
      <c r="A335" s="62"/>
      <c r="B335" s="76"/>
      <c r="C335" s="77"/>
      <c r="D335" s="78" t="s">
        <v>76</v>
      </c>
      <c r="E335" s="443"/>
      <c r="F335" s="444"/>
      <c r="G335" s="445"/>
      <c r="H335" s="442">
        <f>SUM(H313:H334)</f>
        <v>0</v>
      </c>
      <c r="J335" s="75"/>
    </row>
    <row r="336" spans="1:10" s="69" customFormat="1" ht="18.649999999999999" customHeight="1">
      <c r="A336" s="62"/>
      <c r="B336" s="76"/>
      <c r="C336" s="77"/>
      <c r="D336" s="78"/>
      <c r="E336" s="443"/>
      <c r="F336" s="444"/>
      <c r="G336" s="445"/>
      <c r="H336" s="442"/>
      <c r="J336" s="99"/>
    </row>
    <row r="337" spans="1:10" s="69" customFormat="1" ht="18.649999999999999" customHeight="1">
      <c r="A337" s="62"/>
      <c r="B337" s="76"/>
      <c r="C337" s="77"/>
      <c r="D337" s="78" t="s">
        <v>251</v>
      </c>
      <c r="E337" s="443"/>
      <c r="F337" s="444"/>
      <c r="G337" s="445"/>
      <c r="H337" s="442"/>
      <c r="J337" s="99"/>
    </row>
    <row r="338" spans="1:10" s="69" customFormat="1" ht="18.649999999999999" customHeight="1">
      <c r="A338" s="62"/>
      <c r="B338" s="96">
        <v>289</v>
      </c>
      <c r="C338" s="96" t="s">
        <v>252</v>
      </c>
      <c r="D338" s="95" t="s">
        <v>253</v>
      </c>
      <c r="E338" s="440">
        <v>13.8</v>
      </c>
      <c r="F338" s="441" t="s">
        <v>93</v>
      </c>
      <c r="G338" s="434"/>
      <c r="H338" s="435">
        <f>G338*E338</f>
        <v>0</v>
      </c>
      <c r="J338" s="99"/>
    </row>
    <row r="339" spans="1:10" s="69" customFormat="1" ht="18.649999999999999" customHeight="1">
      <c r="A339" s="62"/>
      <c r="B339" s="96">
        <v>290</v>
      </c>
      <c r="C339" s="96" t="s">
        <v>555</v>
      </c>
      <c r="D339" s="95" t="s">
        <v>556</v>
      </c>
      <c r="E339" s="440">
        <v>4</v>
      </c>
      <c r="F339" s="441" t="s">
        <v>95</v>
      </c>
      <c r="G339" s="434"/>
      <c r="H339" s="435">
        <f t="shared" ref="H339:H344" si="32">G339*E339</f>
        <v>0</v>
      </c>
      <c r="J339" s="99"/>
    </row>
    <row r="340" spans="1:10" s="69" customFormat="1" ht="18.649999999999999" customHeight="1">
      <c r="A340" s="62"/>
      <c r="B340" s="96">
        <v>291</v>
      </c>
      <c r="C340" s="96" t="s">
        <v>557</v>
      </c>
      <c r="D340" s="95" t="s">
        <v>558</v>
      </c>
      <c r="E340" s="440">
        <v>18.12</v>
      </c>
      <c r="F340" s="441" t="s">
        <v>95</v>
      </c>
      <c r="G340" s="434"/>
      <c r="H340" s="435">
        <f t="shared" si="32"/>
        <v>0</v>
      </c>
      <c r="J340" s="99"/>
    </row>
    <row r="341" spans="1:10" s="69" customFormat="1" ht="18.649999999999999" customHeight="1">
      <c r="A341" s="62"/>
      <c r="B341" s="96">
        <v>292</v>
      </c>
      <c r="C341" s="96" t="s">
        <v>254</v>
      </c>
      <c r="D341" s="95" t="s">
        <v>255</v>
      </c>
      <c r="E341" s="440">
        <v>13.8</v>
      </c>
      <c r="F341" s="441" t="s">
        <v>93</v>
      </c>
      <c r="G341" s="434"/>
      <c r="H341" s="435">
        <f t="shared" si="32"/>
        <v>0</v>
      </c>
      <c r="J341" s="99"/>
    </row>
    <row r="342" spans="1:10" s="69" customFormat="1" ht="18.649999999999999" customHeight="1">
      <c r="A342" s="62"/>
      <c r="B342" s="96">
        <v>293</v>
      </c>
      <c r="C342" s="96" t="s">
        <v>256</v>
      </c>
      <c r="D342" s="95" t="s">
        <v>257</v>
      </c>
      <c r="E342" s="440">
        <v>13.8</v>
      </c>
      <c r="F342" s="441" t="s">
        <v>93</v>
      </c>
      <c r="G342" s="434"/>
      <c r="H342" s="435">
        <f t="shared" si="32"/>
        <v>0</v>
      </c>
      <c r="J342" s="99"/>
    </row>
    <row r="343" spans="1:10" s="69" customFormat="1" ht="18.649999999999999" customHeight="1">
      <c r="A343" s="62"/>
      <c r="B343" s="96">
        <v>294</v>
      </c>
      <c r="C343" s="96">
        <v>59764208</v>
      </c>
      <c r="D343" s="95" t="s">
        <v>258</v>
      </c>
      <c r="E343" s="440">
        <v>15.18</v>
      </c>
      <c r="F343" s="441" t="s">
        <v>93</v>
      </c>
      <c r="G343" s="434"/>
      <c r="H343" s="435">
        <f t="shared" si="32"/>
        <v>0</v>
      </c>
      <c r="J343" s="99"/>
    </row>
    <row r="344" spans="1:10" s="69" customFormat="1" ht="18.649999999999999" customHeight="1">
      <c r="A344" s="62"/>
      <c r="B344" s="96">
        <v>295</v>
      </c>
      <c r="C344" s="96" t="s">
        <v>261</v>
      </c>
      <c r="D344" s="95" t="s">
        <v>262</v>
      </c>
      <c r="E344" s="440">
        <v>0.28000000000000003</v>
      </c>
      <c r="F344" s="441" t="s">
        <v>94</v>
      </c>
      <c r="G344" s="434"/>
      <c r="H344" s="435">
        <f t="shared" si="32"/>
        <v>0</v>
      </c>
      <c r="J344" s="99"/>
    </row>
    <row r="345" spans="1:10" s="69" customFormat="1" ht="18.649999999999999" customHeight="1">
      <c r="A345" s="62"/>
      <c r="B345" s="76"/>
      <c r="C345" s="77"/>
      <c r="D345" s="78" t="s">
        <v>251</v>
      </c>
      <c r="E345" s="443"/>
      <c r="F345" s="444"/>
      <c r="G345" s="445"/>
      <c r="H345" s="442">
        <f>SUM(H338:H344)</f>
        <v>0</v>
      </c>
      <c r="J345" s="99"/>
    </row>
    <row r="346" spans="1:10" s="69" customFormat="1" ht="18.649999999999999" customHeight="1">
      <c r="A346" s="62"/>
      <c r="B346" s="76"/>
      <c r="C346" s="77"/>
      <c r="D346" s="78"/>
      <c r="E346" s="443"/>
      <c r="F346" s="444"/>
      <c r="G346" s="445"/>
      <c r="H346" s="442"/>
      <c r="J346" s="99"/>
    </row>
    <row r="347" spans="1:10" s="69" customFormat="1" ht="18.649999999999999" customHeight="1">
      <c r="A347" s="62"/>
      <c r="B347" s="76"/>
      <c r="C347" s="77"/>
      <c r="D347" s="78" t="s">
        <v>559</v>
      </c>
      <c r="E347" s="443"/>
      <c r="F347" s="444"/>
      <c r="G347" s="445"/>
      <c r="H347" s="442"/>
      <c r="J347" s="99"/>
    </row>
    <row r="348" spans="1:10" s="69" customFormat="1" ht="18.649999999999999" customHeight="1">
      <c r="A348" s="62"/>
      <c r="B348" s="96">
        <v>296</v>
      </c>
      <c r="C348" s="96" t="s">
        <v>560</v>
      </c>
      <c r="D348" s="95" t="s">
        <v>561</v>
      </c>
      <c r="E348" s="440">
        <v>357.8</v>
      </c>
      <c r="F348" s="441" t="s">
        <v>93</v>
      </c>
      <c r="G348" s="434"/>
      <c r="H348" s="435">
        <f t="shared" ref="H348" si="33">G348*E348</f>
        <v>0</v>
      </c>
      <c r="J348" s="99"/>
    </row>
    <row r="349" spans="1:10" s="69" customFormat="1" ht="18.649999999999999" customHeight="1">
      <c r="A349" s="62"/>
      <c r="B349" s="96">
        <v>297</v>
      </c>
      <c r="C349" s="96" t="s">
        <v>562</v>
      </c>
      <c r="D349" s="95" t="s">
        <v>563</v>
      </c>
      <c r="E349" s="440">
        <v>1.29</v>
      </c>
      <c r="F349" s="441" t="s">
        <v>94</v>
      </c>
      <c r="G349" s="434"/>
      <c r="H349" s="435">
        <f>G349*E349</f>
        <v>0</v>
      </c>
      <c r="J349" s="99"/>
    </row>
    <row r="350" spans="1:10" s="69" customFormat="1" ht="18.649999999999999" customHeight="1">
      <c r="A350" s="62"/>
      <c r="B350" s="96"/>
      <c r="C350" s="96"/>
      <c r="D350" s="78" t="s">
        <v>559</v>
      </c>
      <c r="E350" s="440"/>
      <c r="F350" s="441"/>
      <c r="G350" s="434"/>
      <c r="H350" s="442">
        <f>SUM(H348:H349)</f>
        <v>0</v>
      </c>
      <c r="J350" s="99"/>
    </row>
    <row r="351" spans="1:10" s="69" customFormat="1" ht="18.649999999999999" customHeight="1">
      <c r="A351" s="62"/>
      <c r="B351" s="96"/>
      <c r="C351" s="96"/>
      <c r="D351" s="95"/>
      <c r="E351" s="440"/>
      <c r="F351" s="441"/>
      <c r="G351" s="434"/>
      <c r="H351" s="435"/>
      <c r="J351" s="99"/>
    </row>
    <row r="352" spans="1:10" s="69" customFormat="1" ht="18.649999999999999" customHeight="1">
      <c r="A352" s="62"/>
      <c r="B352" s="76"/>
      <c r="C352" s="77"/>
      <c r="D352" s="78" t="s">
        <v>77</v>
      </c>
      <c r="E352" s="443"/>
      <c r="F352" s="444"/>
      <c r="G352" s="445"/>
      <c r="H352" s="442"/>
      <c r="J352" s="75"/>
    </row>
    <row r="353" spans="1:10" s="69" customFormat="1" ht="18.649999999999999" customHeight="1">
      <c r="A353" s="62"/>
      <c r="B353" s="96">
        <v>298</v>
      </c>
      <c r="C353" s="96" t="s">
        <v>121</v>
      </c>
      <c r="D353" s="95" t="s">
        <v>564</v>
      </c>
      <c r="E353" s="440">
        <v>193.71</v>
      </c>
      <c r="F353" s="441" t="s">
        <v>93</v>
      </c>
      <c r="G353" s="434"/>
      <c r="H353" s="435">
        <f t="shared" ref="H353:H358" si="34">G353*E353</f>
        <v>0</v>
      </c>
      <c r="J353" s="99"/>
    </row>
    <row r="354" spans="1:10" s="69" customFormat="1" ht="18.649999999999999" customHeight="1">
      <c r="A354" s="62"/>
      <c r="B354" s="96">
        <v>299</v>
      </c>
      <c r="C354" s="96" t="s">
        <v>122</v>
      </c>
      <c r="D354" s="95" t="s">
        <v>123</v>
      </c>
      <c r="E354" s="440">
        <v>45.6</v>
      </c>
      <c r="F354" s="441" t="s">
        <v>95</v>
      </c>
      <c r="G354" s="434"/>
      <c r="H354" s="435">
        <f t="shared" si="34"/>
        <v>0</v>
      </c>
      <c r="J354" s="99"/>
    </row>
    <row r="355" spans="1:10" s="69" customFormat="1" ht="18.649999999999999" customHeight="1">
      <c r="A355" s="62"/>
      <c r="B355" s="96">
        <v>300</v>
      </c>
      <c r="C355" s="96" t="s">
        <v>565</v>
      </c>
      <c r="D355" s="95" t="s">
        <v>566</v>
      </c>
      <c r="E355" s="440">
        <v>193.71</v>
      </c>
      <c r="F355" s="441" t="s">
        <v>93</v>
      </c>
      <c r="G355" s="434"/>
      <c r="H355" s="435">
        <f t="shared" si="34"/>
        <v>0</v>
      </c>
      <c r="J355" s="99"/>
    </row>
    <row r="356" spans="1:10" s="69" customFormat="1" ht="18.649999999999999" customHeight="1">
      <c r="A356" s="62"/>
      <c r="B356" s="96">
        <v>301</v>
      </c>
      <c r="C356" s="96" t="s">
        <v>263</v>
      </c>
      <c r="D356" s="95" t="s">
        <v>264</v>
      </c>
      <c r="E356" s="440">
        <v>193.71</v>
      </c>
      <c r="F356" s="441" t="s">
        <v>93</v>
      </c>
      <c r="G356" s="434"/>
      <c r="H356" s="435">
        <f t="shared" si="34"/>
        <v>0</v>
      </c>
      <c r="J356" s="99"/>
    </row>
    <row r="357" spans="1:10" s="69" customFormat="1" ht="18.649999999999999" customHeight="1">
      <c r="A357" s="62"/>
      <c r="B357" s="96">
        <v>302</v>
      </c>
      <c r="C357" s="96">
        <v>59762312</v>
      </c>
      <c r="D357" s="95" t="s">
        <v>124</v>
      </c>
      <c r="E357" s="440">
        <v>213.08</v>
      </c>
      <c r="F357" s="441" t="s">
        <v>93</v>
      </c>
      <c r="G357" s="434"/>
      <c r="H357" s="435">
        <f t="shared" si="34"/>
        <v>0</v>
      </c>
      <c r="J357" s="99"/>
    </row>
    <row r="358" spans="1:10" s="69" customFormat="1" ht="18.649999999999999" customHeight="1">
      <c r="A358" s="62"/>
      <c r="B358" s="96">
        <v>303</v>
      </c>
      <c r="C358" s="63" t="s">
        <v>265</v>
      </c>
      <c r="D358" s="64" t="s">
        <v>266</v>
      </c>
      <c r="E358" s="440">
        <v>4.26</v>
      </c>
      <c r="F358" s="441" t="s">
        <v>94</v>
      </c>
      <c r="G358" s="434"/>
      <c r="H358" s="435">
        <f t="shared" si="34"/>
        <v>0</v>
      </c>
      <c r="J358" s="75"/>
    </row>
    <row r="359" spans="1:10" s="69" customFormat="1" ht="18.649999999999999" customHeight="1">
      <c r="A359" s="62"/>
      <c r="B359" s="76"/>
      <c r="C359" s="77"/>
      <c r="D359" s="78" t="s">
        <v>77</v>
      </c>
      <c r="E359" s="443"/>
      <c r="F359" s="444"/>
      <c r="G359" s="445"/>
      <c r="H359" s="442">
        <f>SUM(H353:H358)</f>
        <v>0</v>
      </c>
      <c r="J359" s="75"/>
    </row>
    <row r="360" spans="1:10" s="69" customFormat="1" ht="18.649999999999999" customHeight="1">
      <c r="A360" s="62"/>
      <c r="B360" s="80"/>
      <c r="C360" s="81"/>
      <c r="D360" s="82"/>
      <c r="E360" s="446"/>
      <c r="F360" s="447"/>
      <c r="G360" s="448"/>
      <c r="H360" s="439"/>
      <c r="J360" s="75"/>
    </row>
    <row r="361" spans="1:10" s="69" customFormat="1" ht="18.649999999999999" customHeight="1">
      <c r="A361" s="62"/>
      <c r="B361" s="76"/>
      <c r="C361" s="77"/>
      <c r="D361" s="78" t="s">
        <v>78</v>
      </c>
      <c r="E361" s="443"/>
      <c r="F361" s="444"/>
      <c r="G361" s="445"/>
      <c r="H361" s="442"/>
      <c r="J361" s="75"/>
    </row>
    <row r="362" spans="1:10" s="69" customFormat="1" ht="18.649999999999999" customHeight="1">
      <c r="A362" s="62"/>
      <c r="B362" s="96">
        <v>304</v>
      </c>
      <c r="C362" s="96" t="s">
        <v>567</v>
      </c>
      <c r="D362" s="95" t="s">
        <v>568</v>
      </c>
      <c r="E362" s="440">
        <v>483.62</v>
      </c>
      <c r="F362" s="441" t="s">
        <v>93</v>
      </c>
      <c r="G362" s="434"/>
      <c r="H362" s="435">
        <f>G362*E362</f>
        <v>0</v>
      </c>
      <c r="J362" s="99"/>
    </row>
    <row r="363" spans="1:10" s="69" customFormat="1" ht="18.649999999999999" customHeight="1">
      <c r="A363" s="62"/>
      <c r="B363" s="76"/>
      <c r="C363" s="77"/>
      <c r="D363" s="78" t="s">
        <v>78</v>
      </c>
      <c r="E363" s="443"/>
      <c r="F363" s="444"/>
      <c r="G363" s="445"/>
      <c r="H363" s="442">
        <f>SUM(H362:H362)</f>
        <v>0</v>
      </c>
      <c r="J363" s="75"/>
    </row>
    <row r="364" spans="1:10" s="69" customFormat="1" ht="18.649999999999999" customHeight="1">
      <c r="A364" s="62"/>
      <c r="B364" s="80"/>
      <c r="C364" s="81"/>
      <c r="D364" s="82"/>
      <c r="E364" s="446"/>
      <c r="F364" s="447"/>
      <c r="G364" s="448"/>
      <c r="H364" s="439"/>
      <c r="J364" s="75"/>
    </row>
    <row r="365" spans="1:10" s="69" customFormat="1" ht="18.649999999999999" customHeight="1">
      <c r="A365" s="62"/>
      <c r="B365" s="76"/>
      <c r="C365" s="77"/>
      <c r="D365" s="78" t="s">
        <v>79</v>
      </c>
      <c r="E365" s="443"/>
      <c r="F365" s="444"/>
      <c r="G365" s="445"/>
      <c r="H365" s="442"/>
      <c r="J365" s="75"/>
    </row>
    <row r="366" spans="1:10" s="69" customFormat="1" ht="18.649999999999999" customHeight="1">
      <c r="A366" s="62"/>
      <c r="B366" s="96">
        <v>305</v>
      </c>
      <c r="C366" s="96" t="s">
        <v>125</v>
      </c>
      <c r="D366" s="95" t="s">
        <v>569</v>
      </c>
      <c r="E366" s="440">
        <v>1236.54</v>
      </c>
      <c r="F366" s="441" t="s">
        <v>93</v>
      </c>
      <c r="G366" s="434"/>
      <c r="H366" s="435">
        <f>G366*E366</f>
        <v>0</v>
      </c>
      <c r="J366" s="99"/>
    </row>
    <row r="367" spans="1:10" s="69" customFormat="1" ht="18.649999999999999" customHeight="1">
      <c r="A367" s="62"/>
      <c r="B367" s="96">
        <v>306</v>
      </c>
      <c r="C367" s="96" t="s">
        <v>126</v>
      </c>
      <c r="D367" s="95" t="s">
        <v>570</v>
      </c>
      <c r="E367" s="440">
        <v>1236.54</v>
      </c>
      <c r="F367" s="441" t="s">
        <v>93</v>
      </c>
      <c r="G367" s="434"/>
      <c r="H367" s="435">
        <f>G367*E367</f>
        <v>0</v>
      </c>
      <c r="J367" s="99"/>
    </row>
    <row r="368" spans="1:10" s="69" customFormat="1" ht="18.649999999999999" customHeight="1">
      <c r="A368" s="62"/>
      <c r="B368" s="96">
        <v>307</v>
      </c>
      <c r="C368" s="96" t="s">
        <v>1884</v>
      </c>
      <c r="D368" s="95" t="s">
        <v>1873</v>
      </c>
      <c r="E368" s="440">
        <v>13.4</v>
      </c>
      <c r="F368" s="441" t="s">
        <v>93</v>
      </c>
      <c r="G368" s="434"/>
      <c r="H368" s="435">
        <f>G368*E368</f>
        <v>0</v>
      </c>
      <c r="J368" s="99"/>
    </row>
    <row r="369" spans="1:10" s="69" customFormat="1" ht="18.649999999999999" customHeight="1">
      <c r="A369" s="62"/>
      <c r="B369" s="96">
        <v>308</v>
      </c>
      <c r="C369" s="96" t="s">
        <v>1885</v>
      </c>
      <c r="D369" s="95" t="s">
        <v>1874</v>
      </c>
      <c r="E369" s="440">
        <v>58.83</v>
      </c>
      <c r="F369" s="441" t="s">
        <v>93</v>
      </c>
      <c r="G369" s="434"/>
      <c r="H369" s="435">
        <f>G369*E369</f>
        <v>0</v>
      </c>
      <c r="J369" s="99"/>
    </row>
    <row r="370" spans="1:10" s="69" customFormat="1" ht="18.649999999999999" customHeight="1">
      <c r="A370" s="62"/>
      <c r="B370" s="96">
        <v>309</v>
      </c>
      <c r="C370" s="96" t="s">
        <v>1886</v>
      </c>
      <c r="D370" s="95" t="s">
        <v>1875</v>
      </c>
      <c r="E370" s="440">
        <v>69.819999999999993</v>
      </c>
      <c r="F370" s="441" t="s">
        <v>93</v>
      </c>
      <c r="G370" s="434"/>
      <c r="H370" s="435">
        <f>G370*E370</f>
        <v>0</v>
      </c>
      <c r="J370" s="99"/>
    </row>
    <row r="371" spans="1:10" s="69" customFormat="1" ht="18.649999999999999" customHeight="1">
      <c r="A371" s="62"/>
      <c r="B371" s="76"/>
      <c r="C371" s="77"/>
      <c r="D371" s="78" t="s">
        <v>79</v>
      </c>
      <c r="E371" s="443"/>
      <c r="F371" s="444"/>
      <c r="G371" s="445"/>
      <c r="H371" s="442">
        <f>SUM(H366:H370)</f>
        <v>0</v>
      </c>
      <c r="J371" s="99"/>
    </row>
    <row r="372" spans="1:10" s="69" customFormat="1" ht="18.649999999999999" customHeight="1">
      <c r="A372" s="94"/>
      <c r="B372" s="80"/>
      <c r="C372" s="81"/>
      <c r="D372" s="82"/>
      <c r="E372" s="446"/>
      <c r="F372" s="447"/>
      <c r="G372" s="448"/>
      <c r="H372" s="439"/>
      <c r="J372" s="75"/>
    </row>
    <row r="373" spans="1:10" s="69" customFormat="1" ht="18.649999999999999" customHeight="1">
      <c r="A373" s="94"/>
      <c r="B373" s="80"/>
      <c r="C373" s="81"/>
      <c r="D373" s="78" t="s">
        <v>1683</v>
      </c>
      <c r="E373" s="446"/>
      <c r="F373" s="447"/>
      <c r="G373" s="448"/>
      <c r="H373" s="439"/>
      <c r="J373" s="99"/>
    </row>
    <row r="374" spans="1:10" s="69" customFormat="1" ht="70">
      <c r="A374" s="62"/>
      <c r="B374" s="96">
        <v>310</v>
      </c>
      <c r="C374" s="96"/>
      <c r="D374" s="95" t="s">
        <v>1887</v>
      </c>
      <c r="E374" s="440">
        <v>1</v>
      </c>
      <c r="F374" s="441" t="s">
        <v>127</v>
      </c>
      <c r="G374" s="434"/>
      <c r="H374" s="435">
        <f t="shared" ref="H374" si="35">G374*E374</f>
        <v>0</v>
      </c>
      <c r="J374" s="99"/>
    </row>
    <row r="375" spans="1:10" s="69" customFormat="1" ht="18.649999999999999" customHeight="1">
      <c r="A375" s="62"/>
      <c r="B375" s="76"/>
      <c r="C375" s="77"/>
      <c r="D375" s="78" t="s">
        <v>1683</v>
      </c>
      <c r="E375" s="443"/>
      <c r="F375" s="444"/>
      <c r="G375" s="445"/>
      <c r="H375" s="442">
        <f>SUM(H374:H374)</f>
        <v>0</v>
      </c>
      <c r="J375" s="99"/>
    </row>
    <row r="376" spans="1:10" s="69" customFormat="1" ht="18.649999999999999" customHeight="1">
      <c r="A376" s="94"/>
      <c r="B376" s="80"/>
      <c r="C376" s="81"/>
      <c r="D376" s="82"/>
      <c r="E376" s="446"/>
      <c r="F376" s="447"/>
      <c r="G376" s="448"/>
      <c r="H376" s="439"/>
      <c r="J376" s="99"/>
    </row>
    <row r="377" spans="1:10" s="69" customFormat="1" ht="18.649999999999999" customHeight="1">
      <c r="A377" s="93"/>
      <c r="B377" s="63"/>
      <c r="C377" s="77"/>
      <c r="D377" s="78" t="s">
        <v>927</v>
      </c>
      <c r="E377" s="443"/>
      <c r="F377" s="444"/>
      <c r="G377" s="445"/>
      <c r="H377" s="442"/>
      <c r="J377" s="75"/>
    </row>
    <row r="378" spans="1:10" s="69" customFormat="1" ht="18.649999999999999" customHeight="1">
      <c r="A378" s="62"/>
      <c r="B378" s="96">
        <v>311</v>
      </c>
      <c r="C378" s="96" t="s">
        <v>750</v>
      </c>
      <c r="D378" s="95" t="s">
        <v>743</v>
      </c>
      <c r="E378" s="440">
        <v>1</v>
      </c>
      <c r="F378" s="441" t="s">
        <v>127</v>
      </c>
      <c r="G378" s="434">
        <f>'SO 02_40_1'!F6</f>
        <v>0</v>
      </c>
      <c r="H378" s="435">
        <f t="shared" ref="H378:H387" si="36">G378*E378</f>
        <v>0</v>
      </c>
      <c r="J378" s="99"/>
    </row>
    <row r="379" spans="1:10" s="69" customFormat="1" ht="18.649999999999999" customHeight="1">
      <c r="A379" s="62"/>
      <c r="B379" s="96">
        <v>312</v>
      </c>
      <c r="C379" s="96" t="s">
        <v>751</v>
      </c>
      <c r="D379" s="95" t="s">
        <v>742</v>
      </c>
      <c r="E379" s="440">
        <v>1</v>
      </c>
      <c r="F379" s="441" t="s">
        <v>127</v>
      </c>
      <c r="G379" s="434">
        <f>'SO 02_40_2'!F6</f>
        <v>0</v>
      </c>
      <c r="H379" s="435">
        <f t="shared" si="36"/>
        <v>0</v>
      </c>
      <c r="J379" s="99"/>
    </row>
    <row r="380" spans="1:10" s="69" customFormat="1" ht="18.649999999999999" customHeight="1">
      <c r="A380" s="62"/>
      <c r="B380" s="96">
        <v>313</v>
      </c>
      <c r="C380" s="96" t="s">
        <v>752</v>
      </c>
      <c r="D380" s="95" t="s">
        <v>741</v>
      </c>
      <c r="E380" s="440">
        <v>1</v>
      </c>
      <c r="F380" s="441" t="s">
        <v>127</v>
      </c>
      <c r="G380" s="434">
        <f>'SO 02_50_3'!F7</f>
        <v>0</v>
      </c>
      <c r="H380" s="435">
        <f t="shared" si="36"/>
        <v>0</v>
      </c>
      <c r="J380" s="99"/>
    </row>
    <row r="381" spans="1:10" s="69" customFormat="1" ht="18.649999999999999" customHeight="1">
      <c r="A381" s="62"/>
      <c r="B381" s="96">
        <v>314</v>
      </c>
      <c r="C381" s="96" t="s">
        <v>753</v>
      </c>
      <c r="D381" s="95" t="s">
        <v>744</v>
      </c>
      <c r="E381" s="440">
        <v>1</v>
      </c>
      <c r="F381" s="441" t="s">
        <v>127</v>
      </c>
      <c r="G381" s="434">
        <f>'SO 02_60'!F6</f>
        <v>0</v>
      </c>
      <c r="H381" s="435">
        <f t="shared" si="36"/>
        <v>0</v>
      </c>
      <c r="J381" s="99"/>
    </row>
    <row r="382" spans="1:10" s="69" customFormat="1" ht="18.649999999999999" customHeight="1">
      <c r="A382" s="62"/>
      <c r="B382" s="96">
        <v>315</v>
      </c>
      <c r="C382" s="96" t="s">
        <v>754</v>
      </c>
      <c r="D382" s="95" t="s">
        <v>928</v>
      </c>
      <c r="E382" s="440">
        <v>1</v>
      </c>
      <c r="F382" s="441" t="s">
        <v>127</v>
      </c>
      <c r="G382" s="434">
        <f>'SO 02_70'!E266</f>
        <v>0</v>
      </c>
      <c r="H382" s="435">
        <f t="shared" si="36"/>
        <v>0</v>
      </c>
      <c r="J382" s="99"/>
    </row>
    <row r="383" spans="1:10" s="69" customFormat="1" ht="18.649999999999999" customHeight="1">
      <c r="A383" s="62"/>
      <c r="B383" s="96">
        <v>316</v>
      </c>
      <c r="C383" s="96" t="s">
        <v>755</v>
      </c>
      <c r="D383" s="95" t="s">
        <v>745</v>
      </c>
      <c r="E383" s="440">
        <v>1</v>
      </c>
      <c r="F383" s="441" t="s">
        <v>127</v>
      </c>
      <c r="G383" s="434">
        <f>'SO 02_80'!F63</f>
        <v>0</v>
      </c>
      <c r="H383" s="435">
        <f t="shared" si="36"/>
        <v>0</v>
      </c>
      <c r="J383" s="99"/>
    </row>
    <row r="384" spans="1:10" s="69" customFormat="1" ht="18.649999999999999" customHeight="1">
      <c r="A384" s="62"/>
      <c r="B384" s="96">
        <v>317</v>
      </c>
      <c r="C384" s="96" t="s">
        <v>756</v>
      </c>
      <c r="D384" s="95" t="s">
        <v>746</v>
      </c>
      <c r="E384" s="440">
        <v>1</v>
      </c>
      <c r="F384" s="441" t="s">
        <v>127</v>
      </c>
      <c r="G384" s="434">
        <f>'SO 02_90'!G6</f>
        <v>0</v>
      </c>
      <c r="H384" s="435">
        <f t="shared" si="36"/>
        <v>0</v>
      </c>
      <c r="J384" s="99"/>
    </row>
    <row r="385" spans="1:10" s="69" customFormat="1" ht="18.649999999999999" customHeight="1">
      <c r="A385" s="62"/>
      <c r="B385" s="96">
        <v>318</v>
      </c>
      <c r="C385" s="96" t="s">
        <v>757</v>
      </c>
      <c r="D385" s="95" t="s">
        <v>747</v>
      </c>
      <c r="E385" s="440">
        <v>1</v>
      </c>
      <c r="F385" s="441" t="s">
        <v>127</v>
      </c>
      <c r="G385" s="434">
        <f>'SO 02_100'!G6</f>
        <v>0</v>
      </c>
      <c r="H385" s="435">
        <f t="shared" si="36"/>
        <v>0</v>
      </c>
      <c r="J385" s="99"/>
    </row>
    <row r="386" spans="1:10" s="69" customFormat="1" ht="18.649999999999999" customHeight="1">
      <c r="A386" s="62"/>
      <c r="B386" s="96">
        <v>319</v>
      </c>
      <c r="C386" s="96" t="s">
        <v>758</v>
      </c>
      <c r="D386" s="95" t="s">
        <v>748</v>
      </c>
      <c r="E386" s="440">
        <v>1</v>
      </c>
      <c r="F386" s="441" t="s">
        <v>127</v>
      </c>
      <c r="G386" s="434">
        <f>'SO 02_120_1'!F6</f>
        <v>0</v>
      </c>
      <c r="H386" s="435">
        <f t="shared" si="36"/>
        <v>0</v>
      </c>
      <c r="J386" s="99"/>
    </row>
    <row r="387" spans="1:10" s="69" customFormat="1" ht="18.649999999999999" customHeight="1">
      <c r="A387" s="62"/>
      <c r="B387" s="96">
        <v>320</v>
      </c>
      <c r="C387" s="96" t="s">
        <v>759</v>
      </c>
      <c r="D387" s="64" t="s">
        <v>749</v>
      </c>
      <c r="E387" s="440">
        <v>1</v>
      </c>
      <c r="F387" s="441" t="s">
        <v>127</v>
      </c>
      <c r="G387" s="434">
        <f>'SO 02_130'!F6</f>
        <v>0</v>
      </c>
      <c r="H387" s="435">
        <f t="shared" si="36"/>
        <v>0</v>
      </c>
      <c r="J387" s="75"/>
    </row>
    <row r="388" spans="1:10" s="69" customFormat="1" ht="18.649999999999999" customHeight="1">
      <c r="A388" s="93"/>
      <c r="B388" s="76"/>
      <c r="C388" s="77"/>
      <c r="D388" s="78" t="s">
        <v>927</v>
      </c>
      <c r="E388" s="443"/>
      <c r="F388" s="444"/>
      <c r="G388" s="445"/>
      <c r="H388" s="442">
        <f>SUM(H378:H387)</f>
        <v>0</v>
      </c>
      <c r="J388" s="75"/>
    </row>
    <row r="389" spans="1:10" s="18" customFormat="1" ht="18.649999999999999" customHeight="1">
      <c r="A389" s="27"/>
      <c r="B389" s="19"/>
      <c r="C389" s="20"/>
      <c r="D389" s="21"/>
      <c r="E389" s="22"/>
      <c r="F389" s="23"/>
      <c r="G389" s="24"/>
      <c r="H389" s="25"/>
      <c r="J389" s="58"/>
    </row>
    <row r="390" spans="1:10" s="18" customFormat="1" ht="18.649999999999999" customHeight="1">
      <c r="A390" s="28"/>
      <c r="B390" s="29"/>
      <c r="C390" s="29"/>
      <c r="D390" s="30" t="s">
        <v>128</v>
      </c>
      <c r="E390" s="31"/>
      <c r="F390" s="23"/>
      <c r="G390" s="32"/>
      <c r="H390" s="33"/>
      <c r="J390" s="58"/>
    </row>
    <row r="391" spans="1:10" s="18" customFormat="1" ht="18.649999999999999" customHeight="1">
      <c r="A391" s="34"/>
      <c r="B391" s="35"/>
      <c r="C391" s="35"/>
      <c r="D391" s="36" t="s">
        <v>130</v>
      </c>
      <c r="E391" s="37"/>
      <c r="F391" s="38"/>
      <c r="G391" s="39"/>
      <c r="H391" s="40"/>
      <c r="J391" s="58"/>
    </row>
    <row r="392" spans="1:10" s="18" customFormat="1" ht="18.649999999999999" customHeight="1">
      <c r="A392" s="34"/>
      <c r="B392" s="35"/>
      <c r="C392" s="35"/>
      <c r="D392" s="36" t="s">
        <v>129</v>
      </c>
      <c r="E392" s="37"/>
      <c r="F392" s="38"/>
      <c r="G392" s="39"/>
      <c r="H392" s="40"/>
      <c r="J392" s="58"/>
    </row>
    <row r="393" spans="1:10" s="17" customFormat="1" ht="18.649999999999999" customHeight="1" thickBot="1">
      <c r="A393" s="41"/>
      <c r="B393" s="42"/>
      <c r="C393" s="42"/>
      <c r="D393" s="43"/>
      <c r="E393" s="44"/>
      <c r="F393" s="45"/>
      <c r="G393" s="46"/>
      <c r="H393" s="47"/>
      <c r="J393" s="59"/>
    </row>
    <row r="394" spans="1:10" s="17" customFormat="1" ht="18.649999999999999" customHeight="1">
      <c r="A394" s="51"/>
      <c r="B394" s="49"/>
      <c r="C394" s="49"/>
      <c r="D394" s="49"/>
      <c r="E394" s="50"/>
      <c r="F394" s="51"/>
      <c r="G394" s="52"/>
      <c r="H394" s="53"/>
      <c r="J394" s="59"/>
    </row>
    <row r="395" spans="1:10" s="17" customFormat="1" ht="18.649999999999999" customHeight="1">
      <c r="A395" s="48"/>
      <c r="B395" s="49"/>
      <c r="C395" s="49"/>
      <c r="D395" s="49"/>
      <c r="E395" s="50"/>
      <c r="F395" s="51"/>
      <c r="G395" s="52"/>
      <c r="H395" s="53"/>
      <c r="J395" s="59"/>
    </row>
    <row r="396" spans="1:10" s="18" customFormat="1" ht="18.649999999999999" customHeight="1">
      <c r="A396" s="51"/>
      <c r="B396" s="49"/>
      <c r="C396" s="49"/>
      <c r="D396" s="49"/>
      <c r="E396" s="50"/>
      <c r="F396" s="51"/>
      <c r="G396" s="52"/>
      <c r="H396" s="53"/>
      <c r="J396" s="58"/>
    </row>
    <row r="397" spans="1:10" s="18" customFormat="1" ht="18.649999999999999" customHeight="1">
      <c r="A397" s="51"/>
      <c r="B397" s="49"/>
      <c r="C397" s="49"/>
      <c r="D397" s="49"/>
      <c r="E397" s="50"/>
      <c r="F397" s="51"/>
      <c r="G397" s="52"/>
      <c r="H397" s="53"/>
      <c r="J397" s="58"/>
    </row>
    <row r="398" spans="1:10" s="18" customFormat="1" ht="18.649999999999999" customHeight="1">
      <c r="A398" s="51"/>
      <c r="B398" s="49"/>
      <c r="C398" s="49"/>
      <c r="D398" s="49"/>
      <c r="E398" s="50"/>
      <c r="F398" s="51"/>
      <c r="G398" s="52"/>
      <c r="H398" s="53"/>
      <c r="J398" s="58"/>
    </row>
    <row r="399" spans="1:10" s="18" customFormat="1" ht="18.649999999999999" customHeight="1">
      <c r="A399" s="51"/>
      <c r="B399" s="49"/>
      <c r="C399" s="49"/>
      <c r="D399" s="49"/>
      <c r="E399" s="50"/>
      <c r="F399" s="51"/>
      <c r="G399" s="52"/>
      <c r="H399" s="53"/>
      <c r="J399" s="58"/>
    </row>
    <row r="400" spans="1:10" s="18" customFormat="1" ht="18.649999999999999" customHeight="1">
      <c r="A400" s="51"/>
      <c r="B400" s="49"/>
      <c r="C400" s="49"/>
      <c r="D400" s="49"/>
      <c r="E400" s="50"/>
      <c r="F400" s="51"/>
      <c r="G400" s="52"/>
      <c r="H400" s="53"/>
      <c r="J400" s="58"/>
    </row>
    <row r="401" spans="1:10" s="18" customFormat="1" ht="18.649999999999999" customHeight="1">
      <c r="A401" s="51"/>
      <c r="B401" s="49"/>
      <c r="C401" s="49"/>
      <c r="D401" s="49"/>
      <c r="E401" s="50"/>
      <c r="F401" s="51"/>
      <c r="G401" s="52"/>
      <c r="H401" s="53"/>
      <c r="J401" s="58"/>
    </row>
    <row r="402" spans="1:10" s="18" customFormat="1" ht="18.649999999999999" customHeight="1">
      <c r="A402" s="51"/>
      <c r="B402" s="49"/>
      <c r="C402" s="49"/>
      <c r="D402" s="49"/>
      <c r="E402" s="50"/>
      <c r="F402" s="51"/>
      <c r="G402" s="52"/>
      <c r="H402" s="53"/>
      <c r="J402" s="58"/>
    </row>
    <row r="403" spans="1:10" s="18" customFormat="1" ht="18.649999999999999" customHeight="1">
      <c r="A403" s="51"/>
      <c r="B403" s="49"/>
      <c r="C403" s="49"/>
      <c r="D403" s="49"/>
      <c r="E403" s="50"/>
      <c r="F403" s="51"/>
      <c r="G403" s="52"/>
      <c r="H403" s="53"/>
      <c r="J403" s="58"/>
    </row>
    <row r="404" spans="1:10" s="18" customFormat="1" ht="18.649999999999999" customHeight="1">
      <c r="A404" s="51"/>
      <c r="B404" s="49"/>
      <c r="C404" s="49"/>
      <c r="D404" s="49"/>
      <c r="E404" s="50"/>
      <c r="F404" s="51"/>
      <c r="G404" s="52"/>
      <c r="H404" s="53"/>
      <c r="J404" s="58"/>
    </row>
    <row r="405" spans="1:10" s="18" customFormat="1" ht="18.649999999999999" customHeight="1">
      <c r="A405" s="51"/>
      <c r="B405" s="49"/>
      <c r="C405" s="49"/>
      <c r="D405" s="49"/>
      <c r="E405" s="50"/>
      <c r="F405" s="51"/>
      <c r="G405" s="52"/>
      <c r="H405" s="53"/>
      <c r="J405" s="58"/>
    </row>
    <row r="406" spans="1:10" s="18" customFormat="1" ht="18.649999999999999" customHeight="1">
      <c r="A406" s="51"/>
      <c r="B406" s="49"/>
      <c r="C406" s="49"/>
      <c r="D406" s="49"/>
      <c r="E406" s="50"/>
      <c r="F406" s="51"/>
      <c r="G406" s="52"/>
      <c r="H406" s="53"/>
      <c r="J406" s="58"/>
    </row>
    <row r="407" spans="1:10" s="18" customFormat="1" ht="18.649999999999999" customHeight="1">
      <c r="A407" s="51"/>
      <c r="B407" s="49"/>
      <c r="C407" s="49"/>
      <c r="D407" s="49"/>
      <c r="E407" s="50"/>
      <c r="F407" s="51"/>
      <c r="G407" s="52"/>
      <c r="H407" s="53"/>
      <c r="J407" s="58"/>
    </row>
    <row r="408" spans="1:10" s="18" customFormat="1" ht="18.649999999999999" customHeight="1">
      <c r="A408" s="51"/>
      <c r="B408" s="49"/>
      <c r="C408" s="49"/>
      <c r="D408" s="49"/>
      <c r="E408" s="50"/>
      <c r="F408" s="51"/>
      <c r="G408" s="52"/>
      <c r="H408" s="53"/>
      <c r="J408" s="58"/>
    </row>
    <row r="409" spans="1:10" s="18" customFormat="1" ht="18.649999999999999" customHeight="1">
      <c r="A409" s="51"/>
      <c r="B409" s="49"/>
      <c r="C409" s="49"/>
      <c r="D409" s="49"/>
      <c r="E409" s="50"/>
      <c r="F409" s="51"/>
      <c r="G409" s="52"/>
      <c r="H409" s="53"/>
      <c r="J409" s="58"/>
    </row>
    <row r="410" spans="1:10" s="18" customFormat="1" ht="18.649999999999999" customHeight="1">
      <c r="A410" s="51"/>
      <c r="B410" s="49"/>
      <c r="C410" s="49"/>
      <c r="D410" s="49"/>
      <c r="E410" s="50"/>
      <c r="F410" s="51"/>
      <c r="G410" s="52"/>
      <c r="H410" s="53"/>
      <c r="J410" s="58"/>
    </row>
    <row r="411" spans="1:10" s="17" customFormat="1" ht="18.649999999999999" customHeight="1">
      <c r="A411" s="51"/>
      <c r="B411" s="49"/>
      <c r="C411" s="49"/>
      <c r="D411" s="49"/>
      <c r="E411" s="50"/>
      <c r="F411" s="51"/>
      <c r="G411" s="52"/>
      <c r="H411" s="53"/>
      <c r="J411" s="59"/>
    </row>
    <row r="412" spans="1:10" s="26" customFormat="1" ht="18.649999999999999" customHeight="1">
      <c r="A412" s="51"/>
      <c r="B412" s="49"/>
      <c r="C412" s="49"/>
      <c r="D412" s="49"/>
      <c r="E412" s="50"/>
      <c r="F412" s="51"/>
      <c r="G412" s="52"/>
      <c r="H412" s="53"/>
      <c r="J412" s="60"/>
    </row>
    <row r="413" spans="1:10" s="17" customFormat="1" ht="18.649999999999999" customHeight="1">
      <c r="A413" s="51"/>
      <c r="B413" s="49"/>
      <c r="C413" s="49"/>
      <c r="D413" s="49"/>
      <c r="E413" s="50"/>
      <c r="F413" s="51"/>
      <c r="G413" s="52"/>
      <c r="H413" s="53"/>
      <c r="J413" s="59"/>
    </row>
    <row r="414" spans="1:10" s="18" customFormat="1" ht="18.649999999999999" customHeight="1">
      <c r="A414" s="51"/>
      <c r="B414" s="49"/>
      <c r="C414" s="49"/>
      <c r="D414" s="49"/>
      <c r="E414" s="50"/>
      <c r="F414" s="51"/>
      <c r="G414" s="52"/>
      <c r="H414" s="53"/>
      <c r="J414" s="58"/>
    </row>
    <row r="415" spans="1:10" s="18" customFormat="1" ht="18.649999999999999" customHeight="1">
      <c r="A415" s="51"/>
      <c r="B415" s="49"/>
      <c r="C415" s="49"/>
      <c r="D415" s="49"/>
      <c r="E415" s="50"/>
      <c r="F415" s="51"/>
      <c r="G415" s="52"/>
      <c r="H415" s="53"/>
      <c r="J415" s="58"/>
    </row>
    <row r="416" spans="1:10" s="17" customFormat="1" ht="18.649999999999999" customHeight="1">
      <c r="A416" s="51"/>
      <c r="B416" s="49"/>
      <c r="C416" s="49"/>
      <c r="D416" s="49"/>
      <c r="E416" s="50"/>
      <c r="F416" s="51"/>
      <c r="G416" s="52"/>
      <c r="H416" s="53"/>
      <c r="J416" s="59"/>
    </row>
    <row r="417" spans="1:10" s="26" customFormat="1" ht="18.649999999999999" customHeight="1">
      <c r="A417" s="51"/>
      <c r="B417" s="49"/>
      <c r="C417" s="49"/>
      <c r="D417" s="49"/>
      <c r="E417" s="50"/>
      <c r="F417" s="51"/>
      <c r="G417" s="52"/>
      <c r="H417" s="53"/>
      <c r="J417" s="60"/>
    </row>
    <row r="418" spans="1:10" s="17" customFormat="1" ht="18.649999999999999" customHeight="1">
      <c r="A418" s="51"/>
      <c r="B418" s="49"/>
      <c r="C418" s="49"/>
      <c r="D418" s="49"/>
      <c r="E418" s="50"/>
      <c r="F418" s="51"/>
      <c r="G418" s="52"/>
      <c r="H418" s="53"/>
      <c r="J418" s="59"/>
    </row>
    <row r="419" spans="1:10" s="18" customFormat="1" ht="18.649999999999999" customHeight="1">
      <c r="A419" s="51"/>
      <c r="B419" s="49"/>
      <c r="C419" s="49"/>
      <c r="D419" s="49"/>
      <c r="E419" s="50"/>
      <c r="F419" s="51"/>
      <c r="G419" s="52"/>
      <c r="H419" s="53"/>
      <c r="J419" s="58"/>
    </row>
    <row r="420" spans="1:10" s="18" customFormat="1" ht="18.649999999999999" customHeight="1">
      <c r="A420" s="51"/>
      <c r="B420" s="49"/>
      <c r="C420" s="49"/>
      <c r="D420" s="49"/>
      <c r="E420" s="50"/>
      <c r="F420" s="51"/>
      <c r="G420" s="52"/>
      <c r="H420" s="53"/>
      <c r="J420" s="58"/>
    </row>
    <row r="421" spans="1:10" s="17" customFormat="1" ht="18.649999999999999" customHeight="1">
      <c r="A421" s="51"/>
      <c r="B421" s="49"/>
      <c r="C421" s="49"/>
      <c r="D421" s="49"/>
      <c r="E421" s="50"/>
      <c r="F421" s="51"/>
      <c r="G421" s="52"/>
      <c r="H421" s="53"/>
      <c r="J421" s="59"/>
    </row>
    <row r="422" spans="1:10" s="26" customFormat="1" ht="18.649999999999999" customHeight="1">
      <c r="A422" s="51"/>
      <c r="B422" s="49"/>
      <c r="C422" s="49"/>
      <c r="D422" s="49"/>
      <c r="E422" s="50"/>
      <c r="F422" s="51"/>
      <c r="G422" s="52"/>
      <c r="H422" s="53"/>
      <c r="J422" s="60"/>
    </row>
    <row r="423" spans="1:10" s="26" customFormat="1" ht="18.649999999999999" customHeight="1">
      <c r="A423" s="51"/>
      <c r="B423" s="49"/>
      <c r="C423" s="49"/>
      <c r="D423" s="49"/>
      <c r="E423" s="50"/>
      <c r="F423" s="51"/>
      <c r="G423" s="52"/>
      <c r="H423" s="53"/>
      <c r="J423" s="60"/>
    </row>
    <row r="424" spans="1:10" s="26" customFormat="1" ht="18.649999999999999" customHeight="1">
      <c r="A424" s="51"/>
      <c r="B424" s="49"/>
      <c r="C424" s="49"/>
      <c r="D424" s="49"/>
      <c r="E424" s="50"/>
      <c r="F424" s="51"/>
      <c r="G424" s="52"/>
      <c r="H424" s="53"/>
      <c r="I424" s="18"/>
      <c r="J424" s="60"/>
    </row>
    <row r="425" spans="1:10" s="26" customFormat="1" ht="18.649999999999999" customHeight="1">
      <c r="A425" s="51"/>
      <c r="B425" s="49"/>
      <c r="C425" s="49"/>
      <c r="D425" s="49"/>
      <c r="E425" s="50"/>
      <c r="F425" s="51"/>
      <c r="G425" s="52"/>
      <c r="H425" s="53"/>
      <c r="I425" s="18"/>
      <c r="J425" s="60"/>
    </row>
    <row r="426" spans="1:10" s="26" customFormat="1" ht="18.649999999999999" customHeight="1">
      <c r="A426" s="51"/>
      <c r="B426" s="49"/>
      <c r="C426" s="49"/>
      <c r="D426" s="49"/>
      <c r="E426" s="50"/>
      <c r="F426" s="51"/>
      <c r="G426" s="52"/>
      <c r="H426" s="53"/>
      <c r="J426" s="60"/>
    </row>
    <row r="427" spans="1:10" s="26" customFormat="1" ht="18.649999999999999" customHeight="1">
      <c r="A427" s="51"/>
      <c r="B427" s="49"/>
      <c r="C427" s="49"/>
      <c r="D427" s="49"/>
      <c r="E427" s="50"/>
      <c r="F427" s="51"/>
      <c r="G427" s="52"/>
      <c r="H427" s="53"/>
      <c r="J427" s="60"/>
    </row>
    <row r="428" spans="1:10" s="17" customFormat="1" ht="18.649999999999999" customHeight="1">
      <c r="A428" s="51"/>
      <c r="B428" s="49"/>
      <c r="C428" s="49"/>
      <c r="D428" s="49"/>
      <c r="E428" s="50"/>
      <c r="F428" s="51"/>
      <c r="G428" s="52"/>
      <c r="H428" s="53"/>
      <c r="J428" s="59"/>
    </row>
    <row r="429" spans="1:10" s="18" customFormat="1" ht="18.649999999999999" customHeight="1">
      <c r="A429" s="51"/>
      <c r="B429" s="49"/>
      <c r="C429" s="49"/>
      <c r="D429" s="49"/>
      <c r="E429" s="50"/>
      <c r="F429" s="51"/>
      <c r="G429" s="52"/>
      <c r="H429" s="53"/>
      <c r="J429" s="58"/>
    </row>
    <row r="430" spans="1:10" s="18" customFormat="1" ht="18.649999999999999" customHeight="1">
      <c r="A430" s="51"/>
      <c r="B430" s="49"/>
      <c r="C430" s="49"/>
      <c r="D430" s="49"/>
      <c r="E430" s="50"/>
      <c r="F430" s="51"/>
      <c r="G430" s="52"/>
      <c r="H430" s="53"/>
      <c r="J430" s="58"/>
    </row>
    <row r="431" spans="1:10" s="18" customFormat="1" ht="18.649999999999999" customHeight="1">
      <c r="A431" s="51"/>
      <c r="B431" s="49"/>
      <c r="C431" s="49"/>
      <c r="D431" s="49"/>
      <c r="E431" s="50"/>
      <c r="F431" s="51"/>
      <c r="G431" s="52"/>
      <c r="H431" s="53"/>
      <c r="J431" s="58"/>
    </row>
    <row r="432" spans="1:10" s="18" customFormat="1" ht="18.649999999999999" customHeight="1">
      <c r="A432" s="51"/>
      <c r="B432" s="49"/>
      <c r="C432" s="49"/>
      <c r="D432" s="49"/>
      <c r="E432" s="50"/>
      <c r="F432" s="51"/>
      <c r="G432" s="52"/>
      <c r="H432" s="53"/>
      <c r="J432" s="58"/>
    </row>
    <row r="433" spans="1:10" s="18" customFormat="1" ht="18.649999999999999" customHeight="1">
      <c r="A433" s="51"/>
      <c r="B433" s="49"/>
      <c r="C433" s="49"/>
      <c r="D433" s="49"/>
      <c r="E433" s="50"/>
      <c r="F433" s="51"/>
      <c r="G433" s="52"/>
      <c r="H433" s="53"/>
      <c r="J433" s="58"/>
    </row>
    <row r="434" spans="1:10" s="18" customFormat="1" ht="18.649999999999999" customHeight="1">
      <c r="A434" s="51"/>
      <c r="B434" s="49"/>
      <c r="C434" s="49"/>
      <c r="D434" s="49"/>
      <c r="E434" s="50"/>
      <c r="F434" s="51"/>
      <c r="G434" s="52"/>
      <c r="H434" s="53"/>
      <c r="J434" s="61"/>
    </row>
    <row r="435" spans="1:10" s="18" customFormat="1" ht="18.649999999999999" customHeight="1">
      <c r="A435" s="51"/>
      <c r="B435" s="49"/>
      <c r="C435" s="49"/>
      <c r="D435" s="49"/>
      <c r="E435" s="50"/>
      <c r="F435" s="51"/>
      <c r="G435" s="52"/>
      <c r="H435" s="53"/>
      <c r="J435" s="58"/>
    </row>
    <row r="436" spans="1:10" s="18" customFormat="1" ht="18.649999999999999" customHeight="1">
      <c r="A436" s="51"/>
      <c r="B436" s="49"/>
      <c r="C436" s="49"/>
      <c r="D436" s="49"/>
      <c r="E436" s="50"/>
      <c r="F436" s="51"/>
      <c r="G436" s="52"/>
      <c r="H436" s="53"/>
      <c r="J436" s="58"/>
    </row>
    <row r="437" spans="1:10" s="17" customFormat="1" ht="18.649999999999999" customHeight="1">
      <c r="A437" s="51"/>
      <c r="B437" s="49"/>
      <c r="C437" s="49"/>
      <c r="D437" s="49"/>
      <c r="E437" s="50"/>
      <c r="F437" s="51"/>
      <c r="G437" s="52"/>
      <c r="H437" s="53"/>
      <c r="J437" s="59"/>
    </row>
    <row r="438" spans="1:10" s="26" customFormat="1" ht="18.649999999999999" customHeight="1">
      <c r="A438" s="51"/>
      <c r="B438" s="49"/>
      <c r="C438" s="49"/>
      <c r="D438" s="49"/>
      <c r="E438" s="50"/>
      <c r="F438" s="51"/>
      <c r="G438" s="52"/>
      <c r="H438" s="53"/>
      <c r="J438" s="60"/>
    </row>
  </sheetData>
  <mergeCells count="8">
    <mergeCell ref="H1:H2"/>
    <mergeCell ref="A3:B3"/>
    <mergeCell ref="A1:B2"/>
    <mergeCell ref="C1:C2"/>
    <mergeCell ref="D1:D2"/>
    <mergeCell ref="E1:E2"/>
    <mergeCell ref="F1:F2"/>
    <mergeCell ref="G1:G2"/>
  </mergeCells>
  <pageMargins left="0.43307086614173229" right="0.23622047244094491" top="0.6692913385826772" bottom="0.51181102362204722" header="0.31496062992125984" footer="0.31496062992125984"/>
  <pageSetup paperSize="9" scale="80" orientation="portrait" r:id="rId1"/>
  <headerFooter alignWithMargins="0">
    <oddHeader xml:space="preserve">&amp;L&amp;"Times New Roman CE,Tučné"Změna vstupu s lékárnou do areálu nemocnice Jičín
SO 02 Změna vstupu s lékárnou&amp;R&amp;"Times New Roman CE,Tučné" Celkové náklady stavby - rozpočet&amp;"Times New Roman CE,Obyčejné"
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3"/>
  <sheetViews>
    <sheetView zoomScale="70" zoomScaleNormal="70" workbookViewId="0"/>
  </sheetViews>
  <sheetFormatPr defaultColWidth="8.81640625" defaultRowHeight="15.5"/>
  <cols>
    <col min="1" max="1" width="8.54296875" style="142" customWidth="1"/>
    <col min="2" max="2" width="60.453125" style="142" customWidth="1"/>
    <col min="3" max="4" width="10.453125" style="142" customWidth="1"/>
    <col min="5" max="5" width="12.453125" style="143" customWidth="1"/>
    <col min="6" max="6" width="14.54296875" style="143" customWidth="1"/>
    <col min="7" max="7" width="89.453125" style="142" customWidth="1"/>
    <col min="8" max="256" width="8.81640625" style="113"/>
    <col min="257" max="257" width="8.54296875" style="113" customWidth="1"/>
    <col min="258" max="258" width="60.453125" style="113" customWidth="1"/>
    <col min="259" max="260" width="10.453125" style="113" customWidth="1"/>
    <col min="261" max="261" width="12.453125" style="113" customWidth="1"/>
    <col min="262" max="262" width="14.54296875" style="113" customWidth="1"/>
    <col min="263" max="263" width="89.453125" style="113" customWidth="1"/>
    <col min="264" max="512" width="8.81640625" style="113"/>
    <col min="513" max="513" width="8.54296875" style="113" customWidth="1"/>
    <col min="514" max="514" width="60.453125" style="113" customWidth="1"/>
    <col min="515" max="516" width="10.453125" style="113" customWidth="1"/>
    <col min="517" max="517" width="12.453125" style="113" customWidth="1"/>
    <col min="518" max="518" width="14.54296875" style="113" customWidth="1"/>
    <col min="519" max="519" width="89.453125" style="113" customWidth="1"/>
    <col min="520" max="768" width="8.81640625" style="113"/>
    <col min="769" max="769" width="8.54296875" style="113" customWidth="1"/>
    <col min="770" max="770" width="60.453125" style="113" customWidth="1"/>
    <col min="771" max="772" width="10.453125" style="113" customWidth="1"/>
    <col min="773" max="773" width="12.453125" style="113" customWidth="1"/>
    <col min="774" max="774" width="14.54296875" style="113" customWidth="1"/>
    <col min="775" max="775" width="89.453125" style="113" customWidth="1"/>
    <col min="776" max="1024" width="8.81640625" style="113"/>
    <col min="1025" max="1025" width="8.54296875" style="113" customWidth="1"/>
    <col min="1026" max="1026" width="60.453125" style="113" customWidth="1"/>
    <col min="1027" max="1028" width="10.453125" style="113" customWidth="1"/>
    <col min="1029" max="1029" width="12.453125" style="113" customWidth="1"/>
    <col min="1030" max="1030" width="14.54296875" style="113" customWidth="1"/>
    <col min="1031" max="1031" width="89.453125" style="113" customWidth="1"/>
    <col min="1032" max="1280" width="8.81640625" style="113"/>
    <col min="1281" max="1281" width="8.54296875" style="113" customWidth="1"/>
    <col min="1282" max="1282" width="60.453125" style="113" customWidth="1"/>
    <col min="1283" max="1284" width="10.453125" style="113" customWidth="1"/>
    <col min="1285" max="1285" width="12.453125" style="113" customWidth="1"/>
    <col min="1286" max="1286" width="14.54296875" style="113" customWidth="1"/>
    <col min="1287" max="1287" width="89.453125" style="113" customWidth="1"/>
    <col min="1288" max="1536" width="8.81640625" style="113"/>
    <col min="1537" max="1537" width="8.54296875" style="113" customWidth="1"/>
    <col min="1538" max="1538" width="60.453125" style="113" customWidth="1"/>
    <col min="1539" max="1540" width="10.453125" style="113" customWidth="1"/>
    <col min="1541" max="1541" width="12.453125" style="113" customWidth="1"/>
    <col min="1542" max="1542" width="14.54296875" style="113" customWidth="1"/>
    <col min="1543" max="1543" width="89.453125" style="113" customWidth="1"/>
    <col min="1544" max="1792" width="8.81640625" style="113"/>
    <col min="1793" max="1793" width="8.54296875" style="113" customWidth="1"/>
    <col min="1794" max="1794" width="60.453125" style="113" customWidth="1"/>
    <col min="1795" max="1796" width="10.453125" style="113" customWidth="1"/>
    <col min="1797" max="1797" width="12.453125" style="113" customWidth="1"/>
    <col min="1798" max="1798" width="14.54296875" style="113" customWidth="1"/>
    <col min="1799" max="1799" width="89.453125" style="113" customWidth="1"/>
    <col min="1800" max="2048" width="8.81640625" style="113"/>
    <col min="2049" max="2049" width="8.54296875" style="113" customWidth="1"/>
    <col min="2050" max="2050" width="60.453125" style="113" customWidth="1"/>
    <col min="2051" max="2052" width="10.453125" style="113" customWidth="1"/>
    <col min="2053" max="2053" width="12.453125" style="113" customWidth="1"/>
    <col min="2054" max="2054" width="14.54296875" style="113" customWidth="1"/>
    <col min="2055" max="2055" width="89.453125" style="113" customWidth="1"/>
    <col min="2056" max="2304" width="8.81640625" style="113"/>
    <col min="2305" max="2305" width="8.54296875" style="113" customWidth="1"/>
    <col min="2306" max="2306" width="60.453125" style="113" customWidth="1"/>
    <col min="2307" max="2308" width="10.453125" style="113" customWidth="1"/>
    <col min="2309" max="2309" width="12.453125" style="113" customWidth="1"/>
    <col min="2310" max="2310" width="14.54296875" style="113" customWidth="1"/>
    <col min="2311" max="2311" width="89.453125" style="113" customWidth="1"/>
    <col min="2312" max="2560" width="8.81640625" style="113"/>
    <col min="2561" max="2561" width="8.54296875" style="113" customWidth="1"/>
    <col min="2562" max="2562" width="60.453125" style="113" customWidth="1"/>
    <col min="2563" max="2564" width="10.453125" style="113" customWidth="1"/>
    <col min="2565" max="2565" width="12.453125" style="113" customWidth="1"/>
    <col min="2566" max="2566" width="14.54296875" style="113" customWidth="1"/>
    <col min="2567" max="2567" width="89.453125" style="113" customWidth="1"/>
    <col min="2568" max="2816" width="8.81640625" style="113"/>
    <col min="2817" max="2817" width="8.54296875" style="113" customWidth="1"/>
    <col min="2818" max="2818" width="60.453125" style="113" customWidth="1"/>
    <col min="2819" max="2820" width="10.453125" style="113" customWidth="1"/>
    <col min="2821" max="2821" width="12.453125" style="113" customWidth="1"/>
    <col min="2822" max="2822" width="14.54296875" style="113" customWidth="1"/>
    <col min="2823" max="2823" width="89.453125" style="113" customWidth="1"/>
    <col min="2824" max="3072" width="8.81640625" style="113"/>
    <col min="3073" max="3073" width="8.54296875" style="113" customWidth="1"/>
    <col min="3074" max="3074" width="60.453125" style="113" customWidth="1"/>
    <col min="3075" max="3076" width="10.453125" style="113" customWidth="1"/>
    <col min="3077" max="3077" width="12.453125" style="113" customWidth="1"/>
    <col min="3078" max="3078" width="14.54296875" style="113" customWidth="1"/>
    <col min="3079" max="3079" width="89.453125" style="113" customWidth="1"/>
    <col min="3080" max="3328" width="8.81640625" style="113"/>
    <col min="3329" max="3329" width="8.54296875" style="113" customWidth="1"/>
    <col min="3330" max="3330" width="60.453125" style="113" customWidth="1"/>
    <col min="3331" max="3332" width="10.453125" style="113" customWidth="1"/>
    <col min="3333" max="3333" width="12.453125" style="113" customWidth="1"/>
    <col min="3334" max="3334" width="14.54296875" style="113" customWidth="1"/>
    <col min="3335" max="3335" width="89.453125" style="113" customWidth="1"/>
    <col min="3336" max="3584" width="8.81640625" style="113"/>
    <col min="3585" max="3585" width="8.54296875" style="113" customWidth="1"/>
    <col min="3586" max="3586" width="60.453125" style="113" customWidth="1"/>
    <col min="3587" max="3588" width="10.453125" style="113" customWidth="1"/>
    <col min="3589" max="3589" width="12.453125" style="113" customWidth="1"/>
    <col min="3590" max="3590" width="14.54296875" style="113" customWidth="1"/>
    <col min="3591" max="3591" width="89.453125" style="113" customWidth="1"/>
    <col min="3592" max="3840" width="8.81640625" style="113"/>
    <col min="3841" max="3841" width="8.54296875" style="113" customWidth="1"/>
    <col min="3842" max="3842" width="60.453125" style="113" customWidth="1"/>
    <col min="3843" max="3844" width="10.453125" style="113" customWidth="1"/>
    <col min="3845" max="3845" width="12.453125" style="113" customWidth="1"/>
    <col min="3846" max="3846" width="14.54296875" style="113" customWidth="1"/>
    <col min="3847" max="3847" width="89.453125" style="113" customWidth="1"/>
    <col min="3848" max="4096" width="8.81640625" style="113"/>
    <col min="4097" max="4097" width="8.54296875" style="113" customWidth="1"/>
    <col min="4098" max="4098" width="60.453125" style="113" customWidth="1"/>
    <col min="4099" max="4100" width="10.453125" style="113" customWidth="1"/>
    <col min="4101" max="4101" width="12.453125" style="113" customWidth="1"/>
    <col min="4102" max="4102" width="14.54296875" style="113" customWidth="1"/>
    <col min="4103" max="4103" width="89.453125" style="113" customWidth="1"/>
    <col min="4104" max="4352" width="8.81640625" style="113"/>
    <col min="4353" max="4353" width="8.54296875" style="113" customWidth="1"/>
    <col min="4354" max="4354" width="60.453125" style="113" customWidth="1"/>
    <col min="4355" max="4356" width="10.453125" style="113" customWidth="1"/>
    <col min="4357" max="4357" width="12.453125" style="113" customWidth="1"/>
    <col min="4358" max="4358" width="14.54296875" style="113" customWidth="1"/>
    <col min="4359" max="4359" width="89.453125" style="113" customWidth="1"/>
    <col min="4360" max="4608" width="8.81640625" style="113"/>
    <col min="4609" max="4609" width="8.54296875" style="113" customWidth="1"/>
    <col min="4610" max="4610" width="60.453125" style="113" customWidth="1"/>
    <col min="4611" max="4612" width="10.453125" style="113" customWidth="1"/>
    <col min="4613" max="4613" width="12.453125" style="113" customWidth="1"/>
    <col min="4614" max="4614" width="14.54296875" style="113" customWidth="1"/>
    <col min="4615" max="4615" width="89.453125" style="113" customWidth="1"/>
    <col min="4616" max="4864" width="8.81640625" style="113"/>
    <col min="4865" max="4865" width="8.54296875" style="113" customWidth="1"/>
    <col min="4866" max="4866" width="60.453125" style="113" customWidth="1"/>
    <col min="4867" max="4868" width="10.453125" style="113" customWidth="1"/>
    <col min="4869" max="4869" width="12.453125" style="113" customWidth="1"/>
    <col min="4870" max="4870" width="14.54296875" style="113" customWidth="1"/>
    <col min="4871" max="4871" width="89.453125" style="113" customWidth="1"/>
    <col min="4872" max="5120" width="8.81640625" style="113"/>
    <col min="5121" max="5121" width="8.54296875" style="113" customWidth="1"/>
    <col min="5122" max="5122" width="60.453125" style="113" customWidth="1"/>
    <col min="5123" max="5124" width="10.453125" style="113" customWidth="1"/>
    <col min="5125" max="5125" width="12.453125" style="113" customWidth="1"/>
    <col min="5126" max="5126" width="14.54296875" style="113" customWidth="1"/>
    <col min="5127" max="5127" width="89.453125" style="113" customWidth="1"/>
    <col min="5128" max="5376" width="8.81640625" style="113"/>
    <col min="5377" max="5377" width="8.54296875" style="113" customWidth="1"/>
    <col min="5378" max="5378" width="60.453125" style="113" customWidth="1"/>
    <col min="5379" max="5380" width="10.453125" style="113" customWidth="1"/>
    <col min="5381" max="5381" width="12.453125" style="113" customWidth="1"/>
    <col min="5382" max="5382" width="14.54296875" style="113" customWidth="1"/>
    <col min="5383" max="5383" width="89.453125" style="113" customWidth="1"/>
    <col min="5384" max="5632" width="8.81640625" style="113"/>
    <col min="5633" max="5633" width="8.54296875" style="113" customWidth="1"/>
    <col min="5634" max="5634" width="60.453125" style="113" customWidth="1"/>
    <col min="5635" max="5636" width="10.453125" style="113" customWidth="1"/>
    <col min="5637" max="5637" width="12.453125" style="113" customWidth="1"/>
    <col min="5638" max="5638" width="14.54296875" style="113" customWidth="1"/>
    <col min="5639" max="5639" width="89.453125" style="113" customWidth="1"/>
    <col min="5640" max="5888" width="8.81640625" style="113"/>
    <col min="5889" max="5889" width="8.54296875" style="113" customWidth="1"/>
    <col min="5890" max="5890" width="60.453125" style="113" customWidth="1"/>
    <col min="5891" max="5892" width="10.453125" style="113" customWidth="1"/>
    <col min="5893" max="5893" width="12.453125" style="113" customWidth="1"/>
    <col min="5894" max="5894" width="14.54296875" style="113" customWidth="1"/>
    <col min="5895" max="5895" width="89.453125" style="113" customWidth="1"/>
    <col min="5896" max="6144" width="8.81640625" style="113"/>
    <col min="6145" max="6145" width="8.54296875" style="113" customWidth="1"/>
    <col min="6146" max="6146" width="60.453125" style="113" customWidth="1"/>
    <col min="6147" max="6148" width="10.453125" style="113" customWidth="1"/>
    <col min="6149" max="6149" width="12.453125" style="113" customWidth="1"/>
    <col min="6150" max="6150" width="14.54296875" style="113" customWidth="1"/>
    <col min="6151" max="6151" width="89.453125" style="113" customWidth="1"/>
    <col min="6152" max="6400" width="8.81640625" style="113"/>
    <col min="6401" max="6401" width="8.54296875" style="113" customWidth="1"/>
    <col min="6402" max="6402" width="60.453125" style="113" customWidth="1"/>
    <col min="6403" max="6404" width="10.453125" style="113" customWidth="1"/>
    <col min="6405" max="6405" width="12.453125" style="113" customWidth="1"/>
    <col min="6406" max="6406" width="14.54296875" style="113" customWidth="1"/>
    <col min="6407" max="6407" width="89.453125" style="113" customWidth="1"/>
    <col min="6408" max="6656" width="8.81640625" style="113"/>
    <col min="6657" max="6657" width="8.54296875" style="113" customWidth="1"/>
    <col min="6658" max="6658" width="60.453125" style="113" customWidth="1"/>
    <col min="6659" max="6660" width="10.453125" style="113" customWidth="1"/>
    <col min="6661" max="6661" width="12.453125" style="113" customWidth="1"/>
    <col min="6662" max="6662" width="14.54296875" style="113" customWidth="1"/>
    <col min="6663" max="6663" width="89.453125" style="113" customWidth="1"/>
    <col min="6664" max="6912" width="8.81640625" style="113"/>
    <col min="6913" max="6913" width="8.54296875" style="113" customWidth="1"/>
    <col min="6914" max="6914" width="60.453125" style="113" customWidth="1"/>
    <col min="6915" max="6916" width="10.453125" style="113" customWidth="1"/>
    <col min="6917" max="6917" width="12.453125" style="113" customWidth="1"/>
    <col min="6918" max="6918" width="14.54296875" style="113" customWidth="1"/>
    <col min="6919" max="6919" width="89.453125" style="113" customWidth="1"/>
    <col min="6920" max="7168" width="8.81640625" style="113"/>
    <col min="7169" max="7169" width="8.54296875" style="113" customWidth="1"/>
    <col min="7170" max="7170" width="60.453125" style="113" customWidth="1"/>
    <col min="7171" max="7172" width="10.453125" style="113" customWidth="1"/>
    <col min="7173" max="7173" width="12.453125" style="113" customWidth="1"/>
    <col min="7174" max="7174" width="14.54296875" style="113" customWidth="1"/>
    <col min="7175" max="7175" width="89.453125" style="113" customWidth="1"/>
    <col min="7176" max="7424" width="8.81640625" style="113"/>
    <col min="7425" max="7425" width="8.54296875" style="113" customWidth="1"/>
    <col min="7426" max="7426" width="60.453125" style="113" customWidth="1"/>
    <col min="7427" max="7428" width="10.453125" style="113" customWidth="1"/>
    <col min="7429" max="7429" width="12.453125" style="113" customWidth="1"/>
    <col min="7430" max="7430" width="14.54296875" style="113" customWidth="1"/>
    <col min="7431" max="7431" width="89.453125" style="113" customWidth="1"/>
    <col min="7432" max="7680" width="8.81640625" style="113"/>
    <col min="7681" max="7681" width="8.54296875" style="113" customWidth="1"/>
    <col min="7682" max="7682" width="60.453125" style="113" customWidth="1"/>
    <col min="7683" max="7684" width="10.453125" style="113" customWidth="1"/>
    <col min="7685" max="7685" width="12.453125" style="113" customWidth="1"/>
    <col min="7686" max="7686" width="14.54296875" style="113" customWidth="1"/>
    <col min="7687" max="7687" width="89.453125" style="113" customWidth="1"/>
    <col min="7688" max="7936" width="8.81640625" style="113"/>
    <col min="7937" max="7937" width="8.54296875" style="113" customWidth="1"/>
    <col min="7938" max="7938" width="60.453125" style="113" customWidth="1"/>
    <col min="7939" max="7940" width="10.453125" style="113" customWidth="1"/>
    <col min="7941" max="7941" width="12.453125" style="113" customWidth="1"/>
    <col min="7942" max="7942" width="14.54296875" style="113" customWidth="1"/>
    <col min="7943" max="7943" width="89.453125" style="113" customWidth="1"/>
    <col min="7944" max="8192" width="8.81640625" style="113"/>
    <col min="8193" max="8193" width="8.54296875" style="113" customWidth="1"/>
    <col min="8194" max="8194" width="60.453125" style="113" customWidth="1"/>
    <col min="8195" max="8196" width="10.453125" style="113" customWidth="1"/>
    <col min="8197" max="8197" width="12.453125" style="113" customWidth="1"/>
    <col min="8198" max="8198" width="14.54296875" style="113" customWidth="1"/>
    <col min="8199" max="8199" width="89.453125" style="113" customWidth="1"/>
    <col min="8200" max="8448" width="8.81640625" style="113"/>
    <col min="8449" max="8449" width="8.54296875" style="113" customWidth="1"/>
    <col min="8450" max="8450" width="60.453125" style="113" customWidth="1"/>
    <col min="8451" max="8452" width="10.453125" style="113" customWidth="1"/>
    <col min="8453" max="8453" width="12.453125" style="113" customWidth="1"/>
    <col min="8454" max="8454" width="14.54296875" style="113" customWidth="1"/>
    <col min="8455" max="8455" width="89.453125" style="113" customWidth="1"/>
    <col min="8456" max="8704" width="8.81640625" style="113"/>
    <col min="8705" max="8705" width="8.54296875" style="113" customWidth="1"/>
    <col min="8706" max="8706" width="60.453125" style="113" customWidth="1"/>
    <col min="8707" max="8708" width="10.453125" style="113" customWidth="1"/>
    <col min="8709" max="8709" width="12.453125" style="113" customWidth="1"/>
    <col min="8710" max="8710" width="14.54296875" style="113" customWidth="1"/>
    <col min="8711" max="8711" width="89.453125" style="113" customWidth="1"/>
    <col min="8712" max="8960" width="8.81640625" style="113"/>
    <col min="8961" max="8961" width="8.54296875" style="113" customWidth="1"/>
    <col min="8962" max="8962" width="60.453125" style="113" customWidth="1"/>
    <col min="8963" max="8964" width="10.453125" style="113" customWidth="1"/>
    <col min="8965" max="8965" width="12.453125" style="113" customWidth="1"/>
    <col min="8966" max="8966" width="14.54296875" style="113" customWidth="1"/>
    <col min="8967" max="8967" width="89.453125" style="113" customWidth="1"/>
    <col min="8968" max="9216" width="8.81640625" style="113"/>
    <col min="9217" max="9217" width="8.54296875" style="113" customWidth="1"/>
    <col min="9218" max="9218" width="60.453125" style="113" customWidth="1"/>
    <col min="9219" max="9220" width="10.453125" style="113" customWidth="1"/>
    <col min="9221" max="9221" width="12.453125" style="113" customWidth="1"/>
    <col min="9222" max="9222" width="14.54296875" style="113" customWidth="1"/>
    <col min="9223" max="9223" width="89.453125" style="113" customWidth="1"/>
    <col min="9224" max="9472" width="8.81640625" style="113"/>
    <col min="9473" max="9473" width="8.54296875" style="113" customWidth="1"/>
    <col min="9474" max="9474" width="60.453125" style="113" customWidth="1"/>
    <col min="9475" max="9476" width="10.453125" style="113" customWidth="1"/>
    <col min="9477" max="9477" width="12.453125" style="113" customWidth="1"/>
    <col min="9478" max="9478" width="14.54296875" style="113" customWidth="1"/>
    <col min="9479" max="9479" width="89.453125" style="113" customWidth="1"/>
    <col min="9480" max="9728" width="8.81640625" style="113"/>
    <col min="9729" max="9729" width="8.54296875" style="113" customWidth="1"/>
    <col min="9730" max="9730" width="60.453125" style="113" customWidth="1"/>
    <col min="9731" max="9732" width="10.453125" style="113" customWidth="1"/>
    <col min="9733" max="9733" width="12.453125" style="113" customWidth="1"/>
    <col min="9734" max="9734" width="14.54296875" style="113" customWidth="1"/>
    <col min="9735" max="9735" width="89.453125" style="113" customWidth="1"/>
    <col min="9736" max="9984" width="8.81640625" style="113"/>
    <col min="9985" max="9985" width="8.54296875" style="113" customWidth="1"/>
    <col min="9986" max="9986" width="60.453125" style="113" customWidth="1"/>
    <col min="9987" max="9988" width="10.453125" style="113" customWidth="1"/>
    <col min="9989" max="9989" width="12.453125" style="113" customWidth="1"/>
    <col min="9990" max="9990" width="14.54296875" style="113" customWidth="1"/>
    <col min="9991" max="9991" width="89.453125" style="113" customWidth="1"/>
    <col min="9992" max="10240" width="8.81640625" style="113"/>
    <col min="10241" max="10241" width="8.54296875" style="113" customWidth="1"/>
    <col min="10242" max="10242" width="60.453125" style="113" customWidth="1"/>
    <col min="10243" max="10244" width="10.453125" style="113" customWidth="1"/>
    <col min="10245" max="10245" width="12.453125" style="113" customWidth="1"/>
    <col min="10246" max="10246" width="14.54296875" style="113" customWidth="1"/>
    <col min="10247" max="10247" width="89.453125" style="113" customWidth="1"/>
    <col min="10248" max="10496" width="8.81640625" style="113"/>
    <col min="10497" max="10497" width="8.54296875" style="113" customWidth="1"/>
    <col min="10498" max="10498" width="60.453125" style="113" customWidth="1"/>
    <col min="10499" max="10500" width="10.453125" style="113" customWidth="1"/>
    <col min="10501" max="10501" width="12.453125" style="113" customWidth="1"/>
    <col min="10502" max="10502" width="14.54296875" style="113" customWidth="1"/>
    <col min="10503" max="10503" width="89.453125" style="113" customWidth="1"/>
    <col min="10504" max="10752" width="8.81640625" style="113"/>
    <col min="10753" max="10753" width="8.54296875" style="113" customWidth="1"/>
    <col min="10754" max="10754" width="60.453125" style="113" customWidth="1"/>
    <col min="10755" max="10756" width="10.453125" style="113" customWidth="1"/>
    <col min="10757" max="10757" width="12.453125" style="113" customWidth="1"/>
    <col min="10758" max="10758" width="14.54296875" style="113" customWidth="1"/>
    <col min="10759" max="10759" width="89.453125" style="113" customWidth="1"/>
    <col min="10760" max="11008" width="8.81640625" style="113"/>
    <col min="11009" max="11009" width="8.54296875" style="113" customWidth="1"/>
    <col min="11010" max="11010" width="60.453125" style="113" customWidth="1"/>
    <col min="11011" max="11012" width="10.453125" style="113" customWidth="1"/>
    <col min="11013" max="11013" width="12.453125" style="113" customWidth="1"/>
    <col min="11014" max="11014" width="14.54296875" style="113" customWidth="1"/>
    <col min="11015" max="11015" width="89.453125" style="113" customWidth="1"/>
    <col min="11016" max="11264" width="8.81640625" style="113"/>
    <col min="11265" max="11265" width="8.54296875" style="113" customWidth="1"/>
    <col min="11266" max="11266" width="60.453125" style="113" customWidth="1"/>
    <col min="11267" max="11268" width="10.453125" style="113" customWidth="1"/>
    <col min="11269" max="11269" width="12.453125" style="113" customWidth="1"/>
    <col min="11270" max="11270" width="14.54296875" style="113" customWidth="1"/>
    <col min="11271" max="11271" width="89.453125" style="113" customWidth="1"/>
    <col min="11272" max="11520" width="8.81640625" style="113"/>
    <col min="11521" max="11521" width="8.54296875" style="113" customWidth="1"/>
    <col min="11522" max="11522" width="60.453125" style="113" customWidth="1"/>
    <col min="11523" max="11524" width="10.453125" style="113" customWidth="1"/>
    <col min="11525" max="11525" width="12.453125" style="113" customWidth="1"/>
    <col min="11526" max="11526" width="14.54296875" style="113" customWidth="1"/>
    <col min="11527" max="11527" width="89.453125" style="113" customWidth="1"/>
    <col min="11528" max="11776" width="8.81640625" style="113"/>
    <col min="11777" max="11777" width="8.54296875" style="113" customWidth="1"/>
    <col min="11778" max="11778" width="60.453125" style="113" customWidth="1"/>
    <col min="11779" max="11780" width="10.453125" style="113" customWidth="1"/>
    <col min="11781" max="11781" width="12.453125" style="113" customWidth="1"/>
    <col min="11782" max="11782" width="14.54296875" style="113" customWidth="1"/>
    <col min="11783" max="11783" width="89.453125" style="113" customWidth="1"/>
    <col min="11784" max="12032" width="8.81640625" style="113"/>
    <col min="12033" max="12033" width="8.54296875" style="113" customWidth="1"/>
    <col min="12034" max="12034" width="60.453125" style="113" customWidth="1"/>
    <col min="12035" max="12036" width="10.453125" style="113" customWidth="1"/>
    <col min="12037" max="12037" width="12.453125" style="113" customWidth="1"/>
    <col min="12038" max="12038" width="14.54296875" style="113" customWidth="1"/>
    <col min="12039" max="12039" width="89.453125" style="113" customWidth="1"/>
    <col min="12040" max="12288" width="8.81640625" style="113"/>
    <col min="12289" max="12289" width="8.54296875" style="113" customWidth="1"/>
    <col min="12290" max="12290" width="60.453125" style="113" customWidth="1"/>
    <col min="12291" max="12292" width="10.453125" style="113" customWidth="1"/>
    <col min="12293" max="12293" width="12.453125" style="113" customWidth="1"/>
    <col min="12294" max="12294" width="14.54296875" style="113" customWidth="1"/>
    <col min="12295" max="12295" width="89.453125" style="113" customWidth="1"/>
    <col min="12296" max="12544" width="8.81640625" style="113"/>
    <col min="12545" max="12545" width="8.54296875" style="113" customWidth="1"/>
    <col min="12546" max="12546" width="60.453125" style="113" customWidth="1"/>
    <col min="12547" max="12548" width="10.453125" style="113" customWidth="1"/>
    <col min="12549" max="12549" width="12.453125" style="113" customWidth="1"/>
    <col min="12550" max="12550" width="14.54296875" style="113" customWidth="1"/>
    <col min="12551" max="12551" width="89.453125" style="113" customWidth="1"/>
    <col min="12552" max="12800" width="8.81640625" style="113"/>
    <col min="12801" max="12801" width="8.54296875" style="113" customWidth="1"/>
    <col min="12802" max="12802" width="60.453125" style="113" customWidth="1"/>
    <col min="12803" max="12804" width="10.453125" style="113" customWidth="1"/>
    <col min="12805" max="12805" width="12.453125" style="113" customWidth="1"/>
    <col min="12806" max="12806" width="14.54296875" style="113" customWidth="1"/>
    <col min="12807" max="12807" width="89.453125" style="113" customWidth="1"/>
    <col min="12808" max="13056" width="8.81640625" style="113"/>
    <col min="13057" max="13057" width="8.54296875" style="113" customWidth="1"/>
    <col min="13058" max="13058" width="60.453125" style="113" customWidth="1"/>
    <col min="13059" max="13060" width="10.453125" style="113" customWidth="1"/>
    <col min="13061" max="13061" width="12.453125" style="113" customWidth="1"/>
    <col min="13062" max="13062" width="14.54296875" style="113" customWidth="1"/>
    <col min="13063" max="13063" width="89.453125" style="113" customWidth="1"/>
    <col min="13064" max="13312" width="8.81640625" style="113"/>
    <col min="13313" max="13313" width="8.54296875" style="113" customWidth="1"/>
    <col min="13314" max="13314" width="60.453125" style="113" customWidth="1"/>
    <col min="13315" max="13316" width="10.453125" style="113" customWidth="1"/>
    <col min="13317" max="13317" width="12.453125" style="113" customWidth="1"/>
    <col min="13318" max="13318" width="14.54296875" style="113" customWidth="1"/>
    <col min="13319" max="13319" width="89.453125" style="113" customWidth="1"/>
    <col min="13320" max="13568" width="8.81640625" style="113"/>
    <col min="13569" max="13569" width="8.54296875" style="113" customWidth="1"/>
    <col min="13570" max="13570" width="60.453125" style="113" customWidth="1"/>
    <col min="13571" max="13572" width="10.453125" style="113" customWidth="1"/>
    <col min="13573" max="13573" width="12.453125" style="113" customWidth="1"/>
    <col min="13574" max="13574" width="14.54296875" style="113" customWidth="1"/>
    <col min="13575" max="13575" width="89.453125" style="113" customWidth="1"/>
    <col min="13576" max="13824" width="8.81640625" style="113"/>
    <col min="13825" max="13825" width="8.54296875" style="113" customWidth="1"/>
    <col min="13826" max="13826" width="60.453125" style="113" customWidth="1"/>
    <col min="13827" max="13828" width="10.453125" style="113" customWidth="1"/>
    <col min="13829" max="13829" width="12.453125" style="113" customWidth="1"/>
    <col min="13830" max="13830" width="14.54296875" style="113" customWidth="1"/>
    <col min="13831" max="13831" width="89.453125" style="113" customWidth="1"/>
    <col min="13832" max="14080" width="8.81640625" style="113"/>
    <col min="14081" max="14081" width="8.54296875" style="113" customWidth="1"/>
    <col min="14082" max="14082" width="60.453125" style="113" customWidth="1"/>
    <col min="14083" max="14084" width="10.453125" style="113" customWidth="1"/>
    <col min="14085" max="14085" width="12.453125" style="113" customWidth="1"/>
    <col min="14086" max="14086" width="14.54296875" style="113" customWidth="1"/>
    <col min="14087" max="14087" width="89.453125" style="113" customWidth="1"/>
    <col min="14088" max="14336" width="8.81640625" style="113"/>
    <col min="14337" max="14337" width="8.54296875" style="113" customWidth="1"/>
    <col min="14338" max="14338" width="60.453125" style="113" customWidth="1"/>
    <col min="14339" max="14340" width="10.453125" style="113" customWidth="1"/>
    <col min="14341" max="14341" width="12.453125" style="113" customWidth="1"/>
    <col min="14342" max="14342" width="14.54296875" style="113" customWidth="1"/>
    <col min="14343" max="14343" width="89.453125" style="113" customWidth="1"/>
    <col min="14344" max="14592" width="8.81640625" style="113"/>
    <col min="14593" max="14593" width="8.54296875" style="113" customWidth="1"/>
    <col min="14594" max="14594" width="60.453125" style="113" customWidth="1"/>
    <col min="14595" max="14596" width="10.453125" style="113" customWidth="1"/>
    <col min="14597" max="14597" width="12.453125" style="113" customWidth="1"/>
    <col min="14598" max="14598" width="14.54296875" style="113" customWidth="1"/>
    <col min="14599" max="14599" width="89.453125" style="113" customWidth="1"/>
    <col min="14600" max="14848" width="8.81640625" style="113"/>
    <col min="14849" max="14849" width="8.54296875" style="113" customWidth="1"/>
    <col min="14850" max="14850" width="60.453125" style="113" customWidth="1"/>
    <col min="14851" max="14852" width="10.453125" style="113" customWidth="1"/>
    <col min="14853" max="14853" width="12.453125" style="113" customWidth="1"/>
    <col min="14854" max="14854" width="14.54296875" style="113" customWidth="1"/>
    <col min="14855" max="14855" width="89.453125" style="113" customWidth="1"/>
    <col min="14856" max="15104" width="8.81640625" style="113"/>
    <col min="15105" max="15105" width="8.54296875" style="113" customWidth="1"/>
    <col min="15106" max="15106" width="60.453125" style="113" customWidth="1"/>
    <col min="15107" max="15108" width="10.453125" style="113" customWidth="1"/>
    <col min="15109" max="15109" width="12.453125" style="113" customWidth="1"/>
    <col min="15110" max="15110" width="14.54296875" style="113" customWidth="1"/>
    <col min="15111" max="15111" width="89.453125" style="113" customWidth="1"/>
    <col min="15112" max="15360" width="8.81640625" style="113"/>
    <col min="15361" max="15361" width="8.54296875" style="113" customWidth="1"/>
    <col min="15362" max="15362" width="60.453125" style="113" customWidth="1"/>
    <col min="15363" max="15364" width="10.453125" style="113" customWidth="1"/>
    <col min="15365" max="15365" width="12.453125" style="113" customWidth="1"/>
    <col min="15366" max="15366" width="14.54296875" style="113" customWidth="1"/>
    <col min="15367" max="15367" width="89.453125" style="113" customWidth="1"/>
    <col min="15368" max="15616" width="8.81640625" style="113"/>
    <col min="15617" max="15617" width="8.54296875" style="113" customWidth="1"/>
    <col min="15618" max="15618" width="60.453125" style="113" customWidth="1"/>
    <col min="15619" max="15620" width="10.453125" style="113" customWidth="1"/>
    <col min="15621" max="15621" width="12.453125" style="113" customWidth="1"/>
    <col min="15622" max="15622" width="14.54296875" style="113" customWidth="1"/>
    <col min="15623" max="15623" width="89.453125" style="113" customWidth="1"/>
    <col min="15624" max="15872" width="8.81640625" style="113"/>
    <col min="15873" max="15873" width="8.54296875" style="113" customWidth="1"/>
    <col min="15874" max="15874" width="60.453125" style="113" customWidth="1"/>
    <col min="15875" max="15876" width="10.453125" style="113" customWidth="1"/>
    <col min="15877" max="15877" width="12.453125" style="113" customWidth="1"/>
    <col min="15878" max="15878" width="14.54296875" style="113" customWidth="1"/>
    <col min="15879" max="15879" width="89.453125" style="113" customWidth="1"/>
    <col min="15880" max="16128" width="8.81640625" style="113"/>
    <col min="16129" max="16129" width="8.54296875" style="113" customWidth="1"/>
    <col min="16130" max="16130" width="60.453125" style="113" customWidth="1"/>
    <col min="16131" max="16132" width="10.453125" style="113" customWidth="1"/>
    <col min="16133" max="16133" width="12.453125" style="113" customWidth="1"/>
    <col min="16134" max="16134" width="14.54296875" style="113" customWidth="1"/>
    <col min="16135" max="16135" width="89.453125" style="113" customWidth="1"/>
    <col min="16136" max="16384" width="8.81640625" style="113"/>
  </cols>
  <sheetData>
    <row r="1" spans="1:7" s="102" customFormat="1" ht="16" thickTop="1">
      <c r="A1" s="100" t="s">
        <v>1824</v>
      </c>
      <c r="B1" s="101"/>
      <c r="C1" s="101"/>
      <c r="D1" s="101"/>
      <c r="E1" s="101"/>
      <c r="F1" s="101"/>
      <c r="G1" s="101"/>
    </row>
    <row r="2" spans="1:7" s="102" customFormat="1">
      <c r="A2" s="103" t="s">
        <v>1825</v>
      </c>
      <c r="B2" s="104"/>
      <c r="C2" s="104"/>
      <c r="D2" s="105"/>
      <c r="E2" s="106"/>
      <c r="F2" s="107"/>
      <c r="G2" s="104"/>
    </row>
    <row r="3" spans="1:7" s="102" customFormat="1">
      <c r="A3" s="103" t="s">
        <v>1826</v>
      </c>
      <c r="B3" s="108"/>
      <c r="C3" s="104"/>
      <c r="D3" s="105"/>
      <c r="E3" s="109"/>
      <c r="F3" s="107"/>
      <c r="G3" s="104"/>
    </row>
    <row r="4" spans="1:7">
      <c r="A4" s="110" t="s">
        <v>573</v>
      </c>
      <c r="B4" s="111"/>
      <c r="C4" s="111"/>
      <c r="D4" s="111"/>
      <c r="E4" s="112"/>
      <c r="F4" s="112"/>
      <c r="G4" s="111"/>
    </row>
    <row r="5" spans="1:7" ht="31.5" thickBot="1">
      <c r="A5" s="114" t="s">
        <v>574</v>
      </c>
      <c r="B5" s="115" t="s">
        <v>87</v>
      </c>
      <c r="C5" s="116" t="s">
        <v>575</v>
      </c>
      <c r="D5" s="117" t="s">
        <v>89</v>
      </c>
      <c r="E5" s="118" t="s">
        <v>576</v>
      </c>
      <c r="F5" s="119" t="s">
        <v>577</v>
      </c>
      <c r="G5" s="120" t="s">
        <v>578</v>
      </c>
    </row>
    <row r="6" spans="1:7" ht="18.649999999999999" customHeight="1" thickTop="1">
      <c r="A6" s="121"/>
      <c r="B6" s="122" t="s">
        <v>579</v>
      </c>
      <c r="C6" s="123"/>
      <c r="D6" s="123"/>
      <c r="E6" s="124"/>
      <c r="F6" s="124">
        <f>SUM(F8:F91)</f>
        <v>0</v>
      </c>
      <c r="G6" s="125"/>
    </row>
    <row r="7" spans="1:7" ht="18.649999999999999" customHeight="1">
      <c r="A7" s="126" t="s">
        <v>580</v>
      </c>
      <c r="B7" s="127" t="s">
        <v>581</v>
      </c>
      <c r="C7" s="128"/>
      <c r="D7" s="128"/>
      <c r="E7" s="129"/>
      <c r="F7" s="129"/>
      <c r="G7" s="130"/>
    </row>
    <row r="8" spans="1:7" ht="18.649999999999999" customHeight="1">
      <c r="A8" s="131">
        <v>1</v>
      </c>
      <c r="B8" s="130" t="s">
        <v>582</v>
      </c>
      <c r="C8" s="128">
        <v>48</v>
      </c>
      <c r="D8" s="128" t="s">
        <v>95</v>
      </c>
      <c r="E8" s="129"/>
      <c r="F8" s="129">
        <f>C8*E8</f>
        <v>0</v>
      </c>
      <c r="G8" s="130" t="s">
        <v>583</v>
      </c>
    </row>
    <row r="9" spans="1:7" ht="18.649999999999999" customHeight="1">
      <c r="A9" s="131">
        <v>2</v>
      </c>
      <c r="B9" s="130" t="s">
        <v>584</v>
      </c>
      <c r="C9" s="128">
        <v>45</v>
      </c>
      <c r="D9" s="128" t="s">
        <v>95</v>
      </c>
      <c r="E9" s="129"/>
      <c r="F9" s="129">
        <f>C9*E9</f>
        <v>0</v>
      </c>
      <c r="G9" s="130" t="s">
        <v>583</v>
      </c>
    </row>
    <row r="10" spans="1:7" ht="18.649999999999999" customHeight="1">
      <c r="A10" s="131">
        <v>3</v>
      </c>
      <c r="B10" s="130" t="s">
        <v>585</v>
      </c>
      <c r="C10" s="128">
        <v>18</v>
      </c>
      <c r="D10" s="128" t="s">
        <v>95</v>
      </c>
      <c r="E10" s="129"/>
      <c r="F10" s="129">
        <f t="shared" ref="F10:F80" si="0">C10*E10</f>
        <v>0</v>
      </c>
      <c r="G10" s="130" t="s">
        <v>583</v>
      </c>
    </row>
    <row r="11" spans="1:7" ht="18.649999999999999" customHeight="1">
      <c r="A11" s="131">
        <v>4</v>
      </c>
      <c r="B11" s="132" t="s">
        <v>586</v>
      </c>
      <c r="C11" s="128">
        <v>27</v>
      </c>
      <c r="D11" s="128" t="s">
        <v>95</v>
      </c>
      <c r="E11" s="129"/>
      <c r="F11" s="129">
        <f t="shared" si="0"/>
        <v>0</v>
      </c>
      <c r="G11" s="130" t="s">
        <v>583</v>
      </c>
    </row>
    <row r="12" spans="1:7" ht="18.649999999999999" customHeight="1">
      <c r="A12" s="131">
        <v>5</v>
      </c>
      <c r="B12" s="132" t="s">
        <v>586</v>
      </c>
      <c r="C12" s="128">
        <v>47</v>
      </c>
      <c r="D12" s="128" t="s">
        <v>95</v>
      </c>
      <c r="E12" s="129"/>
      <c r="F12" s="129">
        <f t="shared" si="0"/>
        <v>0</v>
      </c>
      <c r="G12" s="130" t="s">
        <v>587</v>
      </c>
    </row>
    <row r="13" spans="1:7" ht="18.649999999999999" customHeight="1">
      <c r="A13" s="131">
        <v>6</v>
      </c>
      <c r="B13" s="132" t="s">
        <v>588</v>
      </c>
      <c r="C13" s="128">
        <v>22</v>
      </c>
      <c r="D13" s="128" t="s">
        <v>95</v>
      </c>
      <c r="E13" s="129"/>
      <c r="F13" s="129">
        <f t="shared" si="0"/>
        <v>0</v>
      </c>
      <c r="G13" s="130" t="s">
        <v>587</v>
      </c>
    </row>
    <row r="14" spans="1:7" ht="18.649999999999999" customHeight="1">
      <c r="A14" s="126" t="s">
        <v>580</v>
      </c>
      <c r="B14" s="133" t="s">
        <v>589</v>
      </c>
      <c r="C14" s="128"/>
      <c r="D14" s="128"/>
      <c r="E14" s="129"/>
      <c r="F14" s="129">
        <f t="shared" si="0"/>
        <v>0</v>
      </c>
      <c r="G14" s="130"/>
    </row>
    <row r="15" spans="1:7" ht="18.649999999999999" customHeight="1">
      <c r="A15" s="131">
        <v>1</v>
      </c>
      <c r="B15" s="132" t="s">
        <v>590</v>
      </c>
      <c r="C15" s="128">
        <v>7</v>
      </c>
      <c r="D15" s="128" t="s">
        <v>473</v>
      </c>
      <c r="E15" s="129"/>
      <c r="F15" s="129">
        <f t="shared" si="0"/>
        <v>0</v>
      </c>
      <c r="G15" s="130" t="s">
        <v>583</v>
      </c>
    </row>
    <row r="16" spans="1:7" ht="18.649999999999999" customHeight="1">
      <c r="A16" s="131">
        <v>2</v>
      </c>
      <c r="B16" s="132" t="s">
        <v>591</v>
      </c>
      <c r="C16" s="128">
        <v>18</v>
      </c>
      <c r="D16" s="128" t="s">
        <v>473</v>
      </c>
      <c r="E16" s="129"/>
      <c r="F16" s="129">
        <f t="shared" si="0"/>
        <v>0</v>
      </c>
      <c r="G16" s="130" t="s">
        <v>583</v>
      </c>
    </row>
    <row r="17" spans="1:7" ht="18.649999999999999" customHeight="1">
      <c r="A17" s="131">
        <v>3</v>
      </c>
      <c r="B17" s="132" t="s">
        <v>592</v>
      </c>
      <c r="C17" s="128">
        <v>7</v>
      </c>
      <c r="D17" s="128" t="s">
        <v>473</v>
      </c>
      <c r="E17" s="129"/>
      <c r="F17" s="129">
        <f t="shared" si="0"/>
        <v>0</v>
      </c>
      <c r="G17" s="130" t="s">
        <v>583</v>
      </c>
    </row>
    <row r="18" spans="1:7" ht="18.649999999999999" customHeight="1">
      <c r="A18" s="131">
        <v>4</v>
      </c>
      <c r="B18" s="132" t="s">
        <v>593</v>
      </c>
      <c r="C18" s="128">
        <v>22</v>
      </c>
      <c r="D18" s="128" t="s">
        <v>473</v>
      </c>
      <c r="E18" s="129"/>
      <c r="F18" s="129">
        <f t="shared" si="0"/>
        <v>0</v>
      </c>
      <c r="G18" s="130" t="s">
        <v>583</v>
      </c>
    </row>
    <row r="19" spans="1:7" ht="18.649999999999999" customHeight="1">
      <c r="A19" s="131">
        <v>5</v>
      </c>
      <c r="B19" s="132" t="s">
        <v>594</v>
      </c>
      <c r="C19" s="128">
        <v>3</v>
      </c>
      <c r="D19" s="128" t="s">
        <v>473</v>
      </c>
      <c r="E19" s="129"/>
      <c r="F19" s="129">
        <f t="shared" si="0"/>
        <v>0</v>
      </c>
      <c r="G19" s="130" t="s">
        <v>583</v>
      </c>
    </row>
    <row r="20" spans="1:7" ht="18.649999999999999" customHeight="1">
      <c r="A20" s="131">
        <v>6</v>
      </c>
      <c r="B20" s="132" t="s">
        <v>595</v>
      </c>
      <c r="C20" s="128">
        <v>6</v>
      </c>
      <c r="D20" s="128" t="s">
        <v>473</v>
      </c>
      <c r="E20" s="129"/>
      <c r="F20" s="129">
        <f t="shared" si="0"/>
        <v>0</v>
      </c>
      <c r="G20" s="130" t="s">
        <v>583</v>
      </c>
    </row>
    <row r="21" spans="1:7" ht="18.649999999999999" customHeight="1">
      <c r="A21" s="131">
        <v>7</v>
      </c>
      <c r="B21" s="132" t="s">
        <v>596</v>
      </c>
      <c r="C21" s="128">
        <v>4</v>
      </c>
      <c r="D21" s="128" t="s">
        <v>473</v>
      </c>
      <c r="E21" s="129"/>
      <c r="F21" s="129">
        <f t="shared" si="0"/>
        <v>0</v>
      </c>
      <c r="G21" s="130" t="s">
        <v>583</v>
      </c>
    </row>
    <row r="22" spans="1:7" ht="18.649999999999999" customHeight="1">
      <c r="A22" s="131">
        <v>8</v>
      </c>
      <c r="B22" s="132" t="s">
        <v>597</v>
      </c>
      <c r="C22" s="128">
        <v>2</v>
      </c>
      <c r="D22" s="128" t="s">
        <v>473</v>
      </c>
      <c r="E22" s="129"/>
      <c r="F22" s="129">
        <f t="shared" si="0"/>
        <v>0</v>
      </c>
      <c r="G22" s="130" t="s">
        <v>583</v>
      </c>
    </row>
    <row r="23" spans="1:7" ht="18.649999999999999" customHeight="1">
      <c r="A23" s="131">
        <v>9</v>
      </c>
      <c r="B23" s="132" t="s">
        <v>598</v>
      </c>
      <c r="C23" s="128">
        <v>1</v>
      </c>
      <c r="D23" s="128" t="s">
        <v>473</v>
      </c>
      <c r="E23" s="129"/>
      <c r="F23" s="129">
        <f t="shared" si="0"/>
        <v>0</v>
      </c>
      <c r="G23" s="130"/>
    </row>
    <row r="24" spans="1:7" ht="18.649999999999999" customHeight="1">
      <c r="A24" s="131">
        <v>10</v>
      </c>
      <c r="B24" s="132" t="s">
        <v>599</v>
      </c>
      <c r="C24" s="128">
        <v>37</v>
      </c>
      <c r="D24" s="128" t="s">
        <v>473</v>
      </c>
      <c r="E24" s="129"/>
      <c r="F24" s="129">
        <f t="shared" si="0"/>
        <v>0</v>
      </c>
      <c r="G24" s="130"/>
    </row>
    <row r="25" spans="1:7" ht="18.649999999999999" customHeight="1">
      <c r="A25" s="131">
        <v>11</v>
      </c>
      <c r="B25" s="132" t="s">
        <v>600</v>
      </c>
      <c r="C25" s="128">
        <v>1</v>
      </c>
      <c r="D25" s="128" t="s">
        <v>473</v>
      </c>
      <c r="E25" s="129"/>
      <c r="F25" s="129">
        <f t="shared" si="0"/>
        <v>0</v>
      </c>
      <c r="G25" s="130"/>
    </row>
    <row r="26" spans="1:7" ht="18.649999999999999" customHeight="1">
      <c r="A26" s="131">
        <v>12</v>
      </c>
      <c r="B26" s="132" t="s">
        <v>601</v>
      </c>
      <c r="C26" s="128">
        <v>23</v>
      </c>
      <c r="D26" s="128" t="s">
        <v>473</v>
      </c>
      <c r="E26" s="129"/>
      <c r="F26" s="129">
        <f t="shared" si="0"/>
        <v>0</v>
      </c>
      <c r="G26" s="130"/>
    </row>
    <row r="27" spans="1:7" ht="18.649999999999999" customHeight="1">
      <c r="A27" s="134" t="s">
        <v>580</v>
      </c>
      <c r="B27" s="135" t="s">
        <v>602</v>
      </c>
      <c r="C27" s="128"/>
      <c r="D27" s="128"/>
      <c r="E27" s="129"/>
      <c r="F27" s="129"/>
      <c r="G27" s="130"/>
    </row>
    <row r="28" spans="1:7" ht="18.649999999999999" customHeight="1">
      <c r="A28" s="131">
        <v>1</v>
      </c>
      <c r="B28" s="132" t="s">
        <v>603</v>
      </c>
      <c r="C28" s="128">
        <v>5</v>
      </c>
      <c r="D28" s="128" t="s">
        <v>95</v>
      </c>
      <c r="E28" s="129"/>
      <c r="F28" s="129">
        <f t="shared" si="0"/>
        <v>0</v>
      </c>
      <c r="G28" s="130"/>
    </row>
    <row r="29" spans="1:7" ht="18.649999999999999" customHeight="1">
      <c r="A29" s="131">
        <v>2</v>
      </c>
      <c r="B29" s="132" t="s">
        <v>604</v>
      </c>
      <c r="C29" s="128">
        <v>11</v>
      </c>
      <c r="D29" s="128" t="s">
        <v>473</v>
      </c>
      <c r="E29" s="129"/>
      <c r="F29" s="129">
        <f t="shared" si="0"/>
        <v>0</v>
      </c>
      <c r="G29" s="130"/>
    </row>
    <row r="30" spans="1:7" ht="18.649999999999999" customHeight="1">
      <c r="A30" s="131">
        <v>3</v>
      </c>
      <c r="B30" s="132" t="s">
        <v>605</v>
      </c>
      <c r="C30" s="128">
        <v>14</v>
      </c>
      <c r="D30" s="128" t="s">
        <v>473</v>
      </c>
      <c r="E30" s="129"/>
      <c r="F30" s="129">
        <f t="shared" si="0"/>
        <v>0</v>
      </c>
      <c r="G30" s="130"/>
    </row>
    <row r="31" spans="1:7" ht="18.649999999999999" customHeight="1">
      <c r="A31" s="131">
        <v>4</v>
      </c>
      <c r="B31" s="132" t="s">
        <v>606</v>
      </c>
      <c r="C31" s="128">
        <v>4</v>
      </c>
      <c r="D31" s="128" t="s">
        <v>473</v>
      </c>
      <c r="E31" s="129"/>
      <c r="F31" s="129">
        <f t="shared" si="0"/>
        <v>0</v>
      </c>
      <c r="G31" s="130"/>
    </row>
    <row r="32" spans="1:7" ht="18.649999999999999" customHeight="1">
      <c r="A32" s="131">
        <v>5</v>
      </c>
      <c r="B32" s="132" t="s">
        <v>607</v>
      </c>
      <c r="C32" s="128">
        <v>6</v>
      </c>
      <c r="D32" s="128" t="s">
        <v>473</v>
      </c>
      <c r="E32" s="129"/>
      <c r="F32" s="129">
        <f t="shared" si="0"/>
        <v>0</v>
      </c>
      <c r="G32" s="130"/>
    </row>
    <row r="33" spans="1:7" ht="18.649999999999999" customHeight="1">
      <c r="A33" s="131">
        <v>6</v>
      </c>
      <c r="B33" s="132" t="s">
        <v>608</v>
      </c>
      <c r="C33" s="128">
        <v>1</v>
      </c>
      <c r="D33" s="128" t="s">
        <v>473</v>
      </c>
      <c r="E33" s="129"/>
      <c r="F33" s="129">
        <f t="shared" si="0"/>
        <v>0</v>
      </c>
      <c r="G33" s="130"/>
    </row>
    <row r="34" spans="1:7" ht="18.649999999999999" customHeight="1">
      <c r="A34" s="131">
        <v>7</v>
      </c>
      <c r="B34" s="132" t="s">
        <v>609</v>
      </c>
      <c r="C34" s="128">
        <v>12</v>
      </c>
      <c r="D34" s="128" t="s">
        <v>473</v>
      </c>
      <c r="E34" s="129"/>
      <c r="F34" s="129">
        <f t="shared" si="0"/>
        <v>0</v>
      </c>
      <c r="G34" s="130"/>
    </row>
    <row r="35" spans="1:7" ht="18.649999999999999" customHeight="1">
      <c r="A35" s="131">
        <v>8</v>
      </c>
      <c r="B35" s="132" t="s">
        <v>610</v>
      </c>
      <c r="C35" s="128">
        <v>4</v>
      </c>
      <c r="D35" s="128" t="s">
        <v>473</v>
      </c>
      <c r="E35" s="129"/>
      <c r="F35" s="129">
        <f t="shared" si="0"/>
        <v>0</v>
      </c>
      <c r="G35" s="130"/>
    </row>
    <row r="36" spans="1:7" ht="18.649999999999999" customHeight="1">
      <c r="A36" s="131">
        <v>9</v>
      </c>
      <c r="B36" s="132" t="s">
        <v>611</v>
      </c>
      <c r="C36" s="128">
        <v>1</v>
      </c>
      <c r="D36" s="128" t="s">
        <v>473</v>
      </c>
      <c r="E36" s="129"/>
      <c r="F36" s="129">
        <f t="shared" si="0"/>
        <v>0</v>
      </c>
      <c r="G36" s="130"/>
    </row>
    <row r="37" spans="1:7" ht="18.649999999999999" customHeight="1">
      <c r="A37" s="131">
        <v>10</v>
      </c>
      <c r="B37" s="132" t="s">
        <v>612</v>
      </c>
      <c r="C37" s="128">
        <v>3</v>
      </c>
      <c r="D37" s="128" t="s">
        <v>473</v>
      </c>
      <c r="E37" s="129"/>
      <c r="F37" s="129">
        <f t="shared" si="0"/>
        <v>0</v>
      </c>
      <c r="G37" s="130"/>
    </row>
    <row r="38" spans="1:7" ht="18.649999999999999" customHeight="1">
      <c r="A38" s="134" t="s">
        <v>580</v>
      </c>
      <c r="B38" s="135" t="s">
        <v>613</v>
      </c>
      <c r="C38" s="128"/>
      <c r="D38" s="128"/>
      <c r="E38" s="129"/>
      <c r="F38" s="129"/>
      <c r="G38" s="130"/>
    </row>
    <row r="39" spans="1:7" ht="18.649999999999999" customHeight="1">
      <c r="A39" s="131">
        <v>1</v>
      </c>
      <c r="B39" s="132" t="s">
        <v>614</v>
      </c>
      <c r="C39" s="128">
        <v>7</v>
      </c>
      <c r="D39" s="128" t="s">
        <v>473</v>
      </c>
      <c r="E39" s="129"/>
      <c r="F39" s="129">
        <f t="shared" si="0"/>
        <v>0</v>
      </c>
      <c r="G39" s="130"/>
    </row>
    <row r="40" spans="1:7" ht="18.649999999999999" customHeight="1">
      <c r="A40" s="131">
        <v>2</v>
      </c>
      <c r="B40" s="132" t="s">
        <v>615</v>
      </c>
      <c r="C40" s="128">
        <v>10</v>
      </c>
      <c r="D40" s="128" t="s">
        <v>473</v>
      </c>
      <c r="E40" s="129"/>
      <c r="F40" s="129">
        <f t="shared" si="0"/>
        <v>0</v>
      </c>
      <c r="G40" s="130"/>
    </row>
    <row r="41" spans="1:7" ht="18.649999999999999" customHeight="1">
      <c r="A41" s="131">
        <v>3</v>
      </c>
      <c r="B41" s="132" t="s">
        <v>616</v>
      </c>
      <c r="C41" s="128">
        <v>1</v>
      </c>
      <c r="D41" s="128" t="s">
        <v>473</v>
      </c>
      <c r="E41" s="129"/>
      <c r="F41" s="129">
        <f t="shared" si="0"/>
        <v>0</v>
      </c>
      <c r="G41" s="130"/>
    </row>
    <row r="42" spans="1:7" ht="18.649999999999999" customHeight="1">
      <c r="A42" s="131">
        <v>4</v>
      </c>
      <c r="B42" s="132" t="s">
        <v>617</v>
      </c>
      <c r="C42" s="128">
        <v>6</v>
      </c>
      <c r="D42" s="128" t="s">
        <v>473</v>
      </c>
      <c r="E42" s="129"/>
      <c r="F42" s="129">
        <f t="shared" si="0"/>
        <v>0</v>
      </c>
      <c r="G42" s="130"/>
    </row>
    <row r="43" spans="1:7" ht="18.649999999999999" customHeight="1">
      <c r="A43" s="131">
        <v>5</v>
      </c>
      <c r="B43" s="132" t="s">
        <v>618</v>
      </c>
      <c r="C43" s="128">
        <v>6</v>
      </c>
      <c r="D43" s="128" t="s">
        <v>473</v>
      </c>
      <c r="E43" s="129"/>
      <c r="F43" s="129">
        <f t="shared" si="0"/>
        <v>0</v>
      </c>
      <c r="G43" s="130"/>
    </row>
    <row r="44" spans="1:7" ht="18.649999999999999" customHeight="1">
      <c r="A44" s="131">
        <v>6</v>
      </c>
      <c r="B44" s="132" t="s">
        <v>619</v>
      </c>
      <c r="C44" s="128">
        <v>6</v>
      </c>
      <c r="D44" s="128" t="s">
        <v>473</v>
      </c>
      <c r="E44" s="129"/>
      <c r="F44" s="129">
        <f t="shared" si="0"/>
        <v>0</v>
      </c>
      <c r="G44" s="130"/>
    </row>
    <row r="45" spans="1:7" ht="18.649999999999999" customHeight="1">
      <c r="A45" s="134" t="s">
        <v>580</v>
      </c>
      <c r="B45" s="135" t="s">
        <v>620</v>
      </c>
      <c r="C45" s="128"/>
      <c r="D45" s="128"/>
      <c r="E45" s="129"/>
      <c r="F45" s="129"/>
      <c r="G45" s="130"/>
    </row>
    <row r="46" spans="1:7" ht="18.649999999999999" customHeight="1">
      <c r="A46" s="131">
        <v>1</v>
      </c>
      <c r="B46" s="132" t="s">
        <v>621</v>
      </c>
      <c r="C46" s="128">
        <v>4</v>
      </c>
      <c r="D46" s="128" t="s">
        <v>473</v>
      </c>
      <c r="E46" s="129"/>
      <c r="F46" s="129">
        <f t="shared" si="0"/>
        <v>0</v>
      </c>
      <c r="G46" s="130"/>
    </row>
    <row r="47" spans="1:7" ht="18.649999999999999" customHeight="1">
      <c r="A47" s="131">
        <v>2</v>
      </c>
      <c r="B47" s="132" t="s">
        <v>622</v>
      </c>
      <c r="C47" s="128">
        <v>3</v>
      </c>
      <c r="D47" s="128" t="s">
        <v>473</v>
      </c>
      <c r="E47" s="129"/>
      <c r="F47" s="129">
        <f t="shared" si="0"/>
        <v>0</v>
      </c>
      <c r="G47" s="130"/>
    </row>
    <row r="48" spans="1:7" ht="18.649999999999999" customHeight="1">
      <c r="A48" s="131">
        <v>3</v>
      </c>
      <c r="B48" s="132" t="s">
        <v>623</v>
      </c>
      <c r="C48" s="128">
        <v>4</v>
      </c>
      <c r="D48" s="128" t="s">
        <v>473</v>
      </c>
      <c r="E48" s="129"/>
      <c r="F48" s="129">
        <f t="shared" si="0"/>
        <v>0</v>
      </c>
      <c r="G48" s="130"/>
    </row>
    <row r="49" spans="1:7" ht="18.649999999999999" customHeight="1">
      <c r="A49" s="131">
        <v>4</v>
      </c>
      <c r="B49" s="132" t="s">
        <v>624</v>
      </c>
      <c r="C49" s="128">
        <v>1</v>
      </c>
      <c r="D49" s="128" t="s">
        <v>473</v>
      </c>
      <c r="E49" s="129"/>
      <c r="F49" s="129">
        <f t="shared" si="0"/>
        <v>0</v>
      </c>
      <c r="G49" s="130"/>
    </row>
    <row r="50" spans="1:7" ht="18.649999999999999" customHeight="1">
      <c r="A50" s="131">
        <v>5</v>
      </c>
      <c r="B50" s="132" t="s">
        <v>625</v>
      </c>
      <c r="C50" s="128">
        <v>10</v>
      </c>
      <c r="D50" s="128" t="s">
        <v>473</v>
      </c>
      <c r="E50" s="129"/>
      <c r="F50" s="129">
        <f t="shared" si="0"/>
        <v>0</v>
      </c>
      <c r="G50" s="130" t="s">
        <v>626</v>
      </c>
    </row>
    <row r="51" spans="1:7" ht="18.649999999999999" customHeight="1">
      <c r="A51" s="131">
        <v>6</v>
      </c>
      <c r="B51" s="132" t="s">
        <v>627</v>
      </c>
      <c r="C51" s="128">
        <v>11</v>
      </c>
      <c r="D51" s="128" t="s">
        <v>473</v>
      </c>
      <c r="E51" s="129"/>
      <c r="F51" s="129">
        <f t="shared" si="0"/>
        <v>0</v>
      </c>
      <c r="G51" s="130" t="s">
        <v>628</v>
      </c>
    </row>
    <row r="52" spans="1:7" ht="18.649999999999999" customHeight="1">
      <c r="A52" s="131">
        <v>7</v>
      </c>
      <c r="B52" s="132" t="s">
        <v>629</v>
      </c>
      <c r="C52" s="128">
        <v>2</v>
      </c>
      <c r="D52" s="128" t="s">
        <v>473</v>
      </c>
      <c r="E52" s="129"/>
      <c r="F52" s="129">
        <f t="shared" si="0"/>
        <v>0</v>
      </c>
      <c r="G52" s="130" t="s">
        <v>630</v>
      </c>
    </row>
    <row r="53" spans="1:7" ht="18.649999999999999" customHeight="1">
      <c r="A53" s="131">
        <v>8</v>
      </c>
      <c r="B53" s="132" t="s">
        <v>631</v>
      </c>
      <c r="C53" s="128">
        <v>1</v>
      </c>
      <c r="D53" s="128" t="s">
        <v>473</v>
      </c>
      <c r="E53" s="129"/>
      <c r="F53" s="129">
        <f t="shared" si="0"/>
        <v>0</v>
      </c>
      <c r="G53" s="130" t="s">
        <v>630</v>
      </c>
    </row>
    <row r="54" spans="1:7" ht="18.649999999999999" customHeight="1">
      <c r="A54" s="131">
        <v>9</v>
      </c>
      <c r="B54" s="132" t="s">
        <v>632</v>
      </c>
      <c r="C54" s="128">
        <v>3</v>
      </c>
      <c r="D54" s="128" t="s">
        <v>97</v>
      </c>
      <c r="E54" s="129"/>
      <c r="F54" s="129">
        <f t="shared" si="0"/>
        <v>0</v>
      </c>
      <c r="G54" s="130"/>
    </row>
    <row r="55" spans="1:7" ht="18.649999999999999" customHeight="1">
      <c r="A55" s="131">
        <v>10</v>
      </c>
      <c r="B55" s="132" t="s">
        <v>633</v>
      </c>
      <c r="C55" s="128">
        <v>21</v>
      </c>
      <c r="D55" s="128" t="s">
        <v>97</v>
      </c>
      <c r="E55" s="129"/>
      <c r="F55" s="129">
        <f t="shared" si="0"/>
        <v>0</v>
      </c>
      <c r="G55" s="130"/>
    </row>
    <row r="56" spans="1:7" ht="18.649999999999999" customHeight="1">
      <c r="A56" s="131">
        <v>11</v>
      </c>
      <c r="B56" s="132" t="s">
        <v>634</v>
      </c>
      <c r="C56" s="128">
        <v>70</v>
      </c>
      <c r="D56" s="128" t="s">
        <v>95</v>
      </c>
      <c r="E56" s="129"/>
      <c r="F56" s="129">
        <f t="shared" si="0"/>
        <v>0</v>
      </c>
      <c r="G56" s="130"/>
    </row>
    <row r="57" spans="1:7" ht="18.649999999999999" customHeight="1">
      <c r="A57" s="131">
        <v>12</v>
      </c>
      <c r="B57" s="132" t="s">
        <v>635</v>
      </c>
      <c r="C57" s="128">
        <v>3</v>
      </c>
      <c r="D57" s="128" t="s">
        <v>473</v>
      </c>
      <c r="E57" s="129"/>
      <c r="F57" s="129">
        <f t="shared" si="0"/>
        <v>0</v>
      </c>
      <c r="G57" s="130"/>
    </row>
    <row r="58" spans="1:7" ht="18.649999999999999" customHeight="1">
      <c r="A58" s="134" t="s">
        <v>580</v>
      </c>
      <c r="B58" s="135" t="s">
        <v>636</v>
      </c>
      <c r="C58" s="128"/>
      <c r="D58" s="128"/>
      <c r="E58" s="129"/>
      <c r="F58" s="129"/>
      <c r="G58" s="130"/>
    </row>
    <row r="59" spans="1:7" ht="18.649999999999999" customHeight="1">
      <c r="A59" s="131">
        <v>1</v>
      </c>
      <c r="B59" s="132" t="s">
        <v>637</v>
      </c>
      <c r="C59" s="128">
        <v>6</v>
      </c>
      <c r="D59" s="128" t="s">
        <v>638</v>
      </c>
      <c r="E59" s="129"/>
      <c r="F59" s="129">
        <f t="shared" si="0"/>
        <v>0</v>
      </c>
      <c r="G59" s="130" t="s">
        <v>639</v>
      </c>
    </row>
    <row r="60" spans="1:7" ht="18.649999999999999" customHeight="1">
      <c r="A60" s="131">
        <v>2</v>
      </c>
      <c r="B60" s="132" t="s">
        <v>640</v>
      </c>
      <c r="C60" s="128">
        <v>6</v>
      </c>
      <c r="D60" s="128" t="s">
        <v>473</v>
      </c>
      <c r="E60" s="129"/>
      <c r="F60" s="129">
        <f t="shared" si="0"/>
        <v>0</v>
      </c>
      <c r="G60" s="130" t="s">
        <v>641</v>
      </c>
    </row>
    <row r="61" spans="1:7" ht="18.649999999999999" customHeight="1">
      <c r="A61" s="131">
        <v>3</v>
      </c>
      <c r="B61" s="132" t="s">
        <v>642</v>
      </c>
      <c r="C61" s="128">
        <v>6</v>
      </c>
      <c r="D61" s="128" t="s">
        <v>473</v>
      </c>
      <c r="E61" s="129"/>
      <c r="F61" s="129">
        <f t="shared" si="0"/>
        <v>0</v>
      </c>
      <c r="G61" s="130" t="s">
        <v>643</v>
      </c>
    </row>
    <row r="62" spans="1:7" ht="18.649999999999999" customHeight="1">
      <c r="A62" s="131">
        <v>4</v>
      </c>
      <c r="B62" s="132" t="s">
        <v>644</v>
      </c>
      <c r="C62" s="128">
        <v>6</v>
      </c>
      <c r="D62" s="128" t="s">
        <v>473</v>
      </c>
      <c r="E62" s="129"/>
      <c r="F62" s="129">
        <f t="shared" si="0"/>
        <v>0</v>
      </c>
      <c r="G62" s="130" t="s">
        <v>645</v>
      </c>
    </row>
    <row r="63" spans="1:7" ht="18.649999999999999" customHeight="1">
      <c r="A63" s="131">
        <v>5</v>
      </c>
      <c r="B63" s="132" t="s">
        <v>646</v>
      </c>
      <c r="C63" s="128">
        <v>4</v>
      </c>
      <c r="D63" s="128" t="s">
        <v>473</v>
      </c>
      <c r="E63" s="129"/>
      <c r="F63" s="129">
        <f t="shared" si="0"/>
        <v>0</v>
      </c>
      <c r="G63" s="130" t="s">
        <v>647</v>
      </c>
    </row>
    <row r="64" spans="1:7" ht="18.649999999999999" customHeight="1">
      <c r="A64" s="131">
        <v>6</v>
      </c>
      <c r="B64" s="136" t="s">
        <v>648</v>
      </c>
      <c r="C64" s="128">
        <v>9</v>
      </c>
      <c r="D64" s="128" t="s">
        <v>473</v>
      </c>
      <c r="E64" s="129"/>
      <c r="F64" s="129">
        <f>C64*E64</f>
        <v>0</v>
      </c>
      <c r="G64" s="130" t="s">
        <v>649</v>
      </c>
    </row>
    <row r="65" spans="1:7" ht="18.649999999999999" customHeight="1">
      <c r="A65" s="131">
        <v>7</v>
      </c>
      <c r="B65" s="132" t="s">
        <v>650</v>
      </c>
      <c r="C65" s="128">
        <v>10</v>
      </c>
      <c r="D65" s="128" t="s">
        <v>473</v>
      </c>
      <c r="E65" s="129"/>
      <c r="F65" s="129">
        <f>C65*E65</f>
        <v>0</v>
      </c>
      <c r="G65" s="130" t="s">
        <v>651</v>
      </c>
    </row>
    <row r="66" spans="1:7" ht="18.649999999999999" customHeight="1">
      <c r="A66" s="131">
        <v>8</v>
      </c>
      <c r="B66" s="132" t="s">
        <v>652</v>
      </c>
      <c r="C66" s="128">
        <v>2</v>
      </c>
      <c r="D66" s="128" t="s">
        <v>473</v>
      </c>
      <c r="E66" s="129"/>
      <c r="F66" s="129">
        <f>C66*E66</f>
        <v>0</v>
      </c>
      <c r="G66" s="130" t="s">
        <v>653</v>
      </c>
    </row>
    <row r="67" spans="1:7" ht="18.649999999999999" customHeight="1">
      <c r="A67" s="131">
        <v>9</v>
      </c>
      <c r="B67" s="132" t="s">
        <v>654</v>
      </c>
      <c r="C67" s="128">
        <v>2</v>
      </c>
      <c r="D67" s="128" t="s">
        <v>473</v>
      </c>
      <c r="E67" s="129"/>
      <c r="F67" s="129">
        <f t="shared" si="0"/>
        <v>0</v>
      </c>
      <c r="G67" s="130" t="s">
        <v>655</v>
      </c>
    </row>
    <row r="68" spans="1:7" ht="18.649999999999999" customHeight="1">
      <c r="A68" s="131"/>
      <c r="B68" s="132"/>
      <c r="C68" s="128"/>
      <c r="D68" s="128"/>
      <c r="E68" s="129"/>
      <c r="F68" s="129"/>
      <c r="G68" s="130"/>
    </row>
    <row r="69" spans="1:7" ht="18.649999999999999" customHeight="1">
      <c r="A69" s="134"/>
      <c r="B69" s="135" t="s">
        <v>656</v>
      </c>
      <c r="C69" s="128"/>
      <c r="D69" s="128"/>
      <c r="E69" s="129"/>
      <c r="F69" s="129"/>
      <c r="G69" s="130"/>
    </row>
    <row r="70" spans="1:7" ht="18.649999999999999" customHeight="1">
      <c r="A70" s="134" t="s">
        <v>580</v>
      </c>
      <c r="B70" s="135" t="s">
        <v>581</v>
      </c>
      <c r="C70" s="128"/>
      <c r="D70" s="128"/>
      <c r="E70" s="129"/>
      <c r="F70" s="129"/>
      <c r="G70" s="130"/>
    </row>
    <row r="71" spans="1:7" ht="18.649999999999999" customHeight="1">
      <c r="A71" s="131">
        <v>1</v>
      </c>
      <c r="B71" s="132" t="s">
        <v>657</v>
      </c>
      <c r="C71" s="128">
        <v>18</v>
      </c>
      <c r="D71" s="128" t="s">
        <v>95</v>
      </c>
      <c r="E71" s="129"/>
      <c r="F71" s="129">
        <f t="shared" si="0"/>
        <v>0</v>
      </c>
      <c r="G71" s="130"/>
    </row>
    <row r="72" spans="1:7" ht="18.649999999999999" customHeight="1">
      <c r="A72" s="131">
        <v>2</v>
      </c>
      <c r="B72" s="132" t="s">
        <v>658</v>
      </c>
      <c r="C72" s="128">
        <v>3</v>
      </c>
      <c r="D72" s="128" t="s">
        <v>95</v>
      </c>
      <c r="E72" s="129"/>
      <c r="F72" s="129">
        <f t="shared" si="0"/>
        <v>0</v>
      </c>
      <c r="G72" s="130"/>
    </row>
    <row r="73" spans="1:7" ht="18.649999999999999" customHeight="1">
      <c r="A73" s="134" t="s">
        <v>580</v>
      </c>
      <c r="B73" s="135" t="s">
        <v>589</v>
      </c>
      <c r="C73" s="128"/>
      <c r="D73" s="128"/>
      <c r="E73" s="129"/>
      <c r="F73" s="129"/>
      <c r="G73" s="137"/>
    </row>
    <row r="74" spans="1:7" ht="18.649999999999999" customHeight="1">
      <c r="A74" s="131">
        <v>1</v>
      </c>
      <c r="B74" s="132" t="s">
        <v>659</v>
      </c>
      <c r="C74" s="128">
        <v>9</v>
      </c>
      <c r="D74" s="128" t="s">
        <v>473</v>
      </c>
      <c r="E74" s="129"/>
      <c r="F74" s="129">
        <f t="shared" si="0"/>
        <v>0</v>
      </c>
      <c r="G74" s="130"/>
    </row>
    <row r="75" spans="1:7" ht="18.649999999999999" customHeight="1">
      <c r="A75" s="131">
        <v>2</v>
      </c>
      <c r="B75" s="137" t="s">
        <v>613</v>
      </c>
      <c r="C75" s="128"/>
      <c r="D75" s="128"/>
      <c r="E75" s="129"/>
      <c r="F75" s="129"/>
      <c r="G75" s="130"/>
    </row>
    <row r="76" spans="1:7" ht="18.649999999999999" customHeight="1">
      <c r="A76" s="131">
        <v>3</v>
      </c>
      <c r="B76" s="137" t="s">
        <v>660</v>
      </c>
      <c r="C76" s="128">
        <v>3</v>
      </c>
      <c r="D76" s="128" t="s">
        <v>473</v>
      </c>
      <c r="E76" s="129"/>
      <c r="F76" s="129">
        <f t="shared" si="0"/>
        <v>0</v>
      </c>
      <c r="G76" s="130"/>
    </row>
    <row r="77" spans="1:7" ht="18.649999999999999" customHeight="1">
      <c r="A77" s="134" t="s">
        <v>580</v>
      </c>
      <c r="B77" s="135" t="s">
        <v>620</v>
      </c>
      <c r="C77" s="128"/>
      <c r="D77" s="128"/>
      <c r="E77" s="129"/>
      <c r="F77" s="129"/>
      <c r="G77" s="137"/>
    </row>
    <row r="78" spans="1:7" ht="18.649999999999999" customHeight="1">
      <c r="A78" s="131">
        <v>1</v>
      </c>
      <c r="B78" s="137" t="s">
        <v>661</v>
      </c>
      <c r="C78" s="128">
        <v>3</v>
      </c>
      <c r="D78" s="128" t="s">
        <v>473</v>
      </c>
      <c r="E78" s="129"/>
      <c r="F78" s="129">
        <f t="shared" si="0"/>
        <v>0</v>
      </c>
      <c r="G78" s="130"/>
    </row>
    <row r="79" spans="1:7" ht="18.649999999999999" customHeight="1">
      <c r="A79" s="131">
        <v>2</v>
      </c>
      <c r="B79" s="137" t="s">
        <v>632</v>
      </c>
      <c r="C79" s="128">
        <v>0.5</v>
      </c>
      <c r="D79" s="128" t="s">
        <v>97</v>
      </c>
      <c r="E79" s="129"/>
      <c r="F79" s="129">
        <f t="shared" si="0"/>
        <v>0</v>
      </c>
      <c r="G79" s="130"/>
    </row>
    <row r="80" spans="1:7" ht="18.649999999999999" customHeight="1">
      <c r="A80" s="131">
        <v>3</v>
      </c>
      <c r="B80" s="137" t="s">
        <v>633</v>
      </c>
      <c r="C80" s="128">
        <v>1.5</v>
      </c>
      <c r="D80" s="128" t="s">
        <v>97</v>
      </c>
      <c r="E80" s="129"/>
      <c r="F80" s="129">
        <f t="shared" si="0"/>
        <v>0</v>
      </c>
      <c r="G80" s="130"/>
    </row>
    <row r="81" spans="1:7" ht="18.649999999999999" customHeight="1">
      <c r="A81" s="131">
        <v>4</v>
      </c>
      <c r="B81" s="137" t="s">
        <v>662</v>
      </c>
      <c r="C81" s="128">
        <v>70</v>
      </c>
      <c r="D81" s="128" t="s">
        <v>473</v>
      </c>
      <c r="E81" s="129"/>
      <c r="F81" s="129">
        <f>C81*E81</f>
        <v>0</v>
      </c>
      <c r="G81" s="130"/>
    </row>
    <row r="82" spans="1:7" ht="18.649999999999999" customHeight="1">
      <c r="A82" s="131">
        <v>5</v>
      </c>
      <c r="B82" s="137" t="s">
        <v>663</v>
      </c>
      <c r="C82" s="128">
        <v>3</v>
      </c>
      <c r="D82" s="128" t="s">
        <v>473</v>
      </c>
      <c r="E82" s="129"/>
      <c r="F82" s="129">
        <f>C82*E82</f>
        <v>0</v>
      </c>
      <c r="G82" s="130"/>
    </row>
    <row r="83" spans="1:7" ht="18.649999999999999" customHeight="1">
      <c r="A83" s="131"/>
      <c r="B83" s="137" t="s">
        <v>664</v>
      </c>
      <c r="C83" s="128">
        <v>1</v>
      </c>
      <c r="D83" s="128" t="s">
        <v>127</v>
      </c>
      <c r="E83" s="129"/>
      <c r="F83" s="129">
        <f>C83*E83</f>
        <v>0</v>
      </c>
      <c r="G83" s="130"/>
    </row>
    <row r="84" spans="1:7" ht="18.649999999999999" customHeight="1">
      <c r="A84" s="131"/>
      <c r="B84" s="137" t="s">
        <v>665</v>
      </c>
      <c r="C84" s="128">
        <v>1</v>
      </c>
      <c r="D84" s="128" t="s">
        <v>127</v>
      </c>
      <c r="E84" s="129"/>
      <c r="F84" s="129">
        <f>C84*E84</f>
        <v>0</v>
      </c>
      <c r="G84" s="130"/>
    </row>
    <row r="85" spans="1:7" ht="17.25" customHeight="1">
      <c r="A85" s="131"/>
      <c r="B85" s="137"/>
      <c r="C85" s="128"/>
      <c r="D85" s="128"/>
      <c r="E85" s="129"/>
      <c r="F85" s="129"/>
      <c r="G85" s="138"/>
    </row>
    <row r="86" spans="1:7" ht="18" customHeight="1">
      <c r="A86" s="134" t="s">
        <v>580</v>
      </c>
      <c r="B86" s="137" t="s">
        <v>666</v>
      </c>
      <c r="C86" s="128"/>
      <c r="D86" s="128"/>
      <c r="E86" s="129"/>
      <c r="F86" s="129"/>
      <c r="G86" s="139"/>
    </row>
    <row r="87" spans="1:7" ht="18.649999999999999" customHeight="1">
      <c r="A87" s="131">
        <v>5</v>
      </c>
      <c r="B87" s="136" t="s">
        <v>667</v>
      </c>
      <c r="C87" s="128">
        <v>73</v>
      </c>
      <c r="D87" s="128" t="s">
        <v>95</v>
      </c>
      <c r="E87" s="129"/>
      <c r="F87" s="129">
        <f>C87*E87</f>
        <v>0</v>
      </c>
      <c r="G87" s="130" t="s">
        <v>668</v>
      </c>
    </row>
    <row r="88" spans="1:7" ht="18.649999999999999" customHeight="1">
      <c r="A88" s="131">
        <v>7</v>
      </c>
      <c r="B88" s="136" t="s">
        <v>669</v>
      </c>
      <c r="C88" s="128">
        <v>42</v>
      </c>
      <c r="D88" s="128" t="s">
        <v>97</v>
      </c>
      <c r="E88" s="129"/>
      <c r="F88" s="129">
        <f>C88*E88</f>
        <v>0</v>
      </c>
      <c r="G88" s="130"/>
    </row>
    <row r="89" spans="1:7" ht="18.649999999999999" customHeight="1">
      <c r="A89" s="131">
        <v>8</v>
      </c>
      <c r="B89" s="136" t="s">
        <v>670</v>
      </c>
      <c r="C89" s="128">
        <v>1</v>
      </c>
      <c r="D89" s="128" t="s">
        <v>127</v>
      </c>
      <c r="E89" s="129"/>
      <c r="F89" s="129">
        <f>C89*E89</f>
        <v>0</v>
      </c>
      <c r="G89" s="130"/>
    </row>
    <row r="90" spans="1:7" ht="18.649999999999999" customHeight="1">
      <c r="A90" s="131">
        <v>9</v>
      </c>
      <c r="B90" s="136" t="s">
        <v>671</v>
      </c>
      <c r="C90" s="128">
        <v>1</v>
      </c>
      <c r="D90" s="128" t="s">
        <v>127</v>
      </c>
      <c r="E90" s="129"/>
      <c r="F90" s="129">
        <f>C90*E90</f>
        <v>0</v>
      </c>
      <c r="G90" s="130"/>
    </row>
    <row r="91" spans="1:7" ht="18.649999999999999" customHeight="1">
      <c r="A91" s="131">
        <v>10</v>
      </c>
      <c r="B91" s="136" t="s">
        <v>664</v>
      </c>
      <c r="C91" s="128">
        <v>1</v>
      </c>
      <c r="D91" s="128" t="s">
        <v>127</v>
      </c>
      <c r="E91" s="129"/>
      <c r="F91" s="129">
        <f>C91*E91</f>
        <v>0</v>
      </c>
      <c r="G91" s="130"/>
    </row>
    <row r="92" spans="1:7" ht="18.649999999999999" customHeight="1" thickBot="1">
      <c r="A92" s="140"/>
      <c r="B92" s="141"/>
      <c r="C92" s="141"/>
      <c r="D92" s="141"/>
      <c r="E92" s="141"/>
      <c r="F92" s="141"/>
      <c r="G92" s="141"/>
    </row>
    <row r="93" spans="1:7" ht="16" thickTop="1"/>
  </sheetData>
  <pageMargins left="0.78740157480314965" right="0.78740157480314965" top="0.98425196850393704" bottom="0.98425196850393704" header="0.51181102362204722" footer="0.51181102362204722"/>
  <pageSetup paperSize="9" scale="62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zoomScale="70" zoomScaleNormal="70" workbookViewId="0"/>
  </sheetViews>
  <sheetFormatPr defaultColWidth="8.81640625" defaultRowHeight="15.5"/>
  <cols>
    <col min="1" max="1" width="8.54296875" style="142" customWidth="1"/>
    <col min="2" max="2" width="60.453125" style="142" customWidth="1"/>
    <col min="3" max="4" width="10.453125" style="142" customWidth="1"/>
    <col min="5" max="5" width="12.453125" style="143" customWidth="1"/>
    <col min="6" max="6" width="14.54296875" style="143" customWidth="1"/>
    <col min="7" max="7" width="89.453125" style="142" customWidth="1"/>
    <col min="8" max="256" width="8.81640625" style="113"/>
    <col min="257" max="257" width="8.54296875" style="113" customWidth="1"/>
    <col min="258" max="258" width="60.453125" style="113" customWidth="1"/>
    <col min="259" max="260" width="10.453125" style="113" customWidth="1"/>
    <col min="261" max="261" width="12.453125" style="113" customWidth="1"/>
    <col min="262" max="262" width="14.54296875" style="113" customWidth="1"/>
    <col min="263" max="263" width="89.453125" style="113" customWidth="1"/>
    <col min="264" max="512" width="8.81640625" style="113"/>
    <col min="513" max="513" width="8.54296875" style="113" customWidth="1"/>
    <col min="514" max="514" width="60.453125" style="113" customWidth="1"/>
    <col min="515" max="516" width="10.453125" style="113" customWidth="1"/>
    <col min="517" max="517" width="12.453125" style="113" customWidth="1"/>
    <col min="518" max="518" width="14.54296875" style="113" customWidth="1"/>
    <col min="519" max="519" width="89.453125" style="113" customWidth="1"/>
    <col min="520" max="768" width="8.81640625" style="113"/>
    <col min="769" max="769" width="8.54296875" style="113" customWidth="1"/>
    <col min="770" max="770" width="60.453125" style="113" customWidth="1"/>
    <col min="771" max="772" width="10.453125" style="113" customWidth="1"/>
    <col min="773" max="773" width="12.453125" style="113" customWidth="1"/>
    <col min="774" max="774" width="14.54296875" style="113" customWidth="1"/>
    <col min="775" max="775" width="89.453125" style="113" customWidth="1"/>
    <col min="776" max="1024" width="8.81640625" style="113"/>
    <col min="1025" max="1025" width="8.54296875" style="113" customWidth="1"/>
    <col min="1026" max="1026" width="60.453125" style="113" customWidth="1"/>
    <col min="1027" max="1028" width="10.453125" style="113" customWidth="1"/>
    <col min="1029" max="1029" width="12.453125" style="113" customWidth="1"/>
    <col min="1030" max="1030" width="14.54296875" style="113" customWidth="1"/>
    <col min="1031" max="1031" width="89.453125" style="113" customWidth="1"/>
    <col min="1032" max="1280" width="8.81640625" style="113"/>
    <col min="1281" max="1281" width="8.54296875" style="113" customWidth="1"/>
    <col min="1282" max="1282" width="60.453125" style="113" customWidth="1"/>
    <col min="1283" max="1284" width="10.453125" style="113" customWidth="1"/>
    <col min="1285" max="1285" width="12.453125" style="113" customWidth="1"/>
    <col min="1286" max="1286" width="14.54296875" style="113" customWidth="1"/>
    <col min="1287" max="1287" width="89.453125" style="113" customWidth="1"/>
    <col min="1288" max="1536" width="8.81640625" style="113"/>
    <col min="1537" max="1537" width="8.54296875" style="113" customWidth="1"/>
    <col min="1538" max="1538" width="60.453125" style="113" customWidth="1"/>
    <col min="1539" max="1540" width="10.453125" style="113" customWidth="1"/>
    <col min="1541" max="1541" width="12.453125" style="113" customWidth="1"/>
    <col min="1542" max="1542" width="14.54296875" style="113" customWidth="1"/>
    <col min="1543" max="1543" width="89.453125" style="113" customWidth="1"/>
    <col min="1544" max="1792" width="8.81640625" style="113"/>
    <col min="1793" max="1793" width="8.54296875" style="113" customWidth="1"/>
    <col min="1794" max="1794" width="60.453125" style="113" customWidth="1"/>
    <col min="1795" max="1796" width="10.453125" style="113" customWidth="1"/>
    <col min="1797" max="1797" width="12.453125" style="113" customWidth="1"/>
    <col min="1798" max="1798" width="14.54296875" style="113" customWidth="1"/>
    <col min="1799" max="1799" width="89.453125" style="113" customWidth="1"/>
    <col min="1800" max="2048" width="8.81640625" style="113"/>
    <col min="2049" max="2049" width="8.54296875" style="113" customWidth="1"/>
    <col min="2050" max="2050" width="60.453125" style="113" customWidth="1"/>
    <col min="2051" max="2052" width="10.453125" style="113" customWidth="1"/>
    <col min="2053" max="2053" width="12.453125" style="113" customWidth="1"/>
    <col min="2054" max="2054" width="14.54296875" style="113" customWidth="1"/>
    <col min="2055" max="2055" width="89.453125" style="113" customWidth="1"/>
    <col min="2056" max="2304" width="8.81640625" style="113"/>
    <col min="2305" max="2305" width="8.54296875" style="113" customWidth="1"/>
    <col min="2306" max="2306" width="60.453125" style="113" customWidth="1"/>
    <col min="2307" max="2308" width="10.453125" style="113" customWidth="1"/>
    <col min="2309" max="2309" width="12.453125" style="113" customWidth="1"/>
    <col min="2310" max="2310" width="14.54296875" style="113" customWidth="1"/>
    <col min="2311" max="2311" width="89.453125" style="113" customWidth="1"/>
    <col min="2312" max="2560" width="8.81640625" style="113"/>
    <col min="2561" max="2561" width="8.54296875" style="113" customWidth="1"/>
    <col min="2562" max="2562" width="60.453125" style="113" customWidth="1"/>
    <col min="2563" max="2564" width="10.453125" style="113" customWidth="1"/>
    <col min="2565" max="2565" width="12.453125" style="113" customWidth="1"/>
    <col min="2566" max="2566" width="14.54296875" style="113" customWidth="1"/>
    <col min="2567" max="2567" width="89.453125" style="113" customWidth="1"/>
    <col min="2568" max="2816" width="8.81640625" style="113"/>
    <col min="2817" max="2817" width="8.54296875" style="113" customWidth="1"/>
    <col min="2818" max="2818" width="60.453125" style="113" customWidth="1"/>
    <col min="2819" max="2820" width="10.453125" style="113" customWidth="1"/>
    <col min="2821" max="2821" width="12.453125" style="113" customWidth="1"/>
    <col min="2822" max="2822" width="14.54296875" style="113" customWidth="1"/>
    <col min="2823" max="2823" width="89.453125" style="113" customWidth="1"/>
    <col min="2824" max="3072" width="8.81640625" style="113"/>
    <col min="3073" max="3073" width="8.54296875" style="113" customWidth="1"/>
    <col min="3074" max="3074" width="60.453125" style="113" customWidth="1"/>
    <col min="3075" max="3076" width="10.453125" style="113" customWidth="1"/>
    <col min="3077" max="3077" width="12.453125" style="113" customWidth="1"/>
    <col min="3078" max="3078" width="14.54296875" style="113" customWidth="1"/>
    <col min="3079" max="3079" width="89.453125" style="113" customWidth="1"/>
    <col min="3080" max="3328" width="8.81640625" style="113"/>
    <col min="3329" max="3329" width="8.54296875" style="113" customWidth="1"/>
    <col min="3330" max="3330" width="60.453125" style="113" customWidth="1"/>
    <col min="3331" max="3332" width="10.453125" style="113" customWidth="1"/>
    <col min="3333" max="3333" width="12.453125" style="113" customWidth="1"/>
    <col min="3334" max="3334" width="14.54296875" style="113" customWidth="1"/>
    <col min="3335" max="3335" width="89.453125" style="113" customWidth="1"/>
    <col min="3336" max="3584" width="8.81640625" style="113"/>
    <col min="3585" max="3585" width="8.54296875" style="113" customWidth="1"/>
    <col min="3586" max="3586" width="60.453125" style="113" customWidth="1"/>
    <col min="3587" max="3588" width="10.453125" style="113" customWidth="1"/>
    <col min="3589" max="3589" width="12.453125" style="113" customWidth="1"/>
    <col min="3590" max="3590" width="14.54296875" style="113" customWidth="1"/>
    <col min="3591" max="3591" width="89.453125" style="113" customWidth="1"/>
    <col min="3592" max="3840" width="8.81640625" style="113"/>
    <col min="3841" max="3841" width="8.54296875" style="113" customWidth="1"/>
    <col min="3842" max="3842" width="60.453125" style="113" customWidth="1"/>
    <col min="3843" max="3844" width="10.453125" style="113" customWidth="1"/>
    <col min="3845" max="3845" width="12.453125" style="113" customWidth="1"/>
    <col min="3846" max="3846" width="14.54296875" style="113" customWidth="1"/>
    <col min="3847" max="3847" width="89.453125" style="113" customWidth="1"/>
    <col min="3848" max="4096" width="8.81640625" style="113"/>
    <col min="4097" max="4097" width="8.54296875" style="113" customWidth="1"/>
    <col min="4098" max="4098" width="60.453125" style="113" customWidth="1"/>
    <col min="4099" max="4100" width="10.453125" style="113" customWidth="1"/>
    <col min="4101" max="4101" width="12.453125" style="113" customWidth="1"/>
    <col min="4102" max="4102" width="14.54296875" style="113" customWidth="1"/>
    <col min="4103" max="4103" width="89.453125" style="113" customWidth="1"/>
    <col min="4104" max="4352" width="8.81640625" style="113"/>
    <col min="4353" max="4353" width="8.54296875" style="113" customWidth="1"/>
    <col min="4354" max="4354" width="60.453125" style="113" customWidth="1"/>
    <col min="4355" max="4356" width="10.453125" style="113" customWidth="1"/>
    <col min="4357" max="4357" width="12.453125" style="113" customWidth="1"/>
    <col min="4358" max="4358" width="14.54296875" style="113" customWidth="1"/>
    <col min="4359" max="4359" width="89.453125" style="113" customWidth="1"/>
    <col min="4360" max="4608" width="8.81640625" style="113"/>
    <col min="4609" max="4609" width="8.54296875" style="113" customWidth="1"/>
    <col min="4610" max="4610" width="60.453125" style="113" customWidth="1"/>
    <col min="4611" max="4612" width="10.453125" style="113" customWidth="1"/>
    <col min="4613" max="4613" width="12.453125" style="113" customWidth="1"/>
    <col min="4614" max="4614" width="14.54296875" style="113" customWidth="1"/>
    <col min="4615" max="4615" width="89.453125" style="113" customWidth="1"/>
    <col min="4616" max="4864" width="8.81640625" style="113"/>
    <col min="4865" max="4865" width="8.54296875" style="113" customWidth="1"/>
    <col min="4866" max="4866" width="60.453125" style="113" customWidth="1"/>
    <col min="4867" max="4868" width="10.453125" style="113" customWidth="1"/>
    <col min="4869" max="4869" width="12.453125" style="113" customWidth="1"/>
    <col min="4870" max="4870" width="14.54296875" style="113" customWidth="1"/>
    <col min="4871" max="4871" width="89.453125" style="113" customWidth="1"/>
    <col min="4872" max="5120" width="8.81640625" style="113"/>
    <col min="5121" max="5121" width="8.54296875" style="113" customWidth="1"/>
    <col min="5122" max="5122" width="60.453125" style="113" customWidth="1"/>
    <col min="5123" max="5124" width="10.453125" style="113" customWidth="1"/>
    <col min="5125" max="5125" width="12.453125" style="113" customWidth="1"/>
    <col min="5126" max="5126" width="14.54296875" style="113" customWidth="1"/>
    <col min="5127" max="5127" width="89.453125" style="113" customWidth="1"/>
    <col min="5128" max="5376" width="8.81640625" style="113"/>
    <col min="5377" max="5377" width="8.54296875" style="113" customWidth="1"/>
    <col min="5378" max="5378" width="60.453125" style="113" customWidth="1"/>
    <col min="5379" max="5380" width="10.453125" style="113" customWidth="1"/>
    <col min="5381" max="5381" width="12.453125" style="113" customWidth="1"/>
    <col min="5382" max="5382" width="14.54296875" style="113" customWidth="1"/>
    <col min="5383" max="5383" width="89.453125" style="113" customWidth="1"/>
    <col min="5384" max="5632" width="8.81640625" style="113"/>
    <col min="5633" max="5633" width="8.54296875" style="113" customWidth="1"/>
    <col min="5634" max="5634" width="60.453125" style="113" customWidth="1"/>
    <col min="5635" max="5636" width="10.453125" style="113" customWidth="1"/>
    <col min="5637" max="5637" width="12.453125" style="113" customWidth="1"/>
    <col min="5638" max="5638" width="14.54296875" style="113" customWidth="1"/>
    <col min="5639" max="5639" width="89.453125" style="113" customWidth="1"/>
    <col min="5640" max="5888" width="8.81640625" style="113"/>
    <col min="5889" max="5889" width="8.54296875" style="113" customWidth="1"/>
    <col min="5890" max="5890" width="60.453125" style="113" customWidth="1"/>
    <col min="5891" max="5892" width="10.453125" style="113" customWidth="1"/>
    <col min="5893" max="5893" width="12.453125" style="113" customWidth="1"/>
    <col min="5894" max="5894" width="14.54296875" style="113" customWidth="1"/>
    <col min="5895" max="5895" width="89.453125" style="113" customWidth="1"/>
    <col min="5896" max="6144" width="8.81640625" style="113"/>
    <col min="6145" max="6145" width="8.54296875" style="113" customWidth="1"/>
    <col min="6146" max="6146" width="60.453125" style="113" customWidth="1"/>
    <col min="6147" max="6148" width="10.453125" style="113" customWidth="1"/>
    <col min="6149" max="6149" width="12.453125" style="113" customWidth="1"/>
    <col min="6150" max="6150" width="14.54296875" style="113" customWidth="1"/>
    <col min="6151" max="6151" width="89.453125" style="113" customWidth="1"/>
    <col min="6152" max="6400" width="8.81640625" style="113"/>
    <col min="6401" max="6401" width="8.54296875" style="113" customWidth="1"/>
    <col min="6402" max="6402" width="60.453125" style="113" customWidth="1"/>
    <col min="6403" max="6404" width="10.453125" style="113" customWidth="1"/>
    <col min="6405" max="6405" width="12.453125" style="113" customWidth="1"/>
    <col min="6406" max="6406" width="14.54296875" style="113" customWidth="1"/>
    <col min="6407" max="6407" width="89.453125" style="113" customWidth="1"/>
    <col min="6408" max="6656" width="8.81640625" style="113"/>
    <col min="6657" max="6657" width="8.54296875" style="113" customWidth="1"/>
    <col min="6658" max="6658" width="60.453125" style="113" customWidth="1"/>
    <col min="6659" max="6660" width="10.453125" style="113" customWidth="1"/>
    <col min="6661" max="6661" width="12.453125" style="113" customWidth="1"/>
    <col min="6662" max="6662" width="14.54296875" style="113" customWidth="1"/>
    <col min="6663" max="6663" width="89.453125" style="113" customWidth="1"/>
    <col min="6664" max="6912" width="8.81640625" style="113"/>
    <col min="6913" max="6913" width="8.54296875" style="113" customWidth="1"/>
    <col min="6914" max="6914" width="60.453125" style="113" customWidth="1"/>
    <col min="6915" max="6916" width="10.453125" style="113" customWidth="1"/>
    <col min="6917" max="6917" width="12.453125" style="113" customWidth="1"/>
    <col min="6918" max="6918" width="14.54296875" style="113" customWidth="1"/>
    <col min="6919" max="6919" width="89.453125" style="113" customWidth="1"/>
    <col min="6920" max="7168" width="8.81640625" style="113"/>
    <col min="7169" max="7169" width="8.54296875" style="113" customWidth="1"/>
    <col min="7170" max="7170" width="60.453125" style="113" customWidth="1"/>
    <col min="7171" max="7172" width="10.453125" style="113" customWidth="1"/>
    <col min="7173" max="7173" width="12.453125" style="113" customWidth="1"/>
    <col min="7174" max="7174" width="14.54296875" style="113" customWidth="1"/>
    <col min="7175" max="7175" width="89.453125" style="113" customWidth="1"/>
    <col min="7176" max="7424" width="8.81640625" style="113"/>
    <col min="7425" max="7425" width="8.54296875" style="113" customWidth="1"/>
    <col min="7426" max="7426" width="60.453125" style="113" customWidth="1"/>
    <col min="7427" max="7428" width="10.453125" style="113" customWidth="1"/>
    <col min="7429" max="7429" width="12.453125" style="113" customWidth="1"/>
    <col min="7430" max="7430" width="14.54296875" style="113" customWidth="1"/>
    <col min="7431" max="7431" width="89.453125" style="113" customWidth="1"/>
    <col min="7432" max="7680" width="8.81640625" style="113"/>
    <col min="7681" max="7681" width="8.54296875" style="113" customWidth="1"/>
    <col min="7682" max="7682" width="60.453125" style="113" customWidth="1"/>
    <col min="7683" max="7684" width="10.453125" style="113" customWidth="1"/>
    <col min="7685" max="7685" width="12.453125" style="113" customWidth="1"/>
    <col min="7686" max="7686" width="14.54296875" style="113" customWidth="1"/>
    <col min="7687" max="7687" width="89.453125" style="113" customWidth="1"/>
    <col min="7688" max="7936" width="8.81640625" style="113"/>
    <col min="7937" max="7937" width="8.54296875" style="113" customWidth="1"/>
    <col min="7938" max="7938" width="60.453125" style="113" customWidth="1"/>
    <col min="7939" max="7940" width="10.453125" style="113" customWidth="1"/>
    <col min="7941" max="7941" width="12.453125" style="113" customWidth="1"/>
    <col min="7942" max="7942" width="14.54296875" style="113" customWidth="1"/>
    <col min="7943" max="7943" width="89.453125" style="113" customWidth="1"/>
    <col min="7944" max="8192" width="8.81640625" style="113"/>
    <col min="8193" max="8193" width="8.54296875" style="113" customWidth="1"/>
    <col min="8194" max="8194" width="60.453125" style="113" customWidth="1"/>
    <col min="8195" max="8196" width="10.453125" style="113" customWidth="1"/>
    <col min="8197" max="8197" width="12.453125" style="113" customWidth="1"/>
    <col min="8198" max="8198" width="14.54296875" style="113" customWidth="1"/>
    <col min="8199" max="8199" width="89.453125" style="113" customWidth="1"/>
    <col min="8200" max="8448" width="8.81640625" style="113"/>
    <col min="8449" max="8449" width="8.54296875" style="113" customWidth="1"/>
    <col min="8450" max="8450" width="60.453125" style="113" customWidth="1"/>
    <col min="8451" max="8452" width="10.453125" style="113" customWidth="1"/>
    <col min="8453" max="8453" width="12.453125" style="113" customWidth="1"/>
    <col min="8454" max="8454" width="14.54296875" style="113" customWidth="1"/>
    <col min="8455" max="8455" width="89.453125" style="113" customWidth="1"/>
    <col min="8456" max="8704" width="8.81640625" style="113"/>
    <col min="8705" max="8705" width="8.54296875" style="113" customWidth="1"/>
    <col min="8706" max="8706" width="60.453125" style="113" customWidth="1"/>
    <col min="8707" max="8708" width="10.453125" style="113" customWidth="1"/>
    <col min="8709" max="8709" width="12.453125" style="113" customWidth="1"/>
    <col min="8710" max="8710" width="14.54296875" style="113" customWidth="1"/>
    <col min="8711" max="8711" width="89.453125" style="113" customWidth="1"/>
    <col min="8712" max="8960" width="8.81640625" style="113"/>
    <col min="8961" max="8961" width="8.54296875" style="113" customWidth="1"/>
    <col min="8962" max="8962" width="60.453125" style="113" customWidth="1"/>
    <col min="8963" max="8964" width="10.453125" style="113" customWidth="1"/>
    <col min="8965" max="8965" width="12.453125" style="113" customWidth="1"/>
    <col min="8966" max="8966" width="14.54296875" style="113" customWidth="1"/>
    <col min="8967" max="8967" width="89.453125" style="113" customWidth="1"/>
    <col min="8968" max="9216" width="8.81640625" style="113"/>
    <col min="9217" max="9217" width="8.54296875" style="113" customWidth="1"/>
    <col min="9218" max="9218" width="60.453125" style="113" customWidth="1"/>
    <col min="9219" max="9220" width="10.453125" style="113" customWidth="1"/>
    <col min="9221" max="9221" width="12.453125" style="113" customWidth="1"/>
    <col min="9222" max="9222" width="14.54296875" style="113" customWidth="1"/>
    <col min="9223" max="9223" width="89.453125" style="113" customWidth="1"/>
    <col min="9224" max="9472" width="8.81640625" style="113"/>
    <col min="9473" max="9473" width="8.54296875" style="113" customWidth="1"/>
    <col min="9474" max="9474" width="60.453125" style="113" customWidth="1"/>
    <col min="9475" max="9476" width="10.453125" style="113" customWidth="1"/>
    <col min="9477" max="9477" width="12.453125" style="113" customWidth="1"/>
    <col min="9478" max="9478" width="14.54296875" style="113" customWidth="1"/>
    <col min="9479" max="9479" width="89.453125" style="113" customWidth="1"/>
    <col min="9480" max="9728" width="8.81640625" style="113"/>
    <col min="9729" max="9729" width="8.54296875" style="113" customWidth="1"/>
    <col min="9730" max="9730" width="60.453125" style="113" customWidth="1"/>
    <col min="9731" max="9732" width="10.453125" style="113" customWidth="1"/>
    <col min="9733" max="9733" width="12.453125" style="113" customWidth="1"/>
    <col min="9734" max="9734" width="14.54296875" style="113" customWidth="1"/>
    <col min="9735" max="9735" width="89.453125" style="113" customWidth="1"/>
    <col min="9736" max="9984" width="8.81640625" style="113"/>
    <col min="9985" max="9985" width="8.54296875" style="113" customWidth="1"/>
    <col min="9986" max="9986" width="60.453125" style="113" customWidth="1"/>
    <col min="9987" max="9988" width="10.453125" style="113" customWidth="1"/>
    <col min="9989" max="9989" width="12.453125" style="113" customWidth="1"/>
    <col min="9990" max="9990" width="14.54296875" style="113" customWidth="1"/>
    <col min="9991" max="9991" width="89.453125" style="113" customWidth="1"/>
    <col min="9992" max="10240" width="8.81640625" style="113"/>
    <col min="10241" max="10241" width="8.54296875" style="113" customWidth="1"/>
    <col min="10242" max="10242" width="60.453125" style="113" customWidth="1"/>
    <col min="10243" max="10244" width="10.453125" style="113" customWidth="1"/>
    <col min="10245" max="10245" width="12.453125" style="113" customWidth="1"/>
    <col min="10246" max="10246" width="14.54296875" style="113" customWidth="1"/>
    <col min="10247" max="10247" width="89.453125" style="113" customWidth="1"/>
    <col min="10248" max="10496" width="8.81640625" style="113"/>
    <col min="10497" max="10497" width="8.54296875" style="113" customWidth="1"/>
    <col min="10498" max="10498" width="60.453125" style="113" customWidth="1"/>
    <col min="10499" max="10500" width="10.453125" style="113" customWidth="1"/>
    <col min="10501" max="10501" width="12.453125" style="113" customWidth="1"/>
    <col min="10502" max="10502" width="14.54296875" style="113" customWidth="1"/>
    <col min="10503" max="10503" width="89.453125" style="113" customWidth="1"/>
    <col min="10504" max="10752" width="8.81640625" style="113"/>
    <col min="10753" max="10753" width="8.54296875" style="113" customWidth="1"/>
    <col min="10754" max="10754" width="60.453125" style="113" customWidth="1"/>
    <col min="10755" max="10756" width="10.453125" style="113" customWidth="1"/>
    <col min="10757" max="10757" width="12.453125" style="113" customWidth="1"/>
    <col min="10758" max="10758" width="14.54296875" style="113" customWidth="1"/>
    <col min="10759" max="10759" width="89.453125" style="113" customWidth="1"/>
    <col min="10760" max="11008" width="8.81640625" style="113"/>
    <col min="11009" max="11009" width="8.54296875" style="113" customWidth="1"/>
    <col min="11010" max="11010" width="60.453125" style="113" customWidth="1"/>
    <col min="11011" max="11012" width="10.453125" style="113" customWidth="1"/>
    <col min="11013" max="11013" width="12.453125" style="113" customWidth="1"/>
    <col min="11014" max="11014" width="14.54296875" style="113" customWidth="1"/>
    <col min="11015" max="11015" width="89.453125" style="113" customWidth="1"/>
    <col min="11016" max="11264" width="8.81640625" style="113"/>
    <col min="11265" max="11265" width="8.54296875" style="113" customWidth="1"/>
    <col min="11266" max="11266" width="60.453125" style="113" customWidth="1"/>
    <col min="11267" max="11268" width="10.453125" style="113" customWidth="1"/>
    <col min="11269" max="11269" width="12.453125" style="113" customWidth="1"/>
    <col min="11270" max="11270" width="14.54296875" style="113" customWidth="1"/>
    <col min="11271" max="11271" width="89.453125" style="113" customWidth="1"/>
    <col min="11272" max="11520" width="8.81640625" style="113"/>
    <col min="11521" max="11521" width="8.54296875" style="113" customWidth="1"/>
    <col min="11522" max="11522" width="60.453125" style="113" customWidth="1"/>
    <col min="11523" max="11524" width="10.453125" style="113" customWidth="1"/>
    <col min="11525" max="11525" width="12.453125" style="113" customWidth="1"/>
    <col min="11526" max="11526" width="14.54296875" style="113" customWidth="1"/>
    <col min="11527" max="11527" width="89.453125" style="113" customWidth="1"/>
    <col min="11528" max="11776" width="8.81640625" style="113"/>
    <col min="11777" max="11777" width="8.54296875" style="113" customWidth="1"/>
    <col min="11778" max="11778" width="60.453125" style="113" customWidth="1"/>
    <col min="11779" max="11780" width="10.453125" style="113" customWidth="1"/>
    <col min="11781" max="11781" width="12.453125" style="113" customWidth="1"/>
    <col min="11782" max="11782" width="14.54296875" style="113" customWidth="1"/>
    <col min="11783" max="11783" width="89.453125" style="113" customWidth="1"/>
    <col min="11784" max="12032" width="8.81640625" style="113"/>
    <col min="12033" max="12033" width="8.54296875" style="113" customWidth="1"/>
    <col min="12034" max="12034" width="60.453125" style="113" customWidth="1"/>
    <col min="12035" max="12036" width="10.453125" style="113" customWidth="1"/>
    <col min="12037" max="12037" width="12.453125" style="113" customWidth="1"/>
    <col min="12038" max="12038" width="14.54296875" style="113" customWidth="1"/>
    <col min="12039" max="12039" width="89.453125" style="113" customWidth="1"/>
    <col min="12040" max="12288" width="8.81640625" style="113"/>
    <col min="12289" max="12289" width="8.54296875" style="113" customWidth="1"/>
    <col min="12290" max="12290" width="60.453125" style="113" customWidth="1"/>
    <col min="12291" max="12292" width="10.453125" style="113" customWidth="1"/>
    <col min="12293" max="12293" width="12.453125" style="113" customWidth="1"/>
    <col min="12294" max="12294" width="14.54296875" style="113" customWidth="1"/>
    <col min="12295" max="12295" width="89.453125" style="113" customWidth="1"/>
    <col min="12296" max="12544" width="8.81640625" style="113"/>
    <col min="12545" max="12545" width="8.54296875" style="113" customWidth="1"/>
    <col min="12546" max="12546" width="60.453125" style="113" customWidth="1"/>
    <col min="12547" max="12548" width="10.453125" style="113" customWidth="1"/>
    <col min="12549" max="12549" width="12.453125" style="113" customWidth="1"/>
    <col min="12550" max="12550" width="14.54296875" style="113" customWidth="1"/>
    <col min="12551" max="12551" width="89.453125" style="113" customWidth="1"/>
    <col min="12552" max="12800" width="8.81640625" style="113"/>
    <col min="12801" max="12801" width="8.54296875" style="113" customWidth="1"/>
    <col min="12802" max="12802" width="60.453125" style="113" customWidth="1"/>
    <col min="12803" max="12804" width="10.453125" style="113" customWidth="1"/>
    <col min="12805" max="12805" width="12.453125" style="113" customWidth="1"/>
    <col min="12806" max="12806" width="14.54296875" style="113" customWidth="1"/>
    <col min="12807" max="12807" width="89.453125" style="113" customWidth="1"/>
    <col min="12808" max="13056" width="8.81640625" style="113"/>
    <col min="13057" max="13057" width="8.54296875" style="113" customWidth="1"/>
    <col min="13058" max="13058" width="60.453125" style="113" customWidth="1"/>
    <col min="13059" max="13060" width="10.453125" style="113" customWidth="1"/>
    <col min="13061" max="13061" width="12.453125" style="113" customWidth="1"/>
    <col min="13062" max="13062" width="14.54296875" style="113" customWidth="1"/>
    <col min="13063" max="13063" width="89.453125" style="113" customWidth="1"/>
    <col min="13064" max="13312" width="8.81640625" style="113"/>
    <col min="13313" max="13313" width="8.54296875" style="113" customWidth="1"/>
    <col min="13314" max="13314" width="60.453125" style="113" customWidth="1"/>
    <col min="13315" max="13316" width="10.453125" style="113" customWidth="1"/>
    <col min="13317" max="13317" width="12.453125" style="113" customWidth="1"/>
    <col min="13318" max="13318" width="14.54296875" style="113" customWidth="1"/>
    <col min="13319" max="13319" width="89.453125" style="113" customWidth="1"/>
    <col min="13320" max="13568" width="8.81640625" style="113"/>
    <col min="13569" max="13569" width="8.54296875" style="113" customWidth="1"/>
    <col min="13570" max="13570" width="60.453125" style="113" customWidth="1"/>
    <col min="13571" max="13572" width="10.453125" style="113" customWidth="1"/>
    <col min="13573" max="13573" width="12.453125" style="113" customWidth="1"/>
    <col min="13574" max="13574" width="14.54296875" style="113" customWidth="1"/>
    <col min="13575" max="13575" width="89.453125" style="113" customWidth="1"/>
    <col min="13576" max="13824" width="8.81640625" style="113"/>
    <col min="13825" max="13825" width="8.54296875" style="113" customWidth="1"/>
    <col min="13826" max="13826" width="60.453125" style="113" customWidth="1"/>
    <col min="13827" max="13828" width="10.453125" style="113" customWidth="1"/>
    <col min="13829" max="13829" width="12.453125" style="113" customWidth="1"/>
    <col min="13830" max="13830" width="14.54296875" style="113" customWidth="1"/>
    <col min="13831" max="13831" width="89.453125" style="113" customWidth="1"/>
    <col min="13832" max="14080" width="8.81640625" style="113"/>
    <col min="14081" max="14081" width="8.54296875" style="113" customWidth="1"/>
    <col min="14082" max="14082" width="60.453125" style="113" customWidth="1"/>
    <col min="14083" max="14084" width="10.453125" style="113" customWidth="1"/>
    <col min="14085" max="14085" width="12.453125" style="113" customWidth="1"/>
    <col min="14086" max="14086" width="14.54296875" style="113" customWidth="1"/>
    <col min="14087" max="14087" width="89.453125" style="113" customWidth="1"/>
    <col min="14088" max="14336" width="8.81640625" style="113"/>
    <col min="14337" max="14337" width="8.54296875" style="113" customWidth="1"/>
    <col min="14338" max="14338" width="60.453125" style="113" customWidth="1"/>
    <col min="14339" max="14340" width="10.453125" style="113" customWidth="1"/>
    <col min="14341" max="14341" width="12.453125" style="113" customWidth="1"/>
    <col min="14342" max="14342" width="14.54296875" style="113" customWidth="1"/>
    <col min="14343" max="14343" width="89.453125" style="113" customWidth="1"/>
    <col min="14344" max="14592" width="8.81640625" style="113"/>
    <col min="14593" max="14593" width="8.54296875" style="113" customWidth="1"/>
    <col min="14594" max="14594" width="60.453125" style="113" customWidth="1"/>
    <col min="14595" max="14596" width="10.453125" style="113" customWidth="1"/>
    <col min="14597" max="14597" width="12.453125" style="113" customWidth="1"/>
    <col min="14598" max="14598" width="14.54296875" style="113" customWidth="1"/>
    <col min="14599" max="14599" width="89.453125" style="113" customWidth="1"/>
    <col min="14600" max="14848" width="8.81640625" style="113"/>
    <col min="14849" max="14849" width="8.54296875" style="113" customWidth="1"/>
    <col min="14850" max="14850" width="60.453125" style="113" customWidth="1"/>
    <col min="14851" max="14852" width="10.453125" style="113" customWidth="1"/>
    <col min="14853" max="14853" width="12.453125" style="113" customWidth="1"/>
    <col min="14854" max="14854" width="14.54296875" style="113" customWidth="1"/>
    <col min="14855" max="14855" width="89.453125" style="113" customWidth="1"/>
    <col min="14856" max="15104" width="8.81640625" style="113"/>
    <col min="15105" max="15105" width="8.54296875" style="113" customWidth="1"/>
    <col min="15106" max="15106" width="60.453125" style="113" customWidth="1"/>
    <col min="15107" max="15108" width="10.453125" style="113" customWidth="1"/>
    <col min="15109" max="15109" width="12.453125" style="113" customWidth="1"/>
    <col min="15110" max="15110" width="14.54296875" style="113" customWidth="1"/>
    <col min="15111" max="15111" width="89.453125" style="113" customWidth="1"/>
    <col min="15112" max="15360" width="8.81640625" style="113"/>
    <col min="15361" max="15361" width="8.54296875" style="113" customWidth="1"/>
    <col min="15362" max="15362" width="60.453125" style="113" customWidth="1"/>
    <col min="15363" max="15364" width="10.453125" style="113" customWidth="1"/>
    <col min="15365" max="15365" width="12.453125" style="113" customWidth="1"/>
    <col min="15366" max="15366" width="14.54296875" style="113" customWidth="1"/>
    <col min="15367" max="15367" width="89.453125" style="113" customWidth="1"/>
    <col min="15368" max="15616" width="8.81640625" style="113"/>
    <col min="15617" max="15617" width="8.54296875" style="113" customWidth="1"/>
    <col min="15618" max="15618" width="60.453125" style="113" customWidth="1"/>
    <col min="15619" max="15620" width="10.453125" style="113" customWidth="1"/>
    <col min="15621" max="15621" width="12.453125" style="113" customWidth="1"/>
    <col min="15622" max="15622" width="14.54296875" style="113" customWidth="1"/>
    <col min="15623" max="15623" width="89.453125" style="113" customWidth="1"/>
    <col min="15624" max="15872" width="8.81640625" style="113"/>
    <col min="15873" max="15873" width="8.54296875" style="113" customWidth="1"/>
    <col min="15874" max="15874" width="60.453125" style="113" customWidth="1"/>
    <col min="15875" max="15876" width="10.453125" style="113" customWidth="1"/>
    <col min="15877" max="15877" width="12.453125" style="113" customWidth="1"/>
    <col min="15878" max="15878" width="14.54296875" style="113" customWidth="1"/>
    <col min="15879" max="15879" width="89.453125" style="113" customWidth="1"/>
    <col min="15880" max="16128" width="8.81640625" style="113"/>
    <col min="16129" max="16129" width="8.54296875" style="113" customWidth="1"/>
    <col min="16130" max="16130" width="60.453125" style="113" customWidth="1"/>
    <col min="16131" max="16132" width="10.453125" style="113" customWidth="1"/>
    <col min="16133" max="16133" width="12.453125" style="113" customWidth="1"/>
    <col min="16134" max="16134" width="14.54296875" style="113" customWidth="1"/>
    <col min="16135" max="16135" width="89.453125" style="113" customWidth="1"/>
    <col min="16136" max="16384" width="8.81640625" style="113"/>
  </cols>
  <sheetData>
    <row r="1" spans="1:7" s="102" customFormat="1" ht="16" thickTop="1">
      <c r="A1" s="205" t="s">
        <v>1824</v>
      </c>
      <c r="B1" s="101"/>
      <c r="C1" s="101"/>
      <c r="D1" s="101"/>
      <c r="E1" s="101"/>
      <c r="F1" s="101"/>
      <c r="G1" s="101"/>
    </row>
    <row r="2" spans="1:7" s="102" customFormat="1">
      <c r="A2" s="206" t="s">
        <v>1825</v>
      </c>
      <c r="B2" s="104"/>
      <c r="C2" s="104"/>
      <c r="D2" s="105"/>
      <c r="E2" s="106"/>
      <c r="F2" s="107"/>
      <c r="G2" s="104"/>
    </row>
    <row r="3" spans="1:7" s="102" customFormat="1">
      <c r="A3" s="206" t="s">
        <v>1827</v>
      </c>
      <c r="B3" s="108"/>
      <c r="C3" s="104"/>
      <c r="D3" s="105"/>
      <c r="E3" s="109"/>
      <c r="F3" s="107"/>
      <c r="G3" s="104"/>
    </row>
    <row r="4" spans="1:7">
      <c r="A4" s="110" t="s">
        <v>672</v>
      </c>
      <c r="B4" s="111"/>
      <c r="C4" s="111"/>
      <c r="D4" s="111"/>
      <c r="E4" s="112"/>
      <c r="F4" s="112"/>
      <c r="G4" s="111"/>
    </row>
    <row r="5" spans="1:7" ht="31.5" thickBot="1">
      <c r="A5" s="114" t="s">
        <v>574</v>
      </c>
      <c r="B5" s="115" t="s">
        <v>87</v>
      </c>
      <c r="C5" s="116" t="s">
        <v>575</v>
      </c>
      <c r="D5" s="117" t="s">
        <v>89</v>
      </c>
      <c r="E5" s="118" t="s">
        <v>576</v>
      </c>
      <c r="F5" s="119" t="s">
        <v>577</v>
      </c>
      <c r="G5" s="120" t="s">
        <v>578</v>
      </c>
    </row>
    <row r="6" spans="1:7" ht="18.649999999999999" customHeight="1" thickTop="1">
      <c r="A6" s="121"/>
      <c r="B6" s="125"/>
      <c r="C6" s="123"/>
      <c r="D6" s="123"/>
      <c r="E6" s="124"/>
      <c r="F6" s="124">
        <f>SUM(F8:F86)</f>
        <v>0</v>
      </c>
      <c r="G6" s="125"/>
    </row>
    <row r="7" spans="1:7" ht="18.649999999999999" customHeight="1">
      <c r="A7" s="134" t="s">
        <v>580</v>
      </c>
      <c r="B7" s="127" t="s">
        <v>673</v>
      </c>
      <c r="C7" s="128"/>
      <c r="D7" s="128"/>
      <c r="E7" s="129"/>
      <c r="F7" s="129"/>
      <c r="G7" s="130"/>
    </row>
    <row r="8" spans="1:7" ht="18.649999999999999" customHeight="1">
      <c r="A8" s="131">
        <v>1</v>
      </c>
      <c r="B8" s="137" t="s">
        <v>674</v>
      </c>
      <c r="C8" s="128">
        <v>15</v>
      </c>
      <c r="D8" s="128" t="s">
        <v>95</v>
      </c>
      <c r="E8" s="129"/>
      <c r="F8" s="129">
        <f>C8*E8</f>
        <v>0</v>
      </c>
      <c r="G8" s="130" t="s">
        <v>675</v>
      </c>
    </row>
    <row r="9" spans="1:7" ht="18.649999999999999" customHeight="1">
      <c r="A9" s="131">
        <v>2</v>
      </c>
      <c r="B9" s="137" t="s">
        <v>676</v>
      </c>
      <c r="C9" s="128">
        <v>18</v>
      </c>
      <c r="D9" s="128" t="s">
        <v>95</v>
      </c>
      <c r="E9" s="129"/>
      <c r="F9" s="129">
        <f>C9*E9</f>
        <v>0</v>
      </c>
      <c r="G9" s="130" t="s">
        <v>675</v>
      </c>
    </row>
    <row r="10" spans="1:7" ht="18.649999999999999" customHeight="1">
      <c r="A10" s="131">
        <v>3</v>
      </c>
      <c r="B10" s="137" t="s">
        <v>677</v>
      </c>
      <c r="C10" s="128">
        <v>80</v>
      </c>
      <c r="D10" s="128" t="s">
        <v>95</v>
      </c>
      <c r="E10" s="129"/>
      <c r="F10" s="129">
        <f t="shared" ref="F10:F66" si="0">C10*E10</f>
        <v>0</v>
      </c>
      <c r="G10" s="130" t="s">
        <v>675</v>
      </c>
    </row>
    <row r="11" spans="1:7" ht="18.649999999999999" customHeight="1">
      <c r="A11" s="131">
        <v>4</v>
      </c>
      <c r="B11" s="137" t="s">
        <v>678</v>
      </c>
      <c r="C11" s="128">
        <v>12</v>
      </c>
      <c r="D11" s="128" t="s">
        <v>95</v>
      </c>
      <c r="E11" s="129"/>
      <c r="F11" s="129">
        <f t="shared" si="0"/>
        <v>0</v>
      </c>
      <c r="G11" s="130" t="s">
        <v>675</v>
      </c>
    </row>
    <row r="12" spans="1:7" ht="18.649999999999999" customHeight="1">
      <c r="A12" s="134" t="s">
        <v>580</v>
      </c>
      <c r="B12" s="127" t="s">
        <v>679</v>
      </c>
      <c r="C12" s="128"/>
      <c r="D12" s="128"/>
      <c r="E12" s="129"/>
      <c r="F12" s="129"/>
      <c r="G12" s="130"/>
    </row>
    <row r="13" spans="1:7" ht="18.649999999999999" customHeight="1">
      <c r="A13" s="131">
        <v>1</v>
      </c>
      <c r="B13" s="137" t="s">
        <v>674</v>
      </c>
      <c r="C13" s="128">
        <v>5</v>
      </c>
      <c r="D13" s="128" t="s">
        <v>95</v>
      </c>
      <c r="E13" s="129"/>
      <c r="F13" s="129">
        <f t="shared" si="0"/>
        <v>0</v>
      </c>
      <c r="G13" s="130" t="s">
        <v>675</v>
      </c>
    </row>
    <row r="14" spans="1:7" ht="18.649999999999999" customHeight="1">
      <c r="A14" s="131">
        <v>2</v>
      </c>
      <c r="B14" s="137" t="s">
        <v>676</v>
      </c>
      <c r="C14" s="128">
        <v>6</v>
      </c>
      <c r="D14" s="128" t="s">
        <v>95</v>
      </c>
      <c r="E14" s="129"/>
      <c r="F14" s="129">
        <f t="shared" si="0"/>
        <v>0</v>
      </c>
      <c r="G14" s="130" t="s">
        <v>675</v>
      </c>
    </row>
    <row r="15" spans="1:7" ht="18.649999999999999" customHeight="1">
      <c r="A15" s="134" t="s">
        <v>580</v>
      </c>
      <c r="B15" s="127" t="s">
        <v>680</v>
      </c>
      <c r="C15" s="128"/>
      <c r="D15" s="128"/>
      <c r="E15" s="129"/>
      <c r="F15" s="129"/>
      <c r="G15" s="130"/>
    </row>
    <row r="16" spans="1:7" ht="18.649999999999999" customHeight="1">
      <c r="A16" s="131">
        <v>1</v>
      </c>
      <c r="B16" s="137" t="s">
        <v>674</v>
      </c>
      <c r="C16" s="128">
        <v>15</v>
      </c>
      <c r="D16" s="128" t="s">
        <v>95</v>
      </c>
      <c r="E16" s="129"/>
      <c r="F16" s="129">
        <f t="shared" si="0"/>
        <v>0</v>
      </c>
      <c r="G16" s="130" t="s">
        <v>675</v>
      </c>
    </row>
    <row r="17" spans="1:7" ht="18.649999999999999" customHeight="1">
      <c r="A17" s="131">
        <v>2</v>
      </c>
      <c r="B17" s="137" t="s">
        <v>676</v>
      </c>
      <c r="C17" s="128">
        <v>2</v>
      </c>
      <c r="D17" s="128" t="s">
        <v>95</v>
      </c>
      <c r="E17" s="129"/>
      <c r="F17" s="129">
        <f t="shared" si="0"/>
        <v>0</v>
      </c>
      <c r="G17" s="130" t="s">
        <v>675</v>
      </c>
    </row>
    <row r="18" spans="1:7" ht="18.649999999999999" customHeight="1">
      <c r="A18" s="134" t="s">
        <v>580</v>
      </c>
      <c r="B18" s="133" t="s">
        <v>681</v>
      </c>
      <c r="C18" s="128"/>
      <c r="D18" s="128"/>
      <c r="E18" s="129"/>
      <c r="F18" s="129"/>
      <c r="G18" s="130"/>
    </row>
    <row r="19" spans="1:7" ht="18.649999999999999" customHeight="1">
      <c r="A19" s="131">
        <v>1</v>
      </c>
      <c r="B19" s="137" t="s">
        <v>682</v>
      </c>
      <c r="C19" s="128">
        <f>C8+C16</f>
        <v>30</v>
      </c>
      <c r="D19" s="128" t="s">
        <v>95</v>
      </c>
      <c r="F19" s="129">
        <f>C19*E27</f>
        <v>0</v>
      </c>
      <c r="G19" s="130" t="s">
        <v>683</v>
      </c>
    </row>
    <row r="20" spans="1:7" ht="18.649999999999999" customHeight="1">
      <c r="A20" s="131">
        <v>2</v>
      </c>
      <c r="B20" s="137" t="s">
        <v>684</v>
      </c>
      <c r="C20" s="128">
        <f>C9</f>
        <v>18</v>
      </c>
      <c r="D20" s="128" t="s">
        <v>95</v>
      </c>
      <c r="F20" s="129">
        <f>C20*E28</f>
        <v>0</v>
      </c>
      <c r="G20" s="130" t="s">
        <v>683</v>
      </c>
    </row>
    <row r="21" spans="1:7" ht="18.649999999999999" customHeight="1">
      <c r="A21" s="131">
        <v>3</v>
      </c>
      <c r="B21" s="137" t="s">
        <v>685</v>
      </c>
      <c r="C21" s="128">
        <f>C10</f>
        <v>80</v>
      </c>
      <c r="D21" s="128" t="s">
        <v>95</v>
      </c>
      <c r="F21" s="129">
        <f>C21*E29</f>
        <v>0</v>
      </c>
      <c r="G21" s="130" t="s">
        <v>683</v>
      </c>
    </row>
    <row r="22" spans="1:7" ht="18.649999999999999" customHeight="1">
      <c r="A22" s="131">
        <v>4</v>
      </c>
      <c r="B22" s="137" t="s">
        <v>686</v>
      </c>
      <c r="C22" s="128">
        <f>C11</f>
        <v>12</v>
      </c>
      <c r="D22" s="128" t="s">
        <v>95</v>
      </c>
      <c r="F22" s="129">
        <f>C22*E22</f>
        <v>0</v>
      </c>
      <c r="G22" s="130" t="s">
        <v>683</v>
      </c>
    </row>
    <row r="23" spans="1:7" ht="18.649999999999999" customHeight="1">
      <c r="A23" s="134" t="s">
        <v>580</v>
      </c>
      <c r="B23" s="127" t="s">
        <v>687</v>
      </c>
      <c r="C23" s="128"/>
      <c r="D23" s="128"/>
      <c r="E23" s="129"/>
      <c r="F23" s="129"/>
      <c r="G23" s="130"/>
    </row>
    <row r="24" spans="1:7" ht="18.649999999999999" customHeight="1">
      <c r="A24" s="131">
        <v>1</v>
      </c>
      <c r="B24" s="137" t="s">
        <v>682</v>
      </c>
      <c r="C24" s="128">
        <f>C13</f>
        <v>5</v>
      </c>
      <c r="D24" s="128" t="s">
        <v>95</v>
      </c>
      <c r="E24" s="129"/>
      <c r="F24" s="129">
        <f t="shared" si="0"/>
        <v>0</v>
      </c>
      <c r="G24" s="130" t="s">
        <v>683</v>
      </c>
    </row>
    <row r="25" spans="1:7" ht="18.649999999999999" customHeight="1">
      <c r="A25" s="131">
        <v>2</v>
      </c>
      <c r="B25" s="137" t="s">
        <v>688</v>
      </c>
      <c r="C25" s="128">
        <f>C14</f>
        <v>6</v>
      </c>
      <c r="D25" s="128" t="s">
        <v>95</v>
      </c>
      <c r="E25" s="129"/>
      <c r="F25" s="129">
        <f t="shared" si="0"/>
        <v>0</v>
      </c>
      <c r="G25" s="130" t="s">
        <v>683</v>
      </c>
    </row>
    <row r="26" spans="1:7" ht="18.649999999999999" customHeight="1">
      <c r="A26" s="134" t="s">
        <v>580</v>
      </c>
      <c r="B26" s="133" t="s">
        <v>689</v>
      </c>
      <c r="C26" s="128"/>
      <c r="D26" s="128"/>
      <c r="E26" s="129"/>
      <c r="F26" s="129">
        <f t="shared" si="0"/>
        <v>0</v>
      </c>
      <c r="G26" s="130"/>
    </row>
    <row r="27" spans="1:7" ht="18.649999999999999" customHeight="1">
      <c r="A27" s="131">
        <v>1</v>
      </c>
      <c r="B27" s="137" t="s">
        <v>690</v>
      </c>
      <c r="C27" s="144">
        <f>(C19+C24)/2</f>
        <v>17.5</v>
      </c>
      <c r="D27" s="128" t="s">
        <v>473</v>
      </c>
      <c r="E27" s="129"/>
      <c r="F27" s="129">
        <f t="shared" si="0"/>
        <v>0</v>
      </c>
      <c r="G27" s="130"/>
    </row>
    <row r="28" spans="1:7" ht="18.649999999999999" customHeight="1">
      <c r="A28" s="131">
        <v>2</v>
      </c>
      <c r="B28" s="137" t="s">
        <v>691</v>
      </c>
      <c r="C28" s="144">
        <f>(C20+C25)/2</f>
        <v>12</v>
      </c>
      <c r="D28" s="128" t="s">
        <v>473</v>
      </c>
      <c r="E28" s="129"/>
      <c r="F28" s="129">
        <f t="shared" si="0"/>
        <v>0</v>
      </c>
      <c r="G28" s="130"/>
    </row>
    <row r="29" spans="1:7" ht="18.649999999999999" customHeight="1">
      <c r="A29" s="131">
        <v>3</v>
      </c>
      <c r="B29" s="137" t="s">
        <v>692</v>
      </c>
      <c r="C29" s="144">
        <f>C21/2</f>
        <v>40</v>
      </c>
      <c r="D29" s="128" t="s">
        <v>473</v>
      </c>
      <c r="E29" s="129"/>
      <c r="F29" s="129">
        <f t="shared" si="0"/>
        <v>0</v>
      </c>
      <c r="G29" s="130"/>
    </row>
    <row r="30" spans="1:7" ht="18.649999999999999" customHeight="1">
      <c r="A30" s="134" t="s">
        <v>580</v>
      </c>
      <c r="B30" s="135" t="s">
        <v>693</v>
      </c>
      <c r="C30" s="128"/>
      <c r="D30" s="128"/>
      <c r="E30" s="129"/>
      <c r="F30" s="129"/>
      <c r="G30" s="130"/>
    </row>
    <row r="31" spans="1:7" ht="18.649999999999999" customHeight="1">
      <c r="A31" s="131">
        <v>1</v>
      </c>
      <c r="B31" s="137" t="s">
        <v>694</v>
      </c>
      <c r="C31" s="128">
        <v>8</v>
      </c>
      <c r="D31" s="128" t="s">
        <v>473</v>
      </c>
      <c r="E31" s="129"/>
      <c r="F31" s="129">
        <f t="shared" si="0"/>
        <v>0</v>
      </c>
      <c r="G31" s="130"/>
    </row>
    <row r="32" spans="1:7" ht="18.649999999999999" customHeight="1">
      <c r="A32" s="131">
        <v>2</v>
      </c>
      <c r="B32" s="137" t="s">
        <v>695</v>
      </c>
      <c r="C32" s="128">
        <v>1</v>
      </c>
      <c r="D32" s="128" t="s">
        <v>473</v>
      </c>
      <c r="E32" s="129"/>
      <c r="F32" s="129">
        <f t="shared" si="0"/>
        <v>0</v>
      </c>
      <c r="G32" s="130"/>
    </row>
    <row r="33" spans="1:7" ht="18.649999999999999" customHeight="1">
      <c r="A33" s="131">
        <v>3</v>
      </c>
      <c r="B33" s="137" t="s">
        <v>696</v>
      </c>
      <c r="C33" s="128">
        <v>9</v>
      </c>
      <c r="D33" s="128" t="s">
        <v>473</v>
      </c>
      <c r="E33" s="129"/>
      <c r="F33" s="129">
        <f t="shared" si="0"/>
        <v>0</v>
      </c>
      <c r="G33" s="130"/>
    </row>
    <row r="34" spans="1:7" ht="18.649999999999999" customHeight="1">
      <c r="A34" s="131">
        <v>4</v>
      </c>
      <c r="B34" s="137" t="s">
        <v>697</v>
      </c>
      <c r="C34" s="128">
        <v>8</v>
      </c>
      <c r="D34" s="128" t="s">
        <v>473</v>
      </c>
      <c r="E34" s="129"/>
      <c r="F34" s="129">
        <f t="shared" si="0"/>
        <v>0</v>
      </c>
      <c r="G34" s="130"/>
    </row>
    <row r="35" spans="1:7" ht="18.649999999999999" customHeight="1">
      <c r="A35" s="131">
        <v>5</v>
      </c>
      <c r="B35" s="137" t="s">
        <v>698</v>
      </c>
      <c r="C35" s="128">
        <v>8</v>
      </c>
      <c r="D35" s="128" t="s">
        <v>473</v>
      </c>
      <c r="E35" s="129"/>
      <c r="F35" s="129">
        <f t="shared" si="0"/>
        <v>0</v>
      </c>
      <c r="G35" s="130"/>
    </row>
    <row r="36" spans="1:7" ht="18.649999999999999" customHeight="1">
      <c r="A36" s="131">
        <v>6</v>
      </c>
      <c r="B36" s="137" t="s">
        <v>699</v>
      </c>
      <c r="C36" s="128">
        <v>2</v>
      </c>
      <c r="D36" s="128" t="s">
        <v>473</v>
      </c>
      <c r="E36" s="129"/>
      <c r="F36" s="129">
        <f t="shared" si="0"/>
        <v>0</v>
      </c>
      <c r="G36" s="130"/>
    </row>
    <row r="37" spans="1:7" ht="18.649999999999999" customHeight="1">
      <c r="A37" s="131">
        <v>7</v>
      </c>
      <c r="B37" s="137" t="s">
        <v>700</v>
      </c>
      <c r="C37" s="128">
        <v>1</v>
      </c>
      <c r="D37" s="128" t="s">
        <v>473</v>
      </c>
      <c r="E37" s="129"/>
      <c r="F37" s="129">
        <f t="shared" si="0"/>
        <v>0</v>
      </c>
      <c r="G37" s="130"/>
    </row>
    <row r="38" spans="1:7" ht="18.649999999999999" customHeight="1">
      <c r="A38" s="131">
        <v>8</v>
      </c>
      <c r="B38" s="137" t="s">
        <v>701</v>
      </c>
      <c r="C38" s="128">
        <v>8</v>
      </c>
      <c r="D38" s="128" t="s">
        <v>473</v>
      </c>
      <c r="E38" s="129"/>
      <c r="F38" s="129">
        <f t="shared" si="0"/>
        <v>0</v>
      </c>
      <c r="G38" s="130"/>
    </row>
    <row r="39" spans="1:7" ht="18.649999999999999" customHeight="1">
      <c r="A39" s="131">
        <v>9</v>
      </c>
      <c r="B39" s="137" t="s">
        <v>702</v>
      </c>
      <c r="C39" s="128">
        <v>1</v>
      </c>
      <c r="D39" s="128" t="s">
        <v>473</v>
      </c>
      <c r="E39" s="129"/>
      <c r="F39" s="129">
        <f t="shared" si="0"/>
        <v>0</v>
      </c>
      <c r="G39" s="130"/>
    </row>
    <row r="40" spans="1:7" ht="18.649999999999999" customHeight="1">
      <c r="A40" s="131"/>
      <c r="B40" s="137" t="s">
        <v>703</v>
      </c>
      <c r="C40" s="128">
        <v>1</v>
      </c>
      <c r="D40" s="128" t="s">
        <v>473</v>
      </c>
      <c r="E40" s="129"/>
      <c r="F40" s="129">
        <f t="shared" si="0"/>
        <v>0</v>
      </c>
      <c r="G40" s="130"/>
    </row>
    <row r="41" spans="1:7" ht="18.649999999999999" customHeight="1">
      <c r="A41" s="134" t="s">
        <v>580</v>
      </c>
      <c r="B41" s="135" t="s">
        <v>704</v>
      </c>
      <c r="C41" s="128"/>
      <c r="D41" s="128"/>
      <c r="E41" s="129"/>
      <c r="F41" s="129"/>
      <c r="G41" s="130"/>
    </row>
    <row r="42" spans="1:7" ht="18.649999999999999" customHeight="1">
      <c r="A42" s="131">
        <v>1</v>
      </c>
      <c r="B42" s="137" t="s">
        <v>705</v>
      </c>
      <c r="C42" s="128">
        <v>3</v>
      </c>
      <c r="D42" s="128" t="s">
        <v>473</v>
      </c>
      <c r="E42" s="129"/>
      <c r="F42" s="129">
        <f t="shared" si="0"/>
        <v>0</v>
      </c>
      <c r="G42" s="130"/>
    </row>
    <row r="43" spans="1:7" ht="18.649999999999999" customHeight="1">
      <c r="A43" s="131">
        <v>2</v>
      </c>
      <c r="B43" s="137" t="s">
        <v>706</v>
      </c>
      <c r="C43" s="128">
        <v>3</v>
      </c>
      <c r="D43" s="128" t="s">
        <v>473</v>
      </c>
      <c r="E43" s="129"/>
      <c r="F43" s="129">
        <f t="shared" si="0"/>
        <v>0</v>
      </c>
    </row>
    <row r="44" spans="1:7" ht="18.649999999999999" customHeight="1">
      <c r="A44" s="131">
        <v>3</v>
      </c>
      <c r="B44" s="137" t="s">
        <v>1876</v>
      </c>
      <c r="C44" s="128">
        <v>3</v>
      </c>
      <c r="D44" s="128" t="s">
        <v>473</v>
      </c>
      <c r="E44" s="129"/>
      <c r="F44" s="129">
        <f t="shared" si="0"/>
        <v>0</v>
      </c>
      <c r="G44" s="130"/>
    </row>
    <row r="45" spans="1:7" ht="18.649999999999999" customHeight="1">
      <c r="A45" s="131">
        <v>4</v>
      </c>
      <c r="B45" s="137" t="s">
        <v>707</v>
      </c>
      <c r="C45" s="128">
        <v>1</v>
      </c>
      <c r="D45" s="128" t="s">
        <v>473</v>
      </c>
      <c r="E45" s="129"/>
      <c r="F45" s="129">
        <f t="shared" si="0"/>
        <v>0</v>
      </c>
      <c r="G45" s="130"/>
    </row>
    <row r="46" spans="1:7" ht="18.649999999999999" customHeight="1">
      <c r="A46" s="131">
        <v>5</v>
      </c>
      <c r="B46" s="137" t="s">
        <v>708</v>
      </c>
      <c r="C46" s="128">
        <v>1</v>
      </c>
      <c r="D46" s="128" t="s">
        <v>473</v>
      </c>
      <c r="E46" s="129"/>
      <c r="F46" s="129">
        <f t="shared" si="0"/>
        <v>0</v>
      </c>
      <c r="G46" s="145"/>
    </row>
    <row r="47" spans="1:7" ht="18.649999999999999" customHeight="1">
      <c r="A47" s="131">
        <v>6</v>
      </c>
      <c r="B47" s="137" t="s">
        <v>709</v>
      </c>
      <c r="C47" s="128">
        <v>6</v>
      </c>
      <c r="D47" s="128" t="s">
        <v>473</v>
      </c>
      <c r="E47" s="129"/>
      <c r="F47" s="129">
        <f t="shared" si="0"/>
        <v>0</v>
      </c>
      <c r="G47" s="130"/>
    </row>
    <row r="48" spans="1:7" ht="18.649999999999999" customHeight="1">
      <c r="A48" s="131">
        <v>7</v>
      </c>
      <c r="B48" s="137" t="s">
        <v>710</v>
      </c>
      <c r="C48" s="128">
        <v>6</v>
      </c>
      <c r="D48" s="128" t="s">
        <v>473</v>
      </c>
      <c r="E48" s="129"/>
      <c r="F48" s="129">
        <f t="shared" si="0"/>
        <v>0</v>
      </c>
      <c r="G48" s="130"/>
    </row>
    <row r="49" spans="1:7" ht="18.649999999999999" customHeight="1">
      <c r="A49" s="131">
        <v>8</v>
      </c>
      <c r="B49" s="137" t="s">
        <v>711</v>
      </c>
      <c r="C49" s="128">
        <v>6</v>
      </c>
      <c r="D49" s="128" t="s">
        <v>473</v>
      </c>
      <c r="E49" s="129"/>
      <c r="F49" s="129">
        <f t="shared" si="0"/>
        <v>0</v>
      </c>
      <c r="G49" s="130"/>
    </row>
    <row r="50" spans="1:7" ht="18.649999999999999" customHeight="1">
      <c r="A50" s="131">
        <v>9</v>
      </c>
      <c r="B50" s="137" t="s">
        <v>712</v>
      </c>
      <c r="C50" s="128">
        <v>2</v>
      </c>
      <c r="D50" s="128" t="s">
        <v>473</v>
      </c>
      <c r="E50" s="129"/>
      <c r="F50" s="129">
        <f t="shared" si="0"/>
        <v>0</v>
      </c>
      <c r="G50" s="130"/>
    </row>
    <row r="51" spans="1:7" ht="18.649999999999999" customHeight="1">
      <c r="A51" s="131">
        <v>10</v>
      </c>
      <c r="B51" s="137" t="s">
        <v>713</v>
      </c>
      <c r="C51" s="128">
        <v>2</v>
      </c>
      <c r="D51" s="128" t="s">
        <v>473</v>
      </c>
      <c r="E51" s="129"/>
      <c r="F51" s="129">
        <f t="shared" si="0"/>
        <v>0</v>
      </c>
      <c r="G51" s="130"/>
    </row>
    <row r="52" spans="1:7" ht="18.649999999999999" customHeight="1">
      <c r="A52" s="131">
        <v>11</v>
      </c>
      <c r="B52" s="137" t="s">
        <v>714</v>
      </c>
      <c r="C52" s="128">
        <v>2</v>
      </c>
      <c r="D52" s="128" t="s">
        <v>473</v>
      </c>
      <c r="E52" s="129"/>
      <c r="F52" s="129">
        <f t="shared" si="0"/>
        <v>0</v>
      </c>
      <c r="G52" s="130"/>
    </row>
    <row r="53" spans="1:7" ht="18.649999999999999" customHeight="1">
      <c r="A53" s="131">
        <v>12</v>
      </c>
      <c r="B53" s="137" t="s">
        <v>715</v>
      </c>
      <c r="C53" s="128">
        <v>2</v>
      </c>
      <c r="D53" s="128" t="s">
        <v>473</v>
      </c>
      <c r="E53" s="129"/>
      <c r="F53" s="129">
        <f t="shared" si="0"/>
        <v>0</v>
      </c>
      <c r="G53" s="130"/>
    </row>
    <row r="54" spans="1:7" ht="18.649999999999999" customHeight="1">
      <c r="A54" s="131">
        <v>13</v>
      </c>
      <c r="B54" s="137" t="s">
        <v>716</v>
      </c>
      <c r="C54" s="128"/>
      <c r="D54" s="128" t="s">
        <v>473</v>
      </c>
      <c r="E54" s="129"/>
      <c r="F54" s="129">
        <f t="shared" si="0"/>
        <v>0</v>
      </c>
      <c r="G54" s="130" t="s">
        <v>717</v>
      </c>
    </row>
    <row r="55" spans="1:7" ht="18.649999999999999" customHeight="1">
      <c r="A55" s="131">
        <v>14</v>
      </c>
      <c r="B55" s="137" t="s">
        <v>718</v>
      </c>
      <c r="C55" s="128">
        <v>6</v>
      </c>
      <c r="D55" s="128" t="s">
        <v>473</v>
      </c>
      <c r="E55" s="129"/>
      <c r="F55" s="129">
        <f>C55*E55</f>
        <v>0</v>
      </c>
      <c r="G55" s="145"/>
    </row>
    <row r="56" spans="1:7" s="171" customFormat="1" ht="18.649999999999999" customHeight="1">
      <c r="A56" s="200">
        <v>15</v>
      </c>
      <c r="B56" s="137" t="s">
        <v>1820</v>
      </c>
      <c r="C56" s="198">
        <v>1</v>
      </c>
      <c r="D56" s="198" t="s">
        <v>473</v>
      </c>
      <c r="E56" s="225"/>
      <c r="F56" s="225">
        <f>C56*E56</f>
        <v>0</v>
      </c>
      <c r="G56" s="145"/>
    </row>
    <row r="57" spans="1:7" ht="18.649999999999999" customHeight="1">
      <c r="A57" s="134" t="s">
        <v>580</v>
      </c>
      <c r="B57" s="127" t="s">
        <v>719</v>
      </c>
      <c r="C57" s="128"/>
      <c r="D57" s="128"/>
      <c r="E57" s="129"/>
      <c r="F57" s="129"/>
      <c r="G57" s="130"/>
    </row>
    <row r="58" spans="1:7" ht="18.649999999999999" customHeight="1">
      <c r="A58" s="131">
        <v>1</v>
      </c>
      <c r="B58" s="137" t="s">
        <v>720</v>
      </c>
      <c r="C58" s="128">
        <v>26</v>
      </c>
      <c r="D58" s="128" t="s">
        <v>473</v>
      </c>
      <c r="E58" s="129"/>
      <c r="F58" s="129">
        <f t="shared" si="0"/>
        <v>0</v>
      </c>
      <c r="G58" s="130"/>
    </row>
    <row r="59" spans="1:7" ht="18.649999999999999" customHeight="1">
      <c r="A59" s="131">
        <v>2</v>
      </c>
      <c r="B59" s="137" t="s">
        <v>699</v>
      </c>
      <c r="C59" s="128">
        <v>4</v>
      </c>
      <c r="D59" s="128" t="s">
        <v>473</v>
      </c>
      <c r="E59" s="129"/>
      <c r="F59" s="129">
        <f t="shared" si="0"/>
        <v>0</v>
      </c>
      <c r="G59" s="130"/>
    </row>
    <row r="60" spans="1:7" ht="18.649999999999999" customHeight="1">
      <c r="A60" s="131">
        <v>3</v>
      </c>
      <c r="B60" s="137" t="s">
        <v>721</v>
      </c>
      <c r="C60" s="128">
        <v>4</v>
      </c>
      <c r="D60" s="128" t="s">
        <v>473</v>
      </c>
      <c r="E60" s="129"/>
      <c r="F60" s="129">
        <f t="shared" si="0"/>
        <v>0</v>
      </c>
      <c r="G60" s="130"/>
    </row>
    <row r="61" spans="1:7" ht="18.649999999999999" customHeight="1">
      <c r="A61" s="131">
        <v>4</v>
      </c>
      <c r="B61" s="137" t="s">
        <v>722</v>
      </c>
      <c r="C61" s="128">
        <v>4</v>
      </c>
      <c r="D61" s="128" t="s">
        <v>473</v>
      </c>
      <c r="E61" s="129"/>
      <c r="F61" s="129">
        <f t="shared" si="0"/>
        <v>0</v>
      </c>
      <c r="G61" s="130" t="s">
        <v>723</v>
      </c>
    </row>
    <row r="62" spans="1:7" ht="18.649999999999999" customHeight="1">
      <c r="A62" s="131">
        <v>5</v>
      </c>
      <c r="B62" s="137" t="s">
        <v>724</v>
      </c>
      <c r="C62" s="128">
        <v>2</v>
      </c>
      <c r="D62" s="128" t="s">
        <v>473</v>
      </c>
      <c r="E62" s="129"/>
      <c r="F62" s="129">
        <f t="shared" si="0"/>
        <v>0</v>
      </c>
      <c r="G62" s="130"/>
    </row>
    <row r="63" spans="1:7" ht="18.649999999999999" customHeight="1">
      <c r="A63" s="134" t="s">
        <v>580</v>
      </c>
      <c r="B63" s="135" t="s">
        <v>725</v>
      </c>
      <c r="C63" s="128"/>
      <c r="D63" s="128"/>
      <c r="E63" s="129"/>
      <c r="F63" s="129"/>
      <c r="G63" s="130"/>
    </row>
    <row r="64" spans="1:7" ht="18.649999999999999" customHeight="1">
      <c r="A64" s="131">
        <v>1</v>
      </c>
      <c r="B64" s="137" t="s">
        <v>726</v>
      </c>
      <c r="C64" s="128">
        <v>1</v>
      </c>
      <c r="D64" s="128" t="s">
        <v>127</v>
      </c>
      <c r="E64" s="129"/>
      <c r="F64" s="129">
        <f t="shared" si="0"/>
        <v>0</v>
      </c>
      <c r="G64" s="130"/>
    </row>
    <row r="65" spans="1:7" ht="18.649999999999999" customHeight="1">
      <c r="A65" s="131">
        <v>3</v>
      </c>
      <c r="B65" s="137" t="s">
        <v>727</v>
      </c>
      <c r="C65" s="128">
        <v>1</v>
      </c>
      <c r="D65" s="128" t="s">
        <v>127</v>
      </c>
      <c r="E65" s="129"/>
      <c r="F65" s="129">
        <f t="shared" si="0"/>
        <v>0</v>
      </c>
      <c r="G65" s="130"/>
    </row>
    <row r="66" spans="1:7" ht="18.649999999999999" customHeight="1">
      <c r="A66" s="131">
        <v>4</v>
      </c>
      <c r="B66" s="137" t="s">
        <v>728</v>
      </c>
      <c r="C66" s="128">
        <v>1</v>
      </c>
      <c r="D66" s="128" t="s">
        <v>127</v>
      </c>
      <c r="E66" s="129"/>
      <c r="F66" s="129">
        <f t="shared" si="0"/>
        <v>0</v>
      </c>
      <c r="G66" s="130"/>
    </row>
    <row r="67" spans="1:7" ht="18.649999999999999" customHeight="1">
      <c r="A67" s="131">
        <v>5</v>
      </c>
      <c r="B67" s="137" t="s">
        <v>664</v>
      </c>
      <c r="C67" s="128">
        <v>1</v>
      </c>
      <c r="D67" s="128" t="s">
        <v>127</v>
      </c>
      <c r="E67" s="129"/>
      <c r="F67" s="129">
        <f>C67*E67</f>
        <v>0</v>
      </c>
      <c r="G67" s="130"/>
    </row>
    <row r="68" spans="1:7" ht="18.649999999999999" customHeight="1">
      <c r="A68" s="131">
        <v>6</v>
      </c>
      <c r="B68" s="137" t="s">
        <v>729</v>
      </c>
      <c r="C68" s="128">
        <v>1</v>
      </c>
      <c r="D68" s="128" t="s">
        <v>127</v>
      </c>
      <c r="E68" s="129"/>
      <c r="F68" s="129">
        <f>C68*E68</f>
        <v>0</v>
      </c>
      <c r="G68" s="130"/>
    </row>
    <row r="69" spans="1:7" ht="18.649999999999999" customHeight="1">
      <c r="A69" s="131">
        <v>7</v>
      </c>
      <c r="B69" s="137" t="s">
        <v>730</v>
      </c>
      <c r="C69" s="128">
        <v>1</v>
      </c>
      <c r="D69" s="128" t="s">
        <v>127</v>
      </c>
      <c r="E69" s="129"/>
      <c r="F69" s="129">
        <f>C69*E69</f>
        <v>0</v>
      </c>
      <c r="G69" s="130"/>
    </row>
    <row r="70" spans="1:7" ht="18.649999999999999" customHeight="1">
      <c r="A70" s="131">
        <v>8</v>
      </c>
      <c r="B70" s="137" t="s">
        <v>731</v>
      </c>
      <c r="C70" s="128">
        <v>1</v>
      </c>
      <c r="D70" s="128" t="s">
        <v>127</v>
      </c>
      <c r="E70" s="129"/>
      <c r="F70" s="129">
        <f>C70*E70</f>
        <v>0</v>
      </c>
      <c r="G70" s="130"/>
    </row>
    <row r="71" spans="1:7" ht="18.649999999999999" customHeight="1">
      <c r="A71" s="131">
        <v>9</v>
      </c>
      <c r="B71" s="137" t="s">
        <v>732</v>
      </c>
      <c r="C71" s="128">
        <v>1</v>
      </c>
      <c r="D71" s="128" t="s">
        <v>127</v>
      </c>
      <c r="E71" s="129"/>
      <c r="F71" s="129">
        <f t="shared" ref="F71:F86" si="1">C71*E71</f>
        <v>0</v>
      </c>
      <c r="G71" s="130"/>
    </row>
    <row r="72" spans="1:7" ht="18.649999999999999" customHeight="1">
      <c r="A72" s="134" t="s">
        <v>580</v>
      </c>
      <c r="B72" s="135" t="s">
        <v>733</v>
      </c>
      <c r="C72" s="128"/>
      <c r="D72" s="128"/>
      <c r="E72" s="129"/>
      <c r="F72" s="129"/>
      <c r="G72" s="130"/>
    </row>
    <row r="73" spans="1:7" ht="18.649999999999999" customHeight="1">
      <c r="A73" s="131">
        <v>1</v>
      </c>
      <c r="B73" s="137" t="s">
        <v>734</v>
      </c>
      <c r="C73" s="128">
        <v>44</v>
      </c>
      <c r="D73" s="128" t="s">
        <v>473</v>
      </c>
      <c r="E73" s="129"/>
      <c r="F73" s="129">
        <f t="shared" si="1"/>
        <v>0</v>
      </c>
      <c r="G73" s="130"/>
    </row>
    <row r="74" spans="1:7" ht="18.649999999999999" customHeight="1">
      <c r="A74" s="131">
        <v>2</v>
      </c>
      <c r="B74" s="137" t="s">
        <v>735</v>
      </c>
      <c r="C74" s="128">
        <v>44</v>
      </c>
      <c r="D74" s="128" t="s">
        <v>473</v>
      </c>
      <c r="E74" s="129"/>
      <c r="F74" s="129">
        <f t="shared" si="1"/>
        <v>0</v>
      </c>
      <c r="G74" s="130"/>
    </row>
    <row r="75" spans="1:7" ht="18.649999999999999" customHeight="1">
      <c r="A75" s="131">
        <v>3</v>
      </c>
      <c r="B75" s="137" t="s">
        <v>736</v>
      </c>
      <c r="C75" s="128">
        <v>6</v>
      </c>
      <c r="D75" s="128" t="s">
        <v>473</v>
      </c>
      <c r="E75" s="129"/>
      <c r="F75" s="129">
        <f t="shared" si="1"/>
        <v>0</v>
      </c>
      <c r="G75" s="130"/>
    </row>
    <row r="76" spans="1:7" ht="18.649999999999999" customHeight="1">
      <c r="A76" s="131">
        <v>4</v>
      </c>
      <c r="B76" s="137" t="s">
        <v>737</v>
      </c>
      <c r="C76" s="128">
        <v>2</v>
      </c>
      <c r="D76" s="128" t="s">
        <v>473</v>
      </c>
      <c r="E76" s="129"/>
      <c r="F76" s="129">
        <f t="shared" si="1"/>
        <v>0</v>
      </c>
      <c r="G76" s="130"/>
    </row>
    <row r="77" spans="1:7" ht="18.649999999999999" customHeight="1">
      <c r="A77" s="131">
        <v>5</v>
      </c>
      <c r="B77" s="137" t="s">
        <v>721</v>
      </c>
      <c r="C77" s="128">
        <v>2</v>
      </c>
      <c r="D77" s="128" t="s">
        <v>473</v>
      </c>
      <c r="E77" s="129"/>
      <c r="F77" s="129">
        <f t="shared" si="1"/>
        <v>0</v>
      </c>
      <c r="G77" s="130"/>
    </row>
    <row r="78" spans="1:7" ht="18.649999999999999" customHeight="1">
      <c r="A78" s="131">
        <v>6</v>
      </c>
      <c r="B78" s="137" t="s">
        <v>738</v>
      </c>
      <c r="C78" s="128">
        <v>2</v>
      </c>
      <c r="D78" s="128" t="s">
        <v>473</v>
      </c>
      <c r="E78" s="129"/>
      <c r="F78" s="129">
        <f t="shared" si="1"/>
        <v>0</v>
      </c>
      <c r="G78" s="130"/>
    </row>
    <row r="79" spans="1:7" ht="18.649999999999999" customHeight="1">
      <c r="A79" s="131">
        <v>7</v>
      </c>
      <c r="B79" s="137" t="s">
        <v>726</v>
      </c>
      <c r="C79" s="128">
        <v>1</v>
      </c>
      <c r="D79" s="128" t="s">
        <v>127</v>
      </c>
      <c r="E79" s="129"/>
      <c r="F79" s="129">
        <f t="shared" si="1"/>
        <v>0</v>
      </c>
      <c r="G79" s="130"/>
    </row>
    <row r="80" spans="1:7" ht="18.649999999999999" customHeight="1">
      <c r="A80" s="131">
        <v>11</v>
      </c>
      <c r="B80" s="137" t="s">
        <v>727</v>
      </c>
      <c r="C80" s="128">
        <v>1</v>
      </c>
      <c r="D80" s="128" t="s">
        <v>127</v>
      </c>
      <c r="E80" s="129"/>
      <c r="F80" s="129">
        <f t="shared" si="1"/>
        <v>0</v>
      </c>
      <c r="G80" s="130"/>
    </row>
    <row r="81" spans="1:7" ht="18.649999999999999" customHeight="1">
      <c r="A81" s="131">
        <v>12</v>
      </c>
      <c r="B81" s="137" t="s">
        <v>728</v>
      </c>
      <c r="C81" s="128">
        <v>1</v>
      </c>
      <c r="D81" s="128" t="s">
        <v>127</v>
      </c>
      <c r="E81" s="129"/>
      <c r="F81" s="129">
        <f t="shared" si="1"/>
        <v>0</v>
      </c>
      <c r="G81" s="130"/>
    </row>
    <row r="82" spans="1:7" ht="18.649999999999999" customHeight="1">
      <c r="A82" s="131">
        <v>13</v>
      </c>
      <c r="B82" s="137" t="s">
        <v>664</v>
      </c>
      <c r="C82" s="128">
        <v>1</v>
      </c>
      <c r="D82" s="128" t="s">
        <v>127</v>
      </c>
      <c r="E82" s="129"/>
      <c r="F82" s="129">
        <f t="shared" si="1"/>
        <v>0</v>
      </c>
      <c r="G82" s="130"/>
    </row>
    <row r="83" spans="1:7" ht="18.649999999999999" customHeight="1">
      <c r="A83" s="131">
        <v>14</v>
      </c>
      <c r="B83" s="137" t="s">
        <v>729</v>
      </c>
      <c r="C83" s="128">
        <v>1</v>
      </c>
      <c r="D83" s="128" t="s">
        <v>127</v>
      </c>
      <c r="E83" s="129"/>
      <c r="F83" s="129">
        <f t="shared" si="1"/>
        <v>0</v>
      </c>
      <c r="G83" s="130"/>
    </row>
    <row r="84" spans="1:7" ht="18.649999999999999" customHeight="1">
      <c r="A84" s="131">
        <v>15</v>
      </c>
      <c r="B84" s="137" t="s">
        <v>739</v>
      </c>
      <c r="C84" s="128">
        <v>1</v>
      </c>
      <c r="D84" s="128" t="s">
        <v>127</v>
      </c>
      <c r="E84" s="129"/>
      <c r="F84" s="129">
        <f t="shared" si="1"/>
        <v>0</v>
      </c>
      <c r="G84" s="130"/>
    </row>
    <row r="85" spans="1:7" ht="18.649999999999999" customHeight="1">
      <c r="A85" s="131">
        <v>16</v>
      </c>
      <c r="B85" s="137" t="s">
        <v>740</v>
      </c>
      <c r="C85" s="128">
        <v>1</v>
      </c>
      <c r="D85" s="128" t="s">
        <v>127</v>
      </c>
      <c r="E85" s="129"/>
      <c r="F85" s="129">
        <f t="shared" si="1"/>
        <v>0</v>
      </c>
      <c r="G85" s="130"/>
    </row>
    <row r="86" spans="1:7" ht="18.649999999999999" customHeight="1">
      <c r="A86" s="131">
        <v>17</v>
      </c>
      <c r="B86" s="137" t="s">
        <v>732</v>
      </c>
      <c r="C86" s="128">
        <v>1</v>
      </c>
      <c r="D86" s="128" t="s">
        <v>127</v>
      </c>
      <c r="E86" s="129"/>
      <c r="F86" s="129">
        <f t="shared" si="1"/>
        <v>0</v>
      </c>
      <c r="G86" s="130"/>
    </row>
    <row r="87" spans="1:7" ht="18.649999999999999" customHeight="1" thickBot="1">
      <c r="A87" s="140"/>
      <c r="B87" s="146"/>
      <c r="C87" s="147"/>
      <c r="D87" s="147"/>
      <c r="E87" s="148"/>
      <c r="F87" s="148"/>
      <c r="G87" s="149"/>
    </row>
    <row r="88" spans="1:7" ht="16" thickTop="1"/>
  </sheetData>
  <pageMargins left="0.78740157480314965" right="0.78740157480314965" top="0.98425196850393704" bottom="0.98425196850393704" header="0.51181102362204722" footer="0.51181102362204722"/>
  <pageSetup paperSize="9" scale="62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zoomScale="80" zoomScaleNormal="80" workbookViewId="0"/>
  </sheetViews>
  <sheetFormatPr defaultColWidth="8.81640625" defaultRowHeight="15.5"/>
  <cols>
    <col min="1" max="1" width="8.54296875" style="188" customWidth="1"/>
    <col min="2" max="2" width="60.453125" style="188" customWidth="1"/>
    <col min="3" max="4" width="10.453125" style="188" customWidth="1"/>
    <col min="5" max="5" width="12.453125" style="204" customWidth="1"/>
    <col min="6" max="6" width="14.54296875" style="204" customWidth="1"/>
    <col min="7" max="7" width="89.453125" style="188" customWidth="1"/>
    <col min="8" max="8" width="20.1796875" style="188" customWidth="1"/>
    <col min="9" max="256" width="8.81640625" style="171"/>
    <col min="257" max="257" width="8.54296875" style="171" customWidth="1"/>
    <col min="258" max="258" width="60.453125" style="171" customWidth="1"/>
    <col min="259" max="260" width="10.453125" style="171" customWidth="1"/>
    <col min="261" max="261" width="12.453125" style="171" customWidth="1"/>
    <col min="262" max="262" width="14.54296875" style="171" customWidth="1"/>
    <col min="263" max="263" width="89.453125" style="171" customWidth="1"/>
    <col min="264" max="264" width="20.1796875" style="171" customWidth="1"/>
    <col min="265" max="512" width="8.81640625" style="171"/>
    <col min="513" max="513" width="8.54296875" style="171" customWidth="1"/>
    <col min="514" max="514" width="60.453125" style="171" customWidth="1"/>
    <col min="515" max="516" width="10.453125" style="171" customWidth="1"/>
    <col min="517" max="517" width="12.453125" style="171" customWidth="1"/>
    <col min="518" max="518" width="14.54296875" style="171" customWidth="1"/>
    <col min="519" max="519" width="89.453125" style="171" customWidth="1"/>
    <col min="520" max="520" width="20.1796875" style="171" customWidth="1"/>
    <col min="521" max="768" width="8.81640625" style="171"/>
    <col min="769" max="769" width="8.54296875" style="171" customWidth="1"/>
    <col min="770" max="770" width="60.453125" style="171" customWidth="1"/>
    <col min="771" max="772" width="10.453125" style="171" customWidth="1"/>
    <col min="773" max="773" width="12.453125" style="171" customWidth="1"/>
    <col min="774" max="774" width="14.54296875" style="171" customWidth="1"/>
    <col min="775" max="775" width="89.453125" style="171" customWidth="1"/>
    <col min="776" max="776" width="20.1796875" style="171" customWidth="1"/>
    <col min="777" max="1024" width="8.81640625" style="171"/>
    <col min="1025" max="1025" width="8.54296875" style="171" customWidth="1"/>
    <col min="1026" max="1026" width="60.453125" style="171" customWidth="1"/>
    <col min="1027" max="1028" width="10.453125" style="171" customWidth="1"/>
    <col min="1029" max="1029" width="12.453125" style="171" customWidth="1"/>
    <col min="1030" max="1030" width="14.54296875" style="171" customWidth="1"/>
    <col min="1031" max="1031" width="89.453125" style="171" customWidth="1"/>
    <col min="1032" max="1032" width="20.1796875" style="171" customWidth="1"/>
    <col min="1033" max="1280" width="8.81640625" style="171"/>
    <col min="1281" max="1281" width="8.54296875" style="171" customWidth="1"/>
    <col min="1282" max="1282" width="60.453125" style="171" customWidth="1"/>
    <col min="1283" max="1284" width="10.453125" style="171" customWidth="1"/>
    <col min="1285" max="1285" width="12.453125" style="171" customWidth="1"/>
    <col min="1286" max="1286" width="14.54296875" style="171" customWidth="1"/>
    <col min="1287" max="1287" width="89.453125" style="171" customWidth="1"/>
    <col min="1288" max="1288" width="20.1796875" style="171" customWidth="1"/>
    <col min="1289" max="1536" width="8.81640625" style="171"/>
    <col min="1537" max="1537" width="8.54296875" style="171" customWidth="1"/>
    <col min="1538" max="1538" width="60.453125" style="171" customWidth="1"/>
    <col min="1539" max="1540" width="10.453125" style="171" customWidth="1"/>
    <col min="1541" max="1541" width="12.453125" style="171" customWidth="1"/>
    <col min="1542" max="1542" width="14.54296875" style="171" customWidth="1"/>
    <col min="1543" max="1543" width="89.453125" style="171" customWidth="1"/>
    <col min="1544" max="1544" width="20.1796875" style="171" customWidth="1"/>
    <col min="1545" max="1792" width="8.81640625" style="171"/>
    <col min="1793" max="1793" width="8.54296875" style="171" customWidth="1"/>
    <col min="1794" max="1794" width="60.453125" style="171" customWidth="1"/>
    <col min="1795" max="1796" width="10.453125" style="171" customWidth="1"/>
    <col min="1797" max="1797" width="12.453125" style="171" customWidth="1"/>
    <col min="1798" max="1798" width="14.54296875" style="171" customWidth="1"/>
    <col min="1799" max="1799" width="89.453125" style="171" customWidth="1"/>
    <col min="1800" max="1800" width="20.1796875" style="171" customWidth="1"/>
    <col min="1801" max="2048" width="8.81640625" style="171"/>
    <col min="2049" max="2049" width="8.54296875" style="171" customWidth="1"/>
    <col min="2050" max="2050" width="60.453125" style="171" customWidth="1"/>
    <col min="2051" max="2052" width="10.453125" style="171" customWidth="1"/>
    <col min="2053" max="2053" width="12.453125" style="171" customWidth="1"/>
    <col min="2054" max="2054" width="14.54296875" style="171" customWidth="1"/>
    <col min="2055" max="2055" width="89.453125" style="171" customWidth="1"/>
    <col min="2056" max="2056" width="20.1796875" style="171" customWidth="1"/>
    <col min="2057" max="2304" width="8.81640625" style="171"/>
    <col min="2305" max="2305" width="8.54296875" style="171" customWidth="1"/>
    <col min="2306" max="2306" width="60.453125" style="171" customWidth="1"/>
    <col min="2307" max="2308" width="10.453125" style="171" customWidth="1"/>
    <col min="2309" max="2309" width="12.453125" style="171" customWidth="1"/>
    <col min="2310" max="2310" width="14.54296875" style="171" customWidth="1"/>
    <col min="2311" max="2311" width="89.453125" style="171" customWidth="1"/>
    <col min="2312" max="2312" width="20.1796875" style="171" customWidth="1"/>
    <col min="2313" max="2560" width="8.81640625" style="171"/>
    <col min="2561" max="2561" width="8.54296875" style="171" customWidth="1"/>
    <col min="2562" max="2562" width="60.453125" style="171" customWidth="1"/>
    <col min="2563" max="2564" width="10.453125" style="171" customWidth="1"/>
    <col min="2565" max="2565" width="12.453125" style="171" customWidth="1"/>
    <col min="2566" max="2566" width="14.54296875" style="171" customWidth="1"/>
    <col min="2567" max="2567" width="89.453125" style="171" customWidth="1"/>
    <col min="2568" max="2568" width="20.1796875" style="171" customWidth="1"/>
    <col min="2569" max="2816" width="8.81640625" style="171"/>
    <col min="2817" max="2817" width="8.54296875" style="171" customWidth="1"/>
    <col min="2818" max="2818" width="60.453125" style="171" customWidth="1"/>
    <col min="2819" max="2820" width="10.453125" style="171" customWidth="1"/>
    <col min="2821" max="2821" width="12.453125" style="171" customWidth="1"/>
    <col min="2822" max="2822" width="14.54296875" style="171" customWidth="1"/>
    <col min="2823" max="2823" width="89.453125" style="171" customWidth="1"/>
    <col min="2824" max="2824" width="20.1796875" style="171" customWidth="1"/>
    <col min="2825" max="3072" width="8.81640625" style="171"/>
    <col min="3073" max="3073" width="8.54296875" style="171" customWidth="1"/>
    <col min="3074" max="3074" width="60.453125" style="171" customWidth="1"/>
    <col min="3075" max="3076" width="10.453125" style="171" customWidth="1"/>
    <col min="3077" max="3077" width="12.453125" style="171" customWidth="1"/>
    <col min="3078" max="3078" width="14.54296875" style="171" customWidth="1"/>
    <col min="3079" max="3079" width="89.453125" style="171" customWidth="1"/>
    <col min="3080" max="3080" width="20.1796875" style="171" customWidth="1"/>
    <col min="3081" max="3328" width="8.81640625" style="171"/>
    <col min="3329" max="3329" width="8.54296875" style="171" customWidth="1"/>
    <col min="3330" max="3330" width="60.453125" style="171" customWidth="1"/>
    <col min="3331" max="3332" width="10.453125" style="171" customWidth="1"/>
    <col min="3333" max="3333" width="12.453125" style="171" customWidth="1"/>
    <col min="3334" max="3334" width="14.54296875" style="171" customWidth="1"/>
    <col min="3335" max="3335" width="89.453125" style="171" customWidth="1"/>
    <col min="3336" max="3336" width="20.1796875" style="171" customWidth="1"/>
    <col min="3337" max="3584" width="8.81640625" style="171"/>
    <col min="3585" max="3585" width="8.54296875" style="171" customWidth="1"/>
    <col min="3586" max="3586" width="60.453125" style="171" customWidth="1"/>
    <col min="3587" max="3588" width="10.453125" style="171" customWidth="1"/>
    <col min="3589" max="3589" width="12.453125" style="171" customWidth="1"/>
    <col min="3590" max="3590" width="14.54296875" style="171" customWidth="1"/>
    <col min="3591" max="3591" width="89.453125" style="171" customWidth="1"/>
    <col min="3592" max="3592" width="20.1796875" style="171" customWidth="1"/>
    <col min="3593" max="3840" width="8.81640625" style="171"/>
    <col min="3841" max="3841" width="8.54296875" style="171" customWidth="1"/>
    <col min="3842" max="3842" width="60.453125" style="171" customWidth="1"/>
    <col min="3843" max="3844" width="10.453125" style="171" customWidth="1"/>
    <col min="3845" max="3845" width="12.453125" style="171" customWidth="1"/>
    <col min="3846" max="3846" width="14.54296875" style="171" customWidth="1"/>
    <col min="3847" max="3847" width="89.453125" style="171" customWidth="1"/>
    <col min="3848" max="3848" width="20.1796875" style="171" customWidth="1"/>
    <col min="3849" max="4096" width="8.81640625" style="171"/>
    <col min="4097" max="4097" width="8.54296875" style="171" customWidth="1"/>
    <col min="4098" max="4098" width="60.453125" style="171" customWidth="1"/>
    <col min="4099" max="4100" width="10.453125" style="171" customWidth="1"/>
    <col min="4101" max="4101" width="12.453125" style="171" customWidth="1"/>
    <col min="4102" max="4102" width="14.54296875" style="171" customWidth="1"/>
    <col min="4103" max="4103" width="89.453125" style="171" customWidth="1"/>
    <col min="4104" max="4104" width="20.1796875" style="171" customWidth="1"/>
    <col min="4105" max="4352" width="8.81640625" style="171"/>
    <col min="4353" max="4353" width="8.54296875" style="171" customWidth="1"/>
    <col min="4354" max="4354" width="60.453125" style="171" customWidth="1"/>
    <col min="4355" max="4356" width="10.453125" style="171" customWidth="1"/>
    <col min="4357" max="4357" width="12.453125" style="171" customWidth="1"/>
    <col min="4358" max="4358" width="14.54296875" style="171" customWidth="1"/>
    <col min="4359" max="4359" width="89.453125" style="171" customWidth="1"/>
    <col min="4360" max="4360" width="20.1796875" style="171" customWidth="1"/>
    <col min="4361" max="4608" width="8.81640625" style="171"/>
    <col min="4609" max="4609" width="8.54296875" style="171" customWidth="1"/>
    <col min="4610" max="4610" width="60.453125" style="171" customWidth="1"/>
    <col min="4611" max="4612" width="10.453125" style="171" customWidth="1"/>
    <col min="4613" max="4613" width="12.453125" style="171" customWidth="1"/>
    <col min="4614" max="4614" width="14.54296875" style="171" customWidth="1"/>
    <col min="4615" max="4615" width="89.453125" style="171" customWidth="1"/>
    <col min="4616" max="4616" width="20.1796875" style="171" customWidth="1"/>
    <col min="4617" max="4864" width="8.81640625" style="171"/>
    <col min="4865" max="4865" width="8.54296875" style="171" customWidth="1"/>
    <col min="4866" max="4866" width="60.453125" style="171" customWidth="1"/>
    <col min="4867" max="4868" width="10.453125" style="171" customWidth="1"/>
    <col min="4869" max="4869" width="12.453125" style="171" customWidth="1"/>
    <col min="4870" max="4870" width="14.54296875" style="171" customWidth="1"/>
    <col min="4871" max="4871" width="89.453125" style="171" customWidth="1"/>
    <col min="4872" max="4872" width="20.1796875" style="171" customWidth="1"/>
    <col min="4873" max="5120" width="8.81640625" style="171"/>
    <col min="5121" max="5121" width="8.54296875" style="171" customWidth="1"/>
    <col min="5122" max="5122" width="60.453125" style="171" customWidth="1"/>
    <col min="5123" max="5124" width="10.453125" style="171" customWidth="1"/>
    <col min="5125" max="5125" width="12.453125" style="171" customWidth="1"/>
    <col min="5126" max="5126" width="14.54296875" style="171" customWidth="1"/>
    <col min="5127" max="5127" width="89.453125" style="171" customWidth="1"/>
    <col min="5128" max="5128" width="20.1796875" style="171" customWidth="1"/>
    <col min="5129" max="5376" width="8.81640625" style="171"/>
    <col min="5377" max="5377" width="8.54296875" style="171" customWidth="1"/>
    <col min="5378" max="5378" width="60.453125" style="171" customWidth="1"/>
    <col min="5379" max="5380" width="10.453125" style="171" customWidth="1"/>
    <col min="5381" max="5381" width="12.453125" style="171" customWidth="1"/>
    <col min="5382" max="5382" width="14.54296875" style="171" customWidth="1"/>
    <col min="5383" max="5383" width="89.453125" style="171" customWidth="1"/>
    <col min="5384" max="5384" width="20.1796875" style="171" customWidth="1"/>
    <col min="5385" max="5632" width="8.81640625" style="171"/>
    <col min="5633" max="5633" width="8.54296875" style="171" customWidth="1"/>
    <col min="5634" max="5634" width="60.453125" style="171" customWidth="1"/>
    <col min="5635" max="5636" width="10.453125" style="171" customWidth="1"/>
    <col min="5637" max="5637" width="12.453125" style="171" customWidth="1"/>
    <col min="5638" max="5638" width="14.54296875" style="171" customWidth="1"/>
    <col min="5639" max="5639" width="89.453125" style="171" customWidth="1"/>
    <col min="5640" max="5640" width="20.1796875" style="171" customWidth="1"/>
    <col min="5641" max="5888" width="8.81640625" style="171"/>
    <col min="5889" max="5889" width="8.54296875" style="171" customWidth="1"/>
    <col min="5890" max="5890" width="60.453125" style="171" customWidth="1"/>
    <col min="5891" max="5892" width="10.453125" style="171" customWidth="1"/>
    <col min="5893" max="5893" width="12.453125" style="171" customWidth="1"/>
    <col min="5894" max="5894" width="14.54296875" style="171" customWidth="1"/>
    <col min="5895" max="5895" width="89.453125" style="171" customWidth="1"/>
    <col min="5896" max="5896" width="20.1796875" style="171" customWidth="1"/>
    <col min="5897" max="6144" width="8.81640625" style="171"/>
    <col min="6145" max="6145" width="8.54296875" style="171" customWidth="1"/>
    <col min="6146" max="6146" width="60.453125" style="171" customWidth="1"/>
    <col min="6147" max="6148" width="10.453125" style="171" customWidth="1"/>
    <col min="6149" max="6149" width="12.453125" style="171" customWidth="1"/>
    <col min="6150" max="6150" width="14.54296875" style="171" customWidth="1"/>
    <col min="6151" max="6151" width="89.453125" style="171" customWidth="1"/>
    <col min="6152" max="6152" width="20.1796875" style="171" customWidth="1"/>
    <col min="6153" max="6400" width="8.81640625" style="171"/>
    <col min="6401" max="6401" width="8.54296875" style="171" customWidth="1"/>
    <col min="6402" max="6402" width="60.453125" style="171" customWidth="1"/>
    <col min="6403" max="6404" width="10.453125" style="171" customWidth="1"/>
    <col min="6405" max="6405" width="12.453125" style="171" customWidth="1"/>
    <col min="6406" max="6406" width="14.54296875" style="171" customWidth="1"/>
    <col min="6407" max="6407" width="89.453125" style="171" customWidth="1"/>
    <col min="6408" max="6408" width="20.1796875" style="171" customWidth="1"/>
    <col min="6409" max="6656" width="8.81640625" style="171"/>
    <col min="6657" max="6657" width="8.54296875" style="171" customWidth="1"/>
    <col min="6658" max="6658" width="60.453125" style="171" customWidth="1"/>
    <col min="6659" max="6660" width="10.453125" style="171" customWidth="1"/>
    <col min="6661" max="6661" width="12.453125" style="171" customWidth="1"/>
    <col min="6662" max="6662" width="14.54296875" style="171" customWidth="1"/>
    <col min="6663" max="6663" width="89.453125" style="171" customWidth="1"/>
    <col min="6664" max="6664" width="20.1796875" style="171" customWidth="1"/>
    <col min="6665" max="6912" width="8.81640625" style="171"/>
    <col min="6913" max="6913" width="8.54296875" style="171" customWidth="1"/>
    <col min="6914" max="6914" width="60.453125" style="171" customWidth="1"/>
    <col min="6915" max="6916" width="10.453125" style="171" customWidth="1"/>
    <col min="6917" max="6917" width="12.453125" style="171" customWidth="1"/>
    <col min="6918" max="6918" width="14.54296875" style="171" customWidth="1"/>
    <col min="6919" max="6919" width="89.453125" style="171" customWidth="1"/>
    <col min="6920" max="6920" width="20.1796875" style="171" customWidth="1"/>
    <col min="6921" max="7168" width="8.81640625" style="171"/>
    <col min="7169" max="7169" width="8.54296875" style="171" customWidth="1"/>
    <col min="7170" max="7170" width="60.453125" style="171" customWidth="1"/>
    <col min="7171" max="7172" width="10.453125" style="171" customWidth="1"/>
    <col min="7173" max="7173" width="12.453125" style="171" customWidth="1"/>
    <col min="7174" max="7174" width="14.54296875" style="171" customWidth="1"/>
    <col min="7175" max="7175" width="89.453125" style="171" customWidth="1"/>
    <col min="7176" max="7176" width="20.1796875" style="171" customWidth="1"/>
    <col min="7177" max="7424" width="8.81640625" style="171"/>
    <col min="7425" max="7425" width="8.54296875" style="171" customWidth="1"/>
    <col min="7426" max="7426" width="60.453125" style="171" customWidth="1"/>
    <col min="7427" max="7428" width="10.453125" style="171" customWidth="1"/>
    <col min="7429" max="7429" width="12.453125" style="171" customWidth="1"/>
    <col min="7430" max="7430" width="14.54296875" style="171" customWidth="1"/>
    <col min="7431" max="7431" width="89.453125" style="171" customWidth="1"/>
    <col min="7432" max="7432" width="20.1796875" style="171" customWidth="1"/>
    <col min="7433" max="7680" width="8.81640625" style="171"/>
    <col min="7681" max="7681" width="8.54296875" style="171" customWidth="1"/>
    <col min="7682" max="7682" width="60.453125" style="171" customWidth="1"/>
    <col min="7683" max="7684" width="10.453125" style="171" customWidth="1"/>
    <col min="7685" max="7685" width="12.453125" style="171" customWidth="1"/>
    <col min="7686" max="7686" width="14.54296875" style="171" customWidth="1"/>
    <col min="7687" max="7687" width="89.453125" style="171" customWidth="1"/>
    <col min="7688" max="7688" width="20.1796875" style="171" customWidth="1"/>
    <col min="7689" max="7936" width="8.81640625" style="171"/>
    <col min="7937" max="7937" width="8.54296875" style="171" customWidth="1"/>
    <col min="7938" max="7938" width="60.453125" style="171" customWidth="1"/>
    <col min="7939" max="7940" width="10.453125" style="171" customWidth="1"/>
    <col min="7941" max="7941" width="12.453125" style="171" customWidth="1"/>
    <col min="7942" max="7942" width="14.54296875" style="171" customWidth="1"/>
    <col min="7943" max="7943" width="89.453125" style="171" customWidth="1"/>
    <col min="7944" max="7944" width="20.1796875" style="171" customWidth="1"/>
    <col min="7945" max="8192" width="8.81640625" style="171"/>
    <col min="8193" max="8193" width="8.54296875" style="171" customWidth="1"/>
    <col min="8194" max="8194" width="60.453125" style="171" customWidth="1"/>
    <col min="8195" max="8196" width="10.453125" style="171" customWidth="1"/>
    <col min="8197" max="8197" width="12.453125" style="171" customWidth="1"/>
    <col min="8198" max="8198" width="14.54296875" style="171" customWidth="1"/>
    <col min="8199" max="8199" width="89.453125" style="171" customWidth="1"/>
    <col min="8200" max="8200" width="20.1796875" style="171" customWidth="1"/>
    <col min="8201" max="8448" width="8.81640625" style="171"/>
    <col min="8449" max="8449" width="8.54296875" style="171" customWidth="1"/>
    <col min="8450" max="8450" width="60.453125" style="171" customWidth="1"/>
    <col min="8451" max="8452" width="10.453125" style="171" customWidth="1"/>
    <col min="8453" max="8453" width="12.453125" style="171" customWidth="1"/>
    <col min="8454" max="8454" width="14.54296875" style="171" customWidth="1"/>
    <col min="8455" max="8455" width="89.453125" style="171" customWidth="1"/>
    <col min="8456" max="8456" width="20.1796875" style="171" customWidth="1"/>
    <col min="8457" max="8704" width="8.81640625" style="171"/>
    <col min="8705" max="8705" width="8.54296875" style="171" customWidth="1"/>
    <col min="8706" max="8706" width="60.453125" style="171" customWidth="1"/>
    <col min="8707" max="8708" width="10.453125" style="171" customWidth="1"/>
    <col min="8709" max="8709" width="12.453125" style="171" customWidth="1"/>
    <col min="8710" max="8710" width="14.54296875" style="171" customWidth="1"/>
    <col min="8711" max="8711" width="89.453125" style="171" customWidth="1"/>
    <col min="8712" max="8712" width="20.1796875" style="171" customWidth="1"/>
    <col min="8713" max="8960" width="8.81640625" style="171"/>
    <col min="8961" max="8961" width="8.54296875" style="171" customWidth="1"/>
    <col min="8962" max="8962" width="60.453125" style="171" customWidth="1"/>
    <col min="8963" max="8964" width="10.453125" style="171" customWidth="1"/>
    <col min="8965" max="8965" width="12.453125" style="171" customWidth="1"/>
    <col min="8966" max="8966" width="14.54296875" style="171" customWidth="1"/>
    <col min="8967" max="8967" width="89.453125" style="171" customWidth="1"/>
    <col min="8968" max="8968" width="20.1796875" style="171" customWidth="1"/>
    <col min="8969" max="9216" width="8.81640625" style="171"/>
    <col min="9217" max="9217" width="8.54296875" style="171" customWidth="1"/>
    <col min="9218" max="9218" width="60.453125" style="171" customWidth="1"/>
    <col min="9219" max="9220" width="10.453125" style="171" customWidth="1"/>
    <col min="9221" max="9221" width="12.453125" style="171" customWidth="1"/>
    <col min="9222" max="9222" width="14.54296875" style="171" customWidth="1"/>
    <col min="9223" max="9223" width="89.453125" style="171" customWidth="1"/>
    <col min="9224" max="9224" width="20.1796875" style="171" customWidth="1"/>
    <col min="9225" max="9472" width="8.81640625" style="171"/>
    <col min="9473" max="9473" width="8.54296875" style="171" customWidth="1"/>
    <col min="9474" max="9474" width="60.453125" style="171" customWidth="1"/>
    <col min="9475" max="9476" width="10.453125" style="171" customWidth="1"/>
    <col min="9477" max="9477" width="12.453125" style="171" customWidth="1"/>
    <col min="9478" max="9478" width="14.54296875" style="171" customWidth="1"/>
    <col min="9479" max="9479" width="89.453125" style="171" customWidth="1"/>
    <col min="9480" max="9480" width="20.1796875" style="171" customWidth="1"/>
    <col min="9481" max="9728" width="8.81640625" style="171"/>
    <col min="9729" max="9729" width="8.54296875" style="171" customWidth="1"/>
    <col min="9730" max="9730" width="60.453125" style="171" customWidth="1"/>
    <col min="9731" max="9732" width="10.453125" style="171" customWidth="1"/>
    <col min="9733" max="9733" width="12.453125" style="171" customWidth="1"/>
    <col min="9734" max="9734" width="14.54296875" style="171" customWidth="1"/>
    <col min="9735" max="9735" width="89.453125" style="171" customWidth="1"/>
    <col min="9736" max="9736" width="20.1796875" style="171" customWidth="1"/>
    <col min="9737" max="9984" width="8.81640625" style="171"/>
    <col min="9985" max="9985" width="8.54296875" style="171" customWidth="1"/>
    <col min="9986" max="9986" width="60.453125" style="171" customWidth="1"/>
    <col min="9987" max="9988" width="10.453125" style="171" customWidth="1"/>
    <col min="9989" max="9989" width="12.453125" style="171" customWidth="1"/>
    <col min="9990" max="9990" width="14.54296875" style="171" customWidth="1"/>
    <col min="9991" max="9991" width="89.453125" style="171" customWidth="1"/>
    <col min="9992" max="9992" width="20.1796875" style="171" customWidth="1"/>
    <col min="9993" max="10240" width="8.81640625" style="171"/>
    <col min="10241" max="10241" width="8.54296875" style="171" customWidth="1"/>
    <col min="10242" max="10242" width="60.453125" style="171" customWidth="1"/>
    <col min="10243" max="10244" width="10.453125" style="171" customWidth="1"/>
    <col min="10245" max="10245" width="12.453125" style="171" customWidth="1"/>
    <col min="10246" max="10246" width="14.54296875" style="171" customWidth="1"/>
    <col min="10247" max="10247" width="89.453125" style="171" customWidth="1"/>
    <col min="10248" max="10248" width="20.1796875" style="171" customWidth="1"/>
    <col min="10249" max="10496" width="8.81640625" style="171"/>
    <col min="10497" max="10497" width="8.54296875" style="171" customWidth="1"/>
    <col min="10498" max="10498" width="60.453125" style="171" customWidth="1"/>
    <col min="10499" max="10500" width="10.453125" style="171" customWidth="1"/>
    <col min="10501" max="10501" width="12.453125" style="171" customWidth="1"/>
    <col min="10502" max="10502" width="14.54296875" style="171" customWidth="1"/>
    <col min="10503" max="10503" width="89.453125" style="171" customWidth="1"/>
    <col min="10504" max="10504" width="20.1796875" style="171" customWidth="1"/>
    <col min="10505" max="10752" width="8.81640625" style="171"/>
    <col min="10753" max="10753" width="8.54296875" style="171" customWidth="1"/>
    <col min="10754" max="10754" width="60.453125" style="171" customWidth="1"/>
    <col min="10755" max="10756" width="10.453125" style="171" customWidth="1"/>
    <col min="10757" max="10757" width="12.453125" style="171" customWidth="1"/>
    <col min="10758" max="10758" width="14.54296875" style="171" customWidth="1"/>
    <col min="10759" max="10759" width="89.453125" style="171" customWidth="1"/>
    <col min="10760" max="10760" width="20.1796875" style="171" customWidth="1"/>
    <col min="10761" max="11008" width="8.81640625" style="171"/>
    <col min="11009" max="11009" width="8.54296875" style="171" customWidth="1"/>
    <col min="11010" max="11010" width="60.453125" style="171" customWidth="1"/>
    <col min="11011" max="11012" width="10.453125" style="171" customWidth="1"/>
    <col min="11013" max="11013" width="12.453125" style="171" customWidth="1"/>
    <col min="11014" max="11014" width="14.54296875" style="171" customWidth="1"/>
    <col min="11015" max="11015" width="89.453125" style="171" customWidth="1"/>
    <col min="11016" max="11016" width="20.1796875" style="171" customWidth="1"/>
    <col min="11017" max="11264" width="8.81640625" style="171"/>
    <col min="11265" max="11265" width="8.54296875" style="171" customWidth="1"/>
    <col min="11266" max="11266" width="60.453125" style="171" customWidth="1"/>
    <col min="11267" max="11268" width="10.453125" style="171" customWidth="1"/>
    <col min="11269" max="11269" width="12.453125" style="171" customWidth="1"/>
    <col min="11270" max="11270" width="14.54296875" style="171" customWidth="1"/>
    <col min="11271" max="11271" width="89.453125" style="171" customWidth="1"/>
    <col min="11272" max="11272" width="20.1796875" style="171" customWidth="1"/>
    <col min="11273" max="11520" width="8.81640625" style="171"/>
    <col min="11521" max="11521" width="8.54296875" style="171" customWidth="1"/>
    <col min="11522" max="11522" width="60.453125" style="171" customWidth="1"/>
    <col min="11523" max="11524" width="10.453125" style="171" customWidth="1"/>
    <col min="11525" max="11525" width="12.453125" style="171" customWidth="1"/>
    <col min="11526" max="11526" width="14.54296875" style="171" customWidth="1"/>
    <col min="11527" max="11527" width="89.453125" style="171" customWidth="1"/>
    <col min="11528" max="11528" width="20.1796875" style="171" customWidth="1"/>
    <col min="11529" max="11776" width="8.81640625" style="171"/>
    <col min="11777" max="11777" width="8.54296875" style="171" customWidth="1"/>
    <col min="11778" max="11778" width="60.453125" style="171" customWidth="1"/>
    <col min="11779" max="11780" width="10.453125" style="171" customWidth="1"/>
    <col min="11781" max="11781" width="12.453125" style="171" customWidth="1"/>
    <col min="11782" max="11782" width="14.54296875" style="171" customWidth="1"/>
    <col min="11783" max="11783" width="89.453125" style="171" customWidth="1"/>
    <col min="11784" max="11784" width="20.1796875" style="171" customWidth="1"/>
    <col min="11785" max="12032" width="8.81640625" style="171"/>
    <col min="12033" max="12033" width="8.54296875" style="171" customWidth="1"/>
    <col min="12034" max="12034" width="60.453125" style="171" customWidth="1"/>
    <col min="12035" max="12036" width="10.453125" style="171" customWidth="1"/>
    <col min="12037" max="12037" width="12.453125" style="171" customWidth="1"/>
    <col min="12038" max="12038" width="14.54296875" style="171" customWidth="1"/>
    <col min="12039" max="12039" width="89.453125" style="171" customWidth="1"/>
    <col min="12040" max="12040" width="20.1796875" style="171" customWidth="1"/>
    <col min="12041" max="12288" width="8.81640625" style="171"/>
    <col min="12289" max="12289" width="8.54296875" style="171" customWidth="1"/>
    <col min="12290" max="12290" width="60.453125" style="171" customWidth="1"/>
    <col min="12291" max="12292" width="10.453125" style="171" customWidth="1"/>
    <col min="12293" max="12293" width="12.453125" style="171" customWidth="1"/>
    <col min="12294" max="12294" width="14.54296875" style="171" customWidth="1"/>
    <col min="12295" max="12295" width="89.453125" style="171" customWidth="1"/>
    <col min="12296" max="12296" width="20.1796875" style="171" customWidth="1"/>
    <col min="12297" max="12544" width="8.81640625" style="171"/>
    <col min="12545" max="12545" width="8.54296875" style="171" customWidth="1"/>
    <col min="12546" max="12546" width="60.453125" style="171" customWidth="1"/>
    <col min="12547" max="12548" width="10.453125" style="171" customWidth="1"/>
    <col min="12549" max="12549" width="12.453125" style="171" customWidth="1"/>
    <col min="12550" max="12550" width="14.54296875" style="171" customWidth="1"/>
    <col min="12551" max="12551" width="89.453125" style="171" customWidth="1"/>
    <col min="12552" max="12552" width="20.1796875" style="171" customWidth="1"/>
    <col min="12553" max="12800" width="8.81640625" style="171"/>
    <col min="12801" max="12801" width="8.54296875" style="171" customWidth="1"/>
    <col min="12802" max="12802" width="60.453125" style="171" customWidth="1"/>
    <col min="12803" max="12804" width="10.453125" style="171" customWidth="1"/>
    <col min="12805" max="12805" width="12.453125" style="171" customWidth="1"/>
    <col min="12806" max="12806" width="14.54296875" style="171" customWidth="1"/>
    <col min="12807" max="12807" width="89.453125" style="171" customWidth="1"/>
    <col min="12808" max="12808" width="20.1796875" style="171" customWidth="1"/>
    <col min="12809" max="13056" width="8.81640625" style="171"/>
    <col min="13057" max="13057" width="8.54296875" style="171" customWidth="1"/>
    <col min="13058" max="13058" width="60.453125" style="171" customWidth="1"/>
    <col min="13059" max="13060" width="10.453125" style="171" customWidth="1"/>
    <col min="13061" max="13061" width="12.453125" style="171" customWidth="1"/>
    <col min="13062" max="13062" width="14.54296875" style="171" customWidth="1"/>
    <col min="13063" max="13063" width="89.453125" style="171" customWidth="1"/>
    <col min="13064" max="13064" width="20.1796875" style="171" customWidth="1"/>
    <col min="13065" max="13312" width="8.81640625" style="171"/>
    <col min="13313" max="13313" width="8.54296875" style="171" customWidth="1"/>
    <col min="13314" max="13314" width="60.453125" style="171" customWidth="1"/>
    <col min="13315" max="13316" width="10.453125" style="171" customWidth="1"/>
    <col min="13317" max="13317" width="12.453125" style="171" customWidth="1"/>
    <col min="13318" max="13318" width="14.54296875" style="171" customWidth="1"/>
    <col min="13319" max="13319" width="89.453125" style="171" customWidth="1"/>
    <col min="13320" max="13320" width="20.1796875" style="171" customWidth="1"/>
    <col min="13321" max="13568" width="8.81640625" style="171"/>
    <col min="13569" max="13569" width="8.54296875" style="171" customWidth="1"/>
    <col min="13570" max="13570" width="60.453125" style="171" customWidth="1"/>
    <col min="13571" max="13572" width="10.453125" style="171" customWidth="1"/>
    <col min="13573" max="13573" width="12.453125" style="171" customWidth="1"/>
    <col min="13574" max="13574" width="14.54296875" style="171" customWidth="1"/>
    <col min="13575" max="13575" width="89.453125" style="171" customWidth="1"/>
    <col min="13576" max="13576" width="20.1796875" style="171" customWidth="1"/>
    <col min="13577" max="13824" width="8.81640625" style="171"/>
    <col min="13825" max="13825" width="8.54296875" style="171" customWidth="1"/>
    <col min="13826" max="13826" width="60.453125" style="171" customWidth="1"/>
    <col min="13827" max="13828" width="10.453125" style="171" customWidth="1"/>
    <col min="13829" max="13829" width="12.453125" style="171" customWidth="1"/>
    <col min="13830" max="13830" width="14.54296875" style="171" customWidth="1"/>
    <col min="13831" max="13831" width="89.453125" style="171" customWidth="1"/>
    <col min="13832" max="13832" width="20.1796875" style="171" customWidth="1"/>
    <col min="13833" max="14080" width="8.81640625" style="171"/>
    <col min="14081" max="14081" width="8.54296875" style="171" customWidth="1"/>
    <col min="14082" max="14082" width="60.453125" style="171" customWidth="1"/>
    <col min="14083" max="14084" width="10.453125" style="171" customWidth="1"/>
    <col min="14085" max="14085" width="12.453125" style="171" customWidth="1"/>
    <col min="14086" max="14086" width="14.54296875" style="171" customWidth="1"/>
    <col min="14087" max="14087" width="89.453125" style="171" customWidth="1"/>
    <col min="14088" max="14088" width="20.1796875" style="171" customWidth="1"/>
    <col min="14089" max="14336" width="8.81640625" style="171"/>
    <col min="14337" max="14337" width="8.54296875" style="171" customWidth="1"/>
    <col min="14338" max="14338" width="60.453125" style="171" customWidth="1"/>
    <col min="14339" max="14340" width="10.453125" style="171" customWidth="1"/>
    <col min="14341" max="14341" width="12.453125" style="171" customWidth="1"/>
    <col min="14342" max="14342" width="14.54296875" style="171" customWidth="1"/>
    <col min="14343" max="14343" width="89.453125" style="171" customWidth="1"/>
    <col min="14344" max="14344" width="20.1796875" style="171" customWidth="1"/>
    <col min="14345" max="14592" width="8.81640625" style="171"/>
    <col min="14593" max="14593" width="8.54296875" style="171" customWidth="1"/>
    <col min="14594" max="14594" width="60.453125" style="171" customWidth="1"/>
    <col min="14595" max="14596" width="10.453125" style="171" customWidth="1"/>
    <col min="14597" max="14597" width="12.453125" style="171" customWidth="1"/>
    <col min="14598" max="14598" width="14.54296875" style="171" customWidth="1"/>
    <col min="14599" max="14599" width="89.453125" style="171" customWidth="1"/>
    <col min="14600" max="14600" width="20.1796875" style="171" customWidth="1"/>
    <col min="14601" max="14848" width="8.81640625" style="171"/>
    <col min="14849" max="14849" width="8.54296875" style="171" customWidth="1"/>
    <col min="14850" max="14850" width="60.453125" style="171" customWidth="1"/>
    <col min="14851" max="14852" width="10.453125" style="171" customWidth="1"/>
    <col min="14853" max="14853" width="12.453125" style="171" customWidth="1"/>
    <col min="14854" max="14854" width="14.54296875" style="171" customWidth="1"/>
    <col min="14855" max="14855" width="89.453125" style="171" customWidth="1"/>
    <col min="14856" max="14856" width="20.1796875" style="171" customWidth="1"/>
    <col min="14857" max="15104" width="8.81640625" style="171"/>
    <col min="15105" max="15105" width="8.54296875" style="171" customWidth="1"/>
    <col min="15106" max="15106" width="60.453125" style="171" customWidth="1"/>
    <col min="15107" max="15108" width="10.453125" style="171" customWidth="1"/>
    <col min="15109" max="15109" width="12.453125" style="171" customWidth="1"/>
    <col min="15110" max="15110" width="14.54296875" style="171" customWidth="1"/>
    <col min="15111" max="15111" width="89.453125" style="171" customWidth="1"/>
    <col min="15112" max="15112" width="20.1796875" style="171" customWidth="1"/>
    <col min="15113" max="15360" width="8.81640625" style="171"/>
    <col min="15361" max="15361" width="8.54296875" style="171" customWidth="1"/>
    <col min="15362" max="15362" width="60.453125" style="171" customWidth="1"/>
    <col min="15363" max="15364" width="10.453125" style="171" customWidth="1"/>
    <col min="15365" max="15365" width="12.453125" style="171" customWidth="1"/>
    <col min="15366" max="15366" width="14.54296875" style="171" customWidth="1"/>
    <col min="15367" max="15367" width="89.453125" style="171" customWidth="1"/>
    <col min="15368" max="15368" width="20.1796875" style="171" customWidth="1"/>
    <col min="15369" max="15616" width="8.81640625" style="171"/>
    <col min="15617" max="15617" width="8.54296875" style="171" customWidth="1"/>
    <col min="15618" max="15618" width="60.453125" style="171" customWidth="1"/>
    <col min="15619" max="15620" width="10.453125" style="171" customWidth="1"/>
    <col min="15621" max="15621" width="12.453125" style="171" customWidth="1"/>
    <col min="15622" max="15622" width="14.54296875" style="171" customWidth="1"/>
    <col min="15623" max="15623" width="89.453125" style="171" customWidth="1"/>
    <col min="15624" max="15624" width="20.1796875" style="171" customWidth="1"/>
    <col min="15625" max="15872" width="8.81640625" style="171"/>
    <col min="15873" max="15873" width="8.54296875" style="171" customWidth="1"/>
    <col min="15874" max="15874" width="60.453125" style="171" customWidth="1"/>
    <col min="15875" max="15876" width="10.453125" style="171" customWidth="1"/>
    <col min="15877" max="15877" width="12.453125" style="171" customWidth="1"/>
    <col min="15878" max="15878" width="14.54296875" style="171" customWidth="1"/>
    <col min="15879" max="15879" width="89.453125" style="171" customWidth="1"/>
    <col min="15880" max="15880" width="20.1796875" style="171" customWidth="1"/>
    <col min="15881" max="16128" width="8.81640625" style="171"/>
    <col min="16129" max="16129" width="8.54296875" style="171" customWidth="1"/>
    <col min="16130" max="16130" width="60.453125" style="171" customWidth="1"/>
    <col min="16131" max="16132" width="10.453125" style="171" customWidth="1"/>
    <col min="16133" max="16133" width="12.453125" style="171" customWidth="1"/>
    <col min="16134" max="16134" width="14.54296875" style="171" customWidth="1"/>
    <col min="16135" max="16135" width="89.453125" style="171" customWidth="1"/>
    <col min="16136" max="16136" width="20.1796875" style="171" customWidth="1"/>
    <col min="16137" max="16384" width="8.81640625" style="171"/>
  </cols>
  <sheetData>
    <row r="1" spans="1:8" s="179" customFormat="1" ht="16" thickTop="1">
      <c r="A1" s="205" t="s">
        <v>1458</v>
      </c>
      <c r="B1" s="180"/>
      <c r="C1" s="180"/>
      <c r="D1" s="180"/>
      <c r="E1" s="180"/>
      <c r="F1" s="180"/>
      <c r="G1" s="180"/>
      <c r="H1" s="180"/>
    </row>
    <row r="2" spans="1:8" s="179" customFormat="1">
      <c r="A2" s="206" t="s">
        <v>1459</v>
      </c>
      <c r="B2" s="181"/>
      <c r="C2" s="181"/>
      <c r="D2" s="189"/>
      <c r="E2" s="190"/>
      <c r="F2" s="191"/>
      <c r="G2" s="181"/>
      <c r="H2" s="181"/>
    </row>
    <row r="3" spans="1:8" s="179" customFormat="1">
      <c r="A3" s="206" t="s">
        <v>1460</v>
      </c>
      <c r="B3" s="182"/>
      <c r="C3" s="181"/>
      <c r="D3" s="189"/>
      <c r="E3" s="192"/>
      <c r="F3" s="191"/>
      <c r="G3" s="181"/>
      <c r="H3" s="181"/>
    </row>
    <row r="4" spans="1:8">
      <c r="A4" s="207" t="s">
        <v>1461</v>
      </c>
      <c r="B4" s="183"/>
      <c r="C4" s="183"/>
      <c r="D4" s="183"/>
      <c r="E4" s="193"/>
      <c r="F4" s="193"/>
      <c r="G4" s="183"/>
      <c r="H4" s="183"/>
    </row>
    <row r="5" spans="1:8">
      <c r="A5" s="207"/>
      <c r="B5" s="395" t="s">
        <v>1462</v>
      </c>
      <c r="C5" s="183"/>
      <c r="D5" s="183"/>
      <c r="E5" s="193"/>
      <c r="F5" s="193"/>
      <c r="G5" s="183"/>
      <c r="H5" s="183"/>
    </row>
    <row r="6" spans="1:8" ht="31.5" thickBot="1">
      <c r="A6" s="172" t="s">
        <v>574</v>
      </c>
      <c r="B6" s="173" t="s">
        <v>87</v>
      </c>
      <c r="C6" s="174" t="s">
        <v>575</v>
      </c>
      <c r="D6" s="175" t="s">
        <v>89</v>
      </c>
      <c r="E6" s="178" t="s">
        <v>576</v>
      </c>
      <c r="F6" s="176" t="s">
        <v>577</v>
      </c>
      <c r="G6" s="396" t="s">
        <v>578</v>
      </c>
      <c r="H6" s="397" t="s">
        <v>1463</v>
      </c>
    </row>
    <row r="7" spans="1:8" ht="18.649999999999999" customHeight="1" thickTop="1">
      <c r="A7" s="194"/>
      <c r="B7" s="184"/>
      <c r="C7" s="195"/>
      <c r="D7" s="195"/>
      <c r="E7" s="196"/>
      <c r="F7" s="196">
        <f>SUM(F9:F43)</f>
        <v>0</v>
      </c>
      <c r="G7" s="184"/>
      <c r="H7" s="184"/>
    </row>
    <row r="8" spans="1:8" ht="18.649999999999999" customHeight="1">
      <c r="A8" s="197" t="s">
        <v>580</v>
      </c>
      <c r="B8" s="185" t="s">
        <v>1464</v>
      </c>
      <c r="C8" s="198"/>
      <c r="D8" s="198"/>
      <c r="E8" s="199"/>
      <c r="F8" s="199"/>
      <c r="G8" s="186"/>
      <c r="H8" s="186"/>
    </row>
    <row r="9" spans="1:8" ht="46.5">
      <c r="A9" s="200">
        <v>1</v>
      </c>
      <c r="B9" s="186" t="s">
        <v>1465</v>
      </c>
      <c r="C9" s="198">
        <v>15</v>
      </c>
      <c r="D9" s="198" t="s">
        <v>95</v>
      </c>
      <c r="E9" s="199"/>
      <c r="F9" s="199">
        <f>C9*E9</f>
        <v>0</v>
      </c>
      <c r="G9" s="186" t="s">
        <v>1466</v>
      </c>
      <c r="H9" s="186"/>
    </row>
    <row r="10" spans="1:8" ht="46.5">
      <c r="A10" s="200">
        <v>1</v>
      </c>
      <c r="B10" s="186" t="s">
        <v>1467</v>
      </c>
      <c r="C10" s="198">
        <v>5.5</v>
      </c>
      <c r="D10" s="198" t="s">
        <v>95</v>
      </c>
      <c r="E10" s="199"/>
      <c r="F10" s="199">
        <f t="shared" ref="F10:F16" si="0">C10*E10</f>
        <v>0</v>
      </c>
      <c r="G10" s="186" t="s">
        <v>1466</v>
      </c>
      <c r="H10" s="186"/>
    </row>
    <row r="11" spans="1:8" ht="46.5">
      <c r="A11" s="200">
        <v>2</v>
      </c>
      <c r="B11" s="186" t="s">
        <v>1468</v>
      </c>
      <c r="C11" s="198">
        <v>15</v>
      </c>
      <c r="D11" s="198" t="s">
        <v>95</v>
      </c>
      <c r="E11" s="199"/>
      <c r="F11" s="199">
        <f t="shared" si="0"/>
        <v>0</v>
      </c>
      <c r="G11" s="186" t="s">
        <v>1466</v>
      </c>
      <c r="H11" s="186"/>
    </row>
    <row r="12" spans="1:8" ht="46.5">
      <c r="A12" s="200">
        <v>3</v>
      </c>
      <c r="B12" s="186" t="s">
        <v>1469</v>
      </c>
      <c r="C12" s="198">
        <v>0.5</v>
      </c>
      <c r="D12" s="198" t="s">
        <v>95</v>
      </c>
      <c r="E12" s="199"/>
      <c r="F12" s="199">
        <f t="shared" si="0"/>
        <v>0</v>
      </c>
      <c r="G12" s="186" t="s">
        <v>1466</v>
      </c>
      <c r="H12" s="186"/>
    </row>
    <row r="13" spans="1:8" ht="46.5">
      <c r="A13" s="200">
        <v>4</v>
      </c>
      <c r="B13" s="186" t="s">
        <v>1470</v>
      </c>
      <c r="C13" s="198">
        <v>6.5</v>
      </c>
      <c r="D13" s="198" t="s">
        <v>95</v>
      </c>
      <c r="E13" s="199"/>
      <c r="F13" s="199">
        <f t="shared" si="0"/>
        <v>0</v>
      </c>
      <c r="G13" s="186" t="s">
        <v>1466</v>
      </c>
      <c r="H13" s="186"/>
    </row>
    <row r="14" spans="1:8" ht="46.5">
      <c r="A14" s="200">
        <v>5</v>
      </c>
      <c r="B14" s="186" t="s">
        <v>1471</v>
      </c>
      <c r="C14" s="198">
        <v>39.5</v>
      </c>
      <c r="D14" s="198" t="s">
        <v>95</v>
      </c>
      <c r="E14" s="199"/>
      <c r="F14" s="199">
        <f t="shared" si="0"/>
        <v>0</v>
      </c>
      <c r="G14" s="186" t="s">
        <v>1466</v>
      </c>
      <c r="H14" s="186"/>
    </row>
    <row r="15" spans="1:8" ht="31">
      <c r="A15" s="200">
        <v>6</v>
      </c>
      <c r="B15" s="186" t="s">
        <v>1472</v>
      </c>
      <c r="C15" s="198">
        <v>4</v>
      </c>
      <c r="D15" s="198" t="s">
        <v>473</v>
      </c>
      <c r="E15" s="199"/>
      <c r="F15" s="199">
        <f t="shared" si="0"/>
        <v>0</v>
      </c>
      <c r="G15" s="186" t="s">
        <v>1473</v>
      </c>
      <c r="H15" s="186"/>
    </row>
    <row r="16" spans="1:8" ht="31">
      <c r="A16" s="200">
        <v>7</v>
      </c>
      <c r="B16" s="186" t="s">
        <v>1472</v>
      </c>
      <c r="C16" s="198">
        <v>4</v>
      </c>
      <c r="D16" s="198" t="s">
        <v>473</v>
      </c>
      <c r="E16" s="199"/>
      <c r="F16" s="199">
        <f t="shared" si="0"/>
        <v>0</v>
      </c>
      <c r="G16" s="186" t="s">
        <v>1474</v>
      </c>
      <c r="H16" s="186"/>
    </row>
    <row r="17" spans="1:8">
      <c r="A17" s="207"/>
      <c r="B17" s="395" t="s">
        <v>1475</v>
      </c>
      <c r="C17" s="183"/>
      <c r="D17" s="183"/>
      <c r="E17" s="193"/>
      <c r="F17" s="193"/>
      <c r="G17" s="183"/>
      <c r="H17" s="183"/>
    </row>
    <row r="18" spans="1:8">
      <c r="A18" s="207"/>
      <c r="B18" s="395"/>
      <c r="C18" s="183"/>
      <c r="D18" s="183"/>
      <c r="E18" s="193"/>
      <c r="F18" s="193"/>
      <c r="G18" s="183"/>
      <c r="H18" s="183"/>
    </row>
    <row r="19" spans="1:8" ht="206.25" customHeight="1">
      <c r="A19" s="200">
        <v>8</v>
      </c>
      <c r="B19" s="398" t="s">
        <v>1476</v>
      </c>
      <c r="C19" s="198">
        <v>1</v>
      </c>
      <c r="D19" s="198" t="s">
        <v>127</v>
      </c>
      <c r="E19" s="199"/>
      <c r="F19" s="199">
        <f>C19*E19</f>
        <v>0</v>
      </c>
      <c r="G19" s="186" t="s">
        <v>1477</v>
      </c>
      <c r="H19" s="186"/>
    </row>
    <row r="20" spans="1:8" ht="48" customHeight="1">
      <c r="A20" s="200"/>
      <c r="B20" s="398" t="s">
        <v>1478</v>
      </c>
      <c r="C20" s="198">
        <v>1</v>
      </c>
      <c r="D20" s="198" t="s">
        <v>127</v>
      </c>
      <c r="E20" s="199"/>
      <c r="F20" s="199">
        <f>C20*E20</f>
        <v>0</v>
      </c>
      <c r="G20" s="186" t="s">
        <v>1479</v>
      </c>
      <c r="H20" s="186"/>
    </row>
    <row r="21" spans="1:8" ht="124">
      <c r="A21" s="200">
        <v>9</v>
      </c>
      <c r="B21" s="398" t="s">
        <v>1480</v>
      </c>
      <c r="C21" s="198">
        <v>1</v>
      </c>
      <c r="D21" s="198" t="s">
        <v>127</v>
      </c>
      <c r="E21" s="199"/>
      <c r="F21" s="199">
        <f>C21*E21</f>
        <v>0</v>
      </c>
      <c r="G21" s="186" t="s">
        <v>1481</v>
      </c>
      <c r="H21" s="186"/>
    </row>
    <row r="22" spans="1:8" ht="77.5">
      <c r="A22" s="200">
        <v>8</v>
      </c>
      <c r="B22" s="398" t="s">
        <v>1476</v>
      </c>
      <c r="C22" s="198">
        <v>1</v>
      </c>
      <c r="D22" s="198" t="s">
        <v>127</v>
      </c>
      <c r="E22" s="199"/>
      <c r="F22" s="199">
        <f t="shared" ref="F22:F28" si="1">C22*E22</f>
        <v>0</v>
      </c>
      <c r="G22" s="186" t="s">
        <v>1482</v>
      </c>
      <c r="H22" s="186"/>
    </row>
    <row r="23" spans="1:8" ht="31">
      <c r="A23" s="200">
        <v>9</v>
      </c>
      <c r="B23" s="398" t="s">
        <v>1480</v>
      </c>
      <c r="C23" s="198">
        <v>1</v>
      </c>
      <c r="D23" s="198" t="s">
        <v>127</v>
      </c>
      <c r="E23" s="199"/>
      <c r="F23" s="199">
        <f t="shared" si="1"/>
        <v>0</v>
      </c>
      <c r="G23" s="186" t="s">
        <v>1483</v>
      </c>
      <c r="H23" s="186"/>
    </row>
    <row r="24" spans="1:8" ht="46.5">
      <c r="A24" s="200">
        <v>10</v>
      </c>
      <c r="B24" s="398" t="s">
        <v>1480</v>
      </c>
      <c r="C24" s="198">
        <v>2</v>
      </c>
      <c r="D24" s="198" t="s">
        <v>127</v>
      </c>
      <c r="E24" s="199"/>
      <c r="F24" s="199">
        <f t="shared" si="1"/>
        <v>0</v>
      </c>
      <c r="G24" s="186" t="s">
        <v>1484</v>
      </c>
      <c r="H24" s="186"/>
    </row>
    <row r="25" spans="1:8" ht="31">
      <c r="A25" s="200">
        <v>11</v>
      </c>
      <c r="B25" s="398" t="s">
        <v>1480</v>
      </c>
      <c r="C25" s="198">
        <v>1</v>
      </c>
      <c r="D25" s="198" t="s">
        <v>127</v>
      </c>
      <c r="E25" s="199"/>
      <c r="F25" s="199">
        <f t="shared" si="1"/>
        <v>0</v>
      </c>
      <c r="G25" s="186" t="s">
        <v>1485</v>
      </c>
      <c r="H25" s="186"/>
    </row>
    <row r="26" spans="1:8" ht="46.5">
      <c r="A26" s="200">
        <v>12</v>
      </c>
      <c r="B26" s="398" t="s">
        <v>1486</v>
      </c>
      <c r="C26" s="198">
        <v>1</v>
      </c>
      <c r="D26" s="198" t="s">
        <v>127</v>
      </c>
      <c r="E26" s="199"/>
      <c r="F26" s="199">
        <f t="shared" si="1"/>
        <v>0</v>
      </c>
      <c r="G26" s="186" t="s">
        <v>1487</v>
      </c>
      <c r="H26" s="186"/>
    </row>
    <row r="27" spans="1:8" ht="62">
      <c r="A27" s="200">
        <v>13</v>
      </c>
      <c r="B27" s="398" t="s">
        <v>1486</v>
      </c>
      <c r="C27" s="198">
        <v>4</v>
      </c>
      <c r="D27" s="198" t="s">
        <v>127</v>
      </c>
      <c r="E27" s="199"/>
      <c r="F27" s="199">
        <f t="shared" si="1"/>
        <v>0</v>
      </c>
      <c r="G27" s="186" t="s">
        <v>1488</v>
      </c>
      <c r="H27" s="186"/>
    </row>
    <row r="28" spans="1:8">
      <c r="A28" s="200">
        <v>14</v>
      </c>
      <c r="B28" s="398" t="s">
        <v>1489</v>
      </c>
      <c r="C28" s="198">
        <v>1</v>
      </c>
      <c r="D28" s="198" t="s">
        <v>127</v>
      </c>
      <c r="E28" s="199"/>
      <c r="F28" s="199">
        <f t="shared" si="1"/>
        <v>0</v>
      </c>
      <c r="G28" s="186" t="s">
        <v>1490</v>
      </c>
      <c r="H28" s="186"/>
    </row>
    <row r="29" spans="1:8">
      <c r="A29" s="207"/>
      <c r="B29" s="395" t="s">
        <v>1491</v>
      </c>
      <c r="C29" s="183"/>
      <c r="D29" s="183"/>
      <c r="E29" s="193"/>
      <c r="F29" s="193"/>
      <c r="G29" s="183"/>
      <c r="H29" s="183"/>
    </row>
    <row r="30" spans="1:8">
      <c r="A30" s="200">
        <v>21</v>
      </c>
      <c r="B30" s="398" t="s">
        <v>1492</v>
      </c>
      <c r="C30" s="198">
        <v>1</v>
      </c>
      <c r="D30" s="198" t="s">
        <v>127</v>
      </c>
      <c r="E30" s="199"/>
      <c r="F30" s="199">
        <f>C30*E30</f>
        <v>0</v>
      </c>
      <c r="G30" s="398" t="s">
        <v>1493</v>
      </c>
      <c r="H30" s="186" t="s">
        <v>1494</v>
      </c>
    </row>
    <row r="31" spans="1:8" ht="31">
      <c r="A31" s="200">
        <v>22</v>
      </c>
      <c r="B31" s="398" t="s">
        <v>1495</v>
      </c>
      <c r="C31" s="198">
        <v>1</v>
      </c>
      <c r="D31" s="198" t="s">
        <v>127</v>
      </c>
      <c r="E31" s="199"/>
      <c r="F31" s="199">
        <f>C31*E31</f>
        <v>0</v>
      </c>
      <c r="G31" s="398" t="s">
        <v>1496</v>
      </c>
      <c r="H31" s="186" t="s">
        <v>1497</v>
      </c>
    </row>
    <row r="32" spans="1:8">
      <c r="A32" s="207"/>
      <c r="B32" s="395" t="s">
        <v>1498</v>
      </c>
      <c r="C32" s="183"/>
      <c r="D32" s="183"/>
      <c r="E32" s="193"/>
      <c r="F32" s="193"/>
      <c r="G32" s="183"/>
      <c r="H32" s="183"/>
    </row>
    <row r="33" spans="1:8">
      <c r="A33" s="200">
        <v>23</v>
      </c>
      <c r="B33" s="398" t="s">
        <v>1499</v>
      </c>
      <c r="C33" s="198">
        <v>1</v>
      </c>
      <c r="D33" s="198" t="s">
        <v>127</v>
      </c>
      <c r="E33" s="199"/>
      <c r="F33" s="199">
        <f t="shared" ref="F33:F43" si="2">C33*E33</f>
        <v>0</v>
      </c>
      <c r="G33" s="398" t="s">
        <v>1500</v>
      </c>
      <c r="H33" s="186"/>
    </row>
    <row r="34" spans="1:8">
      <c r="A34" s="200">
        <v>24</v>
      </c>
      <c r="B34" s="398" t="s">
        <v>1501</v>
      </c>
      <c r="C34" s="198">
        <v>1</v>
      </c>
      <c r="D34" s="198" t="s">
        <v>127</v>
      </c>
      <c r="E34" s="199"/>
      <c r="F34" s="199">
        <f t="shared" si="2"/>
        <v>0</v>
      </c>
      <c r="G34" s="398" t="s">
        <v>1502</v>
      </c>
      <c r="H34" s="186"/>
    </row>
    <row r="35" spans="1:8">
      <c r="A35" s="200">
        <v>25</v>
      </c>
      <c r="B35" s="398" t="s">
        <v>1503</v>
      </c>
      <c r="C35" s="198">
        <v>1</v>
      </c>
      <c r="D35" s="198" t="s">
        <v>127</v>
      </c>
      <c r="E35" s="199"/>
      <c r="F35" s="199">
        <f t="shared" si="2"/>
        <v>0</v>
      </c>
      <c r="G35" s="398" t="s">
        <v>1504</v>
      </c>
      <c r="H35" s="186"/>
    </row>
    <row r="36" spans="1:8">
      <c r="A36" s="200">
        <v>26</v>
      </c>
      <c r="B36" s="398" t="s">
        <v>1505</v>
      </c>
      <c r="C36" s="198">
        <v>1</v>
      </c>
      <c r="D36" s="198" t="s">
        <v>127</v>
      </c>
      <c r="E36" s="199"/>
      <c r="F36" s="199">
        <f t="shared" si="2"/>
        <v>0</v>
      </c>
      <c r="G36" s="398" t="s">
        <v>1506</v>
      </c>
      <c r="H36" s="186"/>
    </row>
    <row r="37" spans="1:8">
      <c r="A37" s="200">
        <v>27</v>
      </c>
      <c r="B37" s="398" t="s">
        <v>1195</v>
      </c>
      <c r="C37" s="198">
        <v>1</v>
      </c>
      <c r="D37" s="198" t="s">
        <v>127</v>
      </c>
      <c r="E37" s="199"/>
      <c r="F37" s="199">
        <f t="shared" si="2"/>
        <v>0</v>
      </c>
      <c r="G37" s="398" t="s">
        <v>1507</v>
      </c>
      <c r="H37" s="186"/>
    </row>
    <row r="38" spans="1:8">
      <c r="A38" s="200">
        <v>28</v>
      </c>
      <c r="B38" s="398" t="s">
        <v>1508</v>
      </c>
      <c r="C38" s="198">
        <v>1</v>
      </c>
      <c r="D38" s="198" t="s">
        <v>127</v>
      </c>
      <c r="E38" s="199"/>
      <c r="F38" s="199">
        <f t="shared" si="2"/>
        <v>0</v>
      </c>
      <c r="G38" s="398" t="s">
        <v>1509</v>
      </c>
      <c r="H38" s="186"/>
    </row>
    <row r="39" spans="1:8">
      <c r="A39" s="200">
        <v>29</v>
      </c>
      <c r="B39" s="398" t="s">
        <v>1510</v>
      </c>
      <c r="C39" s="198">
        <v>1</v>
      </c>
      <c r="D39" s="198" t="s">
        <v>127</v>
      </c>
      <c r="E39" s="199"/>
      <c r="F39" s="199">
        <f t="shared" si="2"/>
        <v>0</v>
      </c>
      <c r="G39" s="398" t="s">
        <v>1511</v>
      </c>
      <c r="H39" s="186"/>
    </row>
    <row r="40" spans="1:8" ht="46.5">
      <c r="A40" s="200">
        <v>30</v>
      </c>
      <c r="B40" s="398" t="s">
        <v>1512</v>
      </c>
      <c r="C40" s="198">
        <v>1</v>
      </c>
      <c r="D40" s="198" t="s">
        <v>127</v>
      </c>
      <c r="E40" s="199"/>
      <c r="F40" s="199">
        <f t="shared" si="2"/>
        <v>0</v>
      </c>
      <c r="G40" s="398" t="s">
        <v>1513</v>
      </c>
      <c r="H40" s="186"/>
    </row>
    <row r="41" spans="1:8">
      <c r="A41" s="200">
        <v>31</v>
      </c>
      <c r="B41" s="398" t="s">
        <v>1514</v>
      </c>
      <c r="C41" s="198">
        <v>1</v>
      </c>
      <c r="D41" s="198" t="s">
        <v>127</v>
      </c>
      <c r="E41" s="199"/>
      <c r="F41" s="199">
        <f t="shared" si="2"/>
        <v>0</v>
      </c>
      <c r="G41" s="398" t="s">
        <v>1515</v>
      </c>
      <c r="H41" s="186"/>
    </row>
    <row r="42" spans="1:8">
      <c r="A42" s="200">
        <v>32</v>
      </c>
      <c r="B42" s="398" t="s">
        <v>1516</v>
      </c>
      <c r="C42" s="198">
        <v>1</v>
      </c>
      <c r="D42" s="198" t="s">
        <v>127</v>
      </c>
      <c r="E42" s="199"/>
      <c r="F42" s="199">
        <f t="shared" si="2"/>
        <v>0</v>
      </c>
      <c r="G42" s="398" t="s">
        <v>1517</v>
      </c>
      <c r="H42" s="186"/>
    </row>
    <row r="43" spans="1:8">
      <c r="A43" s="200">
        <v>33</v>
      </c>
      <c r="B43" s="398" t="s">
        <v>1518</v>
      </c>
      <c r="C43" s="198">
        <v>1</v>
      </c>
      <c r="D43" s="198" t="s">
        <v>127</v>
      </c>
      <c r="E43" s="199"/>
      <c r="F43" s="199">
        <f t="shared" si="2"/>
        <v>0</v>
      </c>
      <c r="G43" s="398" t="s">
        <v>1519</v>
      </c>
      <c r="H43" s="186"/>
    </row>
    <row r="44" spans="1:8" ht="18.649999999999999" customHeight="1" thickBot="1">
      <c r="A44" s="203"/>
      <c r="B44" s="187"/>
      <c r="C44" s="187"/>
      <c r="D44" s="187"/>
      <c r="E44" s="187"/>
      <c r="F44" s="187"/>
      <c r="G44" s="187"/>
      <c r="H44" s="187"/>
    </row>
    <row r="45" spans="1:8" ht="16" thickTop="1"/>
  </sheetData>
  <autoFilter ref="A1:H45"/>
  <pageMargins left="0.78740157480314965" right="0.78740157480314965" top="0.98425196850393704" bottom="0.98425196850393704" header="0.51181102362204722" footer="0.51181102362204722"/>
  <pageSetup paperSize="9" scale="56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zoomScale="70" zoomScaleNormal="70" workbookViewId="0"/>
  </sheetViews>
  <sheetFormatPr defaultColWidth="8.81640625" defaultRowHeight="15.5"/>
  <cols>
    <col min="1" max="1" width="8.54296875" style="188" customWidth="1"/>
    <col min="2" max="2" width="60.453125" style="188" customWidth="1"/>
    <col min="3" max="4" width="10.453125" style="188" customWidth="1"/>
    <col min="5" max="5" width="12.453125" style="204" customWidth="1"/>
    <col min="6" max="6" width="14.54296875" style="204" customWidth="1"/>
    <col min="7" max="7" width="89.453125" style="188" customWidth="1"/>
    <col min="8" max="8" width="20.1796875" style="188" customWidth="1"/>
    <col min="9" max="256" width="8.81640625" style="171"/>
    <col min="257" max="257" width="8.54296875" style="171" customWidth="1"/>
    <col min="258" max="258" width="60.453125" style="171" customWidth="1"/>
    <col min="259" max="260" width="10.453125" style="171" customWidth="1"/>
    <col min="261" max="261" width="12.453125" style="171" customWidth="1"/>
    <col min="262" max="262" width="14.54296875" style="171" customWidth="1"/>
    <col min="263" max="263" width="89.453125" style="171" customWidth="1"/>
    <col min="264" max="264" width="20.1796875" style="171" customWidth="1"/>
    <col min="265" max="512" width="8.81640625" style="171"/>
    <col min="513" max="513" width="8.54296875" style="171" customWidth="1"/>
    <col min="514" max="514" width="60.453125" style="171" customWidth="1"/>
    <col min="515" max="516" width="10.453125" style="171" customWidth="1"/>
    <col min="517" max="517" width="12.453125" style="171" customWidth="1"/>
    <col min="518" max="518" width="14.54296875" style="171" customWidth="1"/>
    <col min="519" max="519" width="89.453125" style="171" customWidth="1"/>
    <col min="520" max="520" width="20.1796875" style="171" customWidth="1"/>
    <col min="521" max="768" width="8.81640625" style="171"/>
    <col min="769" max="769" width="8.54296875" style="171" customWidth="1"/>
    <col min="770" max="770" width="60.453125" style="171" customWidth="1"/>
    <col min="771" max="772" width="10.453125" style="171" customWidth="1"/>
    <col min="773" max="773" width="12.453125" style="171" customWidth="1"/>
    <col min="774" max="774" width="14.54296875" style="171" customWidth="1"/>
    <col min="775" max="775" width="89.453125" style="171" customWidth="1"/>
    <col min="776" max="776" width="20.1796875" style="171" customWidth="1"/>
    <col min="777" max="1024" width="8.81640625" style="171"/>
    <col min="1025" max="1025" width="8.54296875" style="171" customWidth="1"/>
    <col min="1026" max="1026" width="60.453125" style="171" customWidth="1"/>
    <col min="1027" max="1028" width="10.453125" style="171" customWidth="1"/>
    <col min="1029" max="1029" width="12.453125" style="171" customWidth="1"/>
    <col min="1030" max="1030" width="14.54296875" style="171" customWidth="1"/>
    <col min="1031" max="1031" width="89.453125" style="171" customWidth="1"/>
    <col min="1032" max="1032" width="20.1796875" style="171" customWidth="1"/>
    <col min="1033" max="1280" width="8.81640625" style="171"/>
    <col min="1281" max="1281" width="8.54296875" style="171" customWidth="1"/>
    <col min="1282" max="1282" width="60.453125" style="171" customWidth="1"/>
    <col min="1283" max="1284" width="10.453125" style="171" customWidth="1"/>
    <col min="1285" max="1285" width="12.453125" style="171" customWidth="1"/>
    <col min="1286" max="1286" width="14.54296875" style="171" customWidth="1"/>
    <col min="1287" max="1287" width="89.453125" style="171" customWidth="1"/>
    <col min="1288" max="1288" width="20.1796875" style="171" customWidth="1"/>
    <col min="1289" max="1536" width="8.81640625" style="171"/>
    <col min="1537" max="1537" width="8.54296875" style="171" customWidth="1"/>
    <col min="1538" max="1538" width="60.453125" style="171" customWidth="1"/>
    <col min="1539" max="1540" width="10.453125" style="171" customWidth="1"/>
    <col min="1541" max="1541" width="12.453125" style="171" customWidth="1"/>
    <col min="1542" max="1542" width="14.54296875" style="171" customWidth="1"/>
    <col min="1543" max="1543" width="89.453125" style="171" customWidth="1"/>
    <col min="1544" max="1544" width="20.1796875" style="171" customWidth="1"/>
    <col min="1545" max="1792" width="8.81640625" style="171"/>
    <col min="1793" max="1793" width="8.54296875" style="171" customWidth="1"/>
    <col min="1794" max="1794" width="60.453125" style="171" customWidth="1"/>
    <col min="1795" max="1796" width="10.453125" style="171" customWidth="1"/>
    <col min="1797" max="1797" width="12.453125" style="171" customWidth="1"/>
    <col min="1798" max="1798" width="14.54296875" style="171" customWidth="1"/>
    <col min="1799" max="1799" width="89.453125" style="171" customWidth="1"/>
    <col min="1800" max="1800" width="20.1796875" style="171" customWidth="1"/>
    <col min="1801" max="2048" width="8.81640625" style="171"/>
    <col min="2049" max="2049" width="8.54296875" style="171" customWidth="1"/>
    <col min="2050" max="2050" width="60.453125" style="171" customWidth="1"/>
    <col min="2051" max="2052" width="10.453125" style="171" customWidth="1"/>
    <col min="2053" max="2053" width="12.453125" style="171" customWidth="1"/>
    <col min="2054" max="2054" width="14.54296875" style="171" customWidth="1"/>
    <col min="2055" max="2055" width="89.453125" style="171" customWidth="1"/>
    <col min="2056" max="2056" width="20.1796875" style="171" customWidth="1"/>
    <col min="2057" max="2304" width="8.81640625" style="171"/>
    <col min="2305" max="2305" width="8.54296875" style="171" customWidth="1"/>
    <col min="2306" max="2306" width="60.453125" style="171" customWidth="1"/>
    <col min="2307" max="2308" width="10.453125" style="171" customWidth="1"/>
    <col min="2309" max="2309" width="12.453125" style="171" customWidth="1"/>
    <col min="2310" max="2310" width="14.54296875" style="171" customWidth="1"/>
    <col min="2311" max="2311" width="89.453125" style="171" customWidth="1"/>
    <col min="2312" max="2312" width="20.1796875" style="171" customWidth="1"/>
    <col min="2313" max="2560" width="8.81640625" style="171"/>
    <col min="2561" max="2561" width="8.54296875" style="171" customWidth="1"/>
    <col min="2562" max="2562" width="60.453125" style="171" customWidth="1"/>
    <col min="2563" max="2564" width="10.453125" style="171" customWidth="1"/>
    <col min="2565" max="2565" width="12.453125" style="171" customWidth="1"/>
    <col min="2566" max="2566" width="14.54296875" style="171" customWidth="1"/>
    <col min="2567" max="2567" width="89.453125" style="171" customWidth="1"/>
    <col min="2568" max="2568" width="20.1796875" style="171" customWidth="1"/>
    <col min="2569" max="2816" width="8.81640625" style="171"/>
    <col min="2817" max="2817" width="8.54296875" style="171" customWidth="1"/>
    <col min="2818" max="2818" width="60.453125" style="171" customWidth="1"/>
    <col min="2819" max="2820" width="10.453125" style="171" customWidth="1"/>
    <col min="2821" max="2821" width="12.453125" style="171" customWidth="1"/>
    <col min="2822" max="2822" width="14.54296875" style="171" customWidth="1"/>
    <col min="2823" max="2823" width="89.453125" style="171" customWidth="1"/>
    <col min="2824" max="2824" width="20.1796875" style="171" customWidth="1"/>
    <col min="2825" max="3072" width="8.81640625" style="171"/>
    <col min="3073" max="3073" width="8.54296875" style="171" customWidth="1"/>
    <col min="3074" max="3074" width="60.453125" style="171" customWidth="1"/>
    <col min="3075" max="3076" width="10.453125" style="171" customWidth="1"/>
    <col min="3077" max="3077" width="12.453125" style="171" customWidth="1"/>
    <col min="3078" max="3078" width="14.54296875" style="171" customWidth="1"/>
    <col min="3079" max="3079" width="89.453125" style="171" customWidth="1"/>
    <col min="3080" max="3080" width="20.1796875" style="171" customWidth="1"/>
    <col min="3081" max="3328" width="8.81640625" style="171"/>
    <col min="3329" max="3329" width="8.54296875" style="171" customWidth="1"/>
    <col min="3330" max="3330" width="60.453125" style="171" customWidth="1"/>
    <col min="3331" max="3332" width="10.453125" style="171" customWidth="1"/>
    <col min="3333" max="3333" width="12.453125" style="171" customWidth="1"/>
    <col min="3334" max="3334" width="14.54296875" style="171" customWidth="1"/>
    <col min="3335" max="3335" width="89.453125" style="171" customWidth="1"/>
    <col min="3336" max="3336" width="20.1796875" style="171" customWidth="1"/>
    <col min="3337" max="3584" width="8.81640625" style="171"/>
    <col min="3585" max="3585" width="8.54296875" style="171" customWidth="1"/>
    <col min="3586" max="3586" width="60.453125" style="171" customWidth="1"/>
    <col min="3587" max="3588" width="10.453125" style="171" customWidth="1"/>
    <col min="3589" max="3589" width="12.453125" style="171" customWidth="1"/>
    <col min="3590" max="3590" width="14.54296875" style="171" customWidth="1"/>
    <col min="3591" max="3591" width="89.453125" style="171" customWidth="1"/>
    <col min="3592" max="3592" width="20.1796875" style="171" customWidth="1"/>
    <col min="3593" max="3840" width="8.81640625" style="171"/>
    <col min="3841" max="3841" width="8.54296875" style="171" customWidth="1"/>
    <col min="3842" max="3842" width="60.453125" style="171" customWidth="1"/>
    <col min="3843" max="3844" width="10.453125" style="171" customWidth="1"/>
    <col min="3845" max="3845" width="12.453125" style="171" customWidth="1"/>
    <col min="3846" max="3846" width="14.54296875" style="171" customWidth="1"/>
    <col min="3847" max="3847" width="89.453125" style="171" customWidth="1"/>
    <col min="3848" max="3848" width="20.1796875" style="171" customWidth="1"/>
    <col min="3849" max="4096" width="8.81640625" style="171"/>
    <col min="4097" max="4097" width="8.54296875" style="171" customWidth="1"/>
    <col min="4098" max="4098" width="60.453125" style="171" customWidth="1"/>
    <col min="4099" max="4100" width="10.453125" style="171" customWidth="1"/>
    <col min="4101" max="4101" width="12.453125" style="171" customWidth="1"/>
    <col min="4102" max="4102" width="14.54296875" style="171" customWidth="1"/>
    <col min="4103" max="4103" width="89.453125" style="171" customWidth="1"/>
    <col min="4104" max="4104" width="20.1796875" style="171" customWidth="1"/>
    <col min="4105" max="4352" width="8.81640625" style="171"/>
    <col min="4353" max="4353" width="8.54296875" style="171" customWidth="1"/>
    <col min="4354" max="4354" width="60.453125" style="171" customWidth="1"/>
    <col min="4355" max="4356" width="10.453125" style="171" customWidth="1"/>
    <col min="4357" max="4357" width="12.453125" style="171" customWidth="1"/>
    <col min="4358" max="4358" width="14.54296875" style="171" customWidth="1"/>
    <col min="4359" max="4359" width="89.453125" style="171" customWidth="1"/>
    <col min="4360" max="4360" width="20.1796875" style="171" customWidth="1"/>
    <col min="4361" max="4608" width="8.81640625" style="171"/>
    <col min="4609" max="4609" width="8.54296875" style="171" customWidth="1"/>
    <col min="4610" max="4610" width="60.453125" style="171" customWidth="1"/>
    <col min="4611" max="4612" width="10.453125" style="171" customWidth="1"/>
    <col min="4613" max="4613" width="12.453125" style="171" customWidth="1"/>
    <col min="4614" max="4614" width="14.54296875" style="171" customWidth="1"/>
    <col min="4615" max="4615" width="89.453125" style="171" customWidth="1"/>
    <col min="4616" max="4616" width="20.1796875" style="171" customWidth="1"/>
    <col min="4617" max="4864" width="8.81640625" style="171"/>
    <col min="4865" max="4865" width="8.54296875" style="171" customWidth="1"/>
    <col min="4866" max="4866" width="60.453125" style="171" customWidth="1"/>
    <col min="4867" max="4868" width="10.453125" style="171" customWidth="1"/>
    <col min="4869" max="4869" width="12.453125" style="171" customWidth="1"/>
    <col min="4870" max="4870" width="14.54296875" style="171" customWidth="1"/>
    <col min="4871" max="4871" width="89.453125" style="171" customWidth="1"/>
    <col min="4872" max="4872" width="20.1796875" style="171" customWidth="1"/>
    <col min="4873" max="5120" width="8.81640625" style="171"/>
    <col min="5121" max="5121" width="8.54296875" style="171" customWidth="1"/>
    <col min="5122" max="5122" width="60.453125" style="171" customWidth="1"/>
    <col min="5123" max="5124" width="10.453125" style="171" customWidth="1"/>
    <col min="5125" max="5125" width="12.453125" style="171" customWidth="1"/>
    <col min="5126" max="5126" width="14.54296875" style="171" customWidth="1"/>
    <col min="5127" max="5127" width="89.453125" style="171" customWidth="1"/>
    <col min="5128" max="5128" width="20.1796875" style="171" customWidth="1"/>
    <col min="5129" max="5376" width="8.81640625" style="171"/>
    <col min="5377" max="5377" width="8.54296875" style="171" customWidth="1"/>
    <col min="5378" max="5378" width="60.453125" style="171" customWidth="1"/>
    <col min="5379" max="5380" width="10.453125" style="171" customWidth="1"/>
    <col min="5381" max="5381" width="12.453125" style="171" customWidth="1"/>
    <col min="5382" max="5382" width="14.54296875" style="171" customWidth="1"/>
    <col min="5383" max="5383" width="89.453125" style="171" customWidth="1"/>
    <col min="5384" max="5384" width="20.1796875" style="171" customWidth="1"/>
    <col min="5385" max="5632" width="8.81640625" style="171"/>
    <col min="5633" max="5633" width="8.54296875" style="171" customWidth="1"/>
    <col min="5634" max="5634" width="60.453125" style="171" customWidth="1"/>
    <col min="5635" max="5636" width="10.453125" style="171" customWidth="1"/>
    <col min="5637" max="5637" width="12.453125" style="171" customWidth="1"/>
    <col min="5638" max="5638" width="14.54296875" style="171" customWidth="1"/>
    <col min="5639" max="5639" width="89.453125" style="171" customWidth="1"/>
    <col min="5640" max="5640" width="20.1796875" style="171" customWidth="1"/>
    <col min="5641" max="5888" width="8.81640625" style="171"/>
    <col min="5889" max="5889" width="8.54296875" style="171" customWidth="1"/>
    <col min="5890" max="5890" width="60.453125" style="171" customWidth="1"/>
    <col min="5891" max="5892" width="10.453125" style="171" customWidth="1"/>
    <col min="5893" max="5893" width="12.453125" style="171" customWidth="1"/>
    <col min="5894" max="5894" width="14.54296875" style="171" customWidth="1"/>
    <col min="5895" max="5895" width="89.453125" style="171" customWidth="1"/>
    <col min="5896" max="5896" width="20.1796875" style="171" customWidth="1"/>
    <col min="5897" max="6144" width="8.81640625" style="171"/>
    <col min="6145" max="6145" width="8.54296875" style="171" customWidth="1"/>
    <col min="6146" max="6146" width="60.453125" style="171" customWidth="1"/>
    <col min="6147" max="6148" width="10.453125" style="171" customWidth="1"/>
    <col min="6149" max="6149" width="12.453125" style="171" customWidth="1"/>
    <col min="6150" max="6150" width="14.54296875" style="171" customWidth="1"/>
    <col min="6151" max="6151" width="89.453125" style="171" customWidth="1"/>
    <col min="6152" max="6152" width="20.1796875" style="171" customWidth="1"/>
    <col min="6153" max="6400" width="8.81640625" style="171"/>
    <col min="6401" max="6401" width="8.54296875" style="171" customWidth="1"/>
    <col min="6402" max="6402" width="60.453125" style="171" customWidth="1"/>
    <col min="6403" max="6404" width="10.453125" style="171" customWidth="1"/>
    <col min="6405" max="6405" width="12.453125" style="171" customWidth="1"/>
    <col min="6406" max="6406" width="14.54296875" style="171" customWidth="1"/>
    <col min="6407" max="6407" width="89.453125" style="171" customWidth="1"/>
    <col min="6408" max="6408" width="20.1796875" style="171" customWidth="1"/>
    <col min="6409" max="6656" width="8.81640625" style="171"/>
    <col min="6657" max="6657" width="8.54296875" style="171" customWidth="1"/>
    <col min="6658" max="6658" width="60.453125" style="171" customWidth="1"/>
    <col min="6659" max="6660" width="10.453125" style="171" customWidth="1"/>
    <col min="6661" max="6661" width="12.453125" style="171" customWidth="1"/>
    <col min="6662" max="6662" width="14.54296875" style="171" customWidth="1"/>
    <col min="6663" max="6663" width="89.453125" style="171" customWidth="1"/>
    <col min="6664" max="6664" width="20.1796875" style="171" customWidth="1"/>
    <col min="6665" max="6912" width="8.81640625" style="171"/>
    <col min="6913" max="6913" width="8.54296875" style="171" customWidth="1"/>
    <col min="6914" max="6914" width="60.453125" style="171" customWidth="1"/>
    <col min="6915" max="6916" width="10.453125" style="171" customWidth="1"/>
    <col min="6917" max="6917" width="12.453125" style="171" customWidth="1"/>
    <col min="6918" max="6918" width="14.54296875" style="171" customWidth="1"/>
    <col min="6919" max="6919" width="89.453125" style="171" customWidth="1"/>
    <col min="6920" max="6920" width="20.1796875" style="171" customWidth="1"/>
    <col min="6921" max="7168" width="8.81640625" style="171"/>
    <col min="7169" max="7169" width="8.54296875" style="171" customWidth="1"/>
    <col min="7170" max="7170" width="60.453125" style="171" customWidth="1"/>
    <col min="7171" max="7172" width="10.453125" style="171" customWidth="1"/>
    <col min="7173" max="7173" width="12.453125" style="171" customWidth="1"/>
    <col min="7174" max="7174" width="14.54296875" style="171" customWidth="1"/>
    <col min="7175" max="7175" width="89.453125" style="171" customWidth="1"/>
    <col min="7176" max="7176" width="20.1796875" style="171" customWidth="1"/>
    <col min="7177" max="7424" width="8.81640625" style="171"/>
    <col min="7425" max="7425" width="8.54296875" style="171" customWidth="1"/>
    <col min="7426" max="7426" width="60.453125" style="171" customWidth="1"/>
    <col min="7427" max="7428" width="10.453125" style="171" customWidth="1"/>
    <col min="7429" max="7429" width="12.453125" style="171" customWidth="1"/>
    <col min="7430" max="7430" width="14.54296875" style="171" customWidth="1"/>
    <col min="7431" max="7431" width="89.453125" style="171" customWidth="1"/>
    <col min="7432" max="7432" width="20.1796875" style="171" customWidth="1"/>
    <col min="7433" max="7680" width="8.81640625" style="171"/>
    <col min="7681" max="7681" width="8.54296875" style="171" customWidth="1"/>
    <col min="7682" max="7682" width="60.453125" style="171" customWidth="1"/>
    <col min="7683" max="7684" width="10.453125" style="171" customWidth="1"/>
    <col min="7685" max="7685" width="12.453125" style="171" customWidth="1"/>
    <col min="7686" max="7686" width="14.54296875" style="171" customWidth="1"/>
    <col min="7687" max="7687" width="89.453125" style="171" customWidth="1"/>
    <col min="7688" max="7688" width="20.1796875" style="171" customWidth="1"/>
    <col min="7689" max="7936" width="8.81640625" style="171"/>
    <col min="7937" max="7937" width="8.54296875" style="171" customWidth="1"/>
    <col min="7938" max="7938" width="60.453125" style="171" customWidth="1"/>
    <col min="7939" max="7940" width="10.453125" style="171" customWidth="1"/>
    <col min="7941" max="7941" width="12.453125" style="171" customWidth="1"/>
    <col min="7942" max="7942" width="14.54296875" style="171" customWidth="1"/>
    <col min="7943" max="7943" width="89.453125" style="171" customWidth="1"/>
    <col min="7944" max="7944" width="20.1796875" style="171" customWidth="1"/>
    <col min="7945" max="8192" width="8.81640625" style="171"/>
    <col min="8193" max="8193" width="8.54296875" style="171" customWidth="1"/>
    <col min="8194" max="8194" width="60.453125" style="171" customWidth="1"/>
    <col min="8195" max="8196" width="10.453125" style="171" customWidth="1"/>
    <col min="8197" max="8197" width="12.453125" style="171" customWidth="1"/>
    <col min="8198" max="8198" width="14.54296875" style="171" customWidth="1"/>
    <col min="8199" max="8199" width="89.453125" style="171" customWidth="1"/>
    <col min="8200" max="8200" width="20.1796875" style="171" customWidth="1"/>
    <col min="8201" max="8448" width="8.81640625" style="171"/>
    <col min="8449" max="8449" width="8.54296875" style="171" customWidth="1"/>
    <col min="8450" max="8450" width="60.453125" style="171" customWidth="1"/>
    <col min="8451" max="8452" width="10.453125" style="171" customWidth="1"/>
    <col min="8453" max="8453" width="12.453125" style="171" customWidth="1"/>
    <col min="8454" max="8454" width="14.54296875" style="171" customWidth="1"/>
    <col min="8455" max="8455" width="89.453125" style="171" customWidth="1"/>
    <col min="8456" max="8456" width="20.1796875" style="171" customWidth="1"/>
    <col min="8457" max="8704" width="8.81640625" style="171"/>
    <col min="8705" max="8705" width="8.54296875" style="171" customWidth="1"/>
    <col min="8706" max="8706" width="60.453125" style="171" customWidth="1"/>
    <col min="8707" max="8708" width="10.453125" style="171" customWidth="1"/>
    <col min="8709" max="8709" width="12.453125" style="171" customWidth="1"/>
    <col min="8710" max="8710" width="14.54296875" style="171" customWidth="1"/>
    <col min="8711" max="8711" width="89.453125" style="171" customWidth="1"/>
    <col min="8712" max="8712" width="20.1796875" style="171" customWidth="1"/>
    <col min="8713" max="8960" width="8.81640625" style="171"/>
    <col min="8961" max="8961" width="8.54296875" style="171" customWidth="1"/>
    <col min="8962" max="8962" width="60.453125" style="171" customWidth="1"/>
    <col min="8963" max="8964" width="10.453125" style="171" customWidth="1"/>
    <col min="8965" max="8965" width="12.453125" style="171" customWidth="1"/>
    <col min="8966" max="8966" width="14.54296875" style="171" customWidth="1"/>
    <col min="8967" max="8967" width="89.453125" style="171" customWidth="1"/>
    <col min="8968" max="8968" width="20.1796875" style="171" customWidth="1"/>
    <col min="8969" max="9216" width="8.81640625" style="171"/>
    <col min="9217" max="9217" width="8.54296875" style="171" customWidth="1"/>
    <col min="9218" max="9218" width="60.453125" style="171" customWidth="1"/>
    <col min="9219" max="9220" width="10.453125" style="171" customWidth="1"/>
    <col min="9221" max="9221" width="12.453125" style="171" customWidth="1"/>
    <col min="9222" max="9222" width="14.54296875" style="171" customWidth="1"/>
    <col min="9223" max="9223" width="89.453125" style="171" customWidth="1"/>
    <col min="9224" max="9224" width="20.1796875" style="171" customWidth="1"/>
    <col min="9225" max="9472" width="8.81640625" style="171"/>
    <col min="9473" max="9473" width="8.54296875" style="171" customWidth="1"/>
    <col min="9474" max="9474" width="60.453125" style="171" customWidth="1"/>
    <col min="9475" max="9476" width="10.453125" style="171" customWidth="1"/>
    <col min="9477" max="9477" width="12.453125" style="171" customWidth="1"/>
    <col min="9478" max="9478" width="14.54296875" style="171" customWidth="1"/>
    <col min="9479" max="9479" width="89.453125" style="171" customWidth="1"/>
    <col min="9480" max="9480" width="20.1796875" style="171" customWidth="1"/>
    <col min="9481" max="9728" width="8.81640625" style="171"/>
    <col min="9729" max="9729" width="8.54296875" style="171" customWidth="1"/>
    <col min="9730" max="9730" width="60.453125" style="171" customWidth="1"/>
    <col min="9731" max="9732" width="10.453125" style="171" customWidth="1"/>
    <col min="9733" max="9733" width="12.453125" style="171" customWidth="1"/>
    <col min="9734" max="9734" width="14.54296875" style="171" customWidth="1"/>
    <col min="9735" max="9735" width="89.453125" style="171" customWidth="1"/>
    <col min="9736" max="9736" width="20.1796875" style="171" customWidth="1"/>
    <col min="9737" max="9984" width="8.81640625" style="171"/>
    <col min="9985" max="9985" width="8.54296875" style="171" customWidth="1"/>
    <col min="9986" max="9986" width="60.453125" style="171" customWidth="1"/>
    <col min="9987" max="9988" width="10.453125" style="171" customWidth="1"/>
    <col min="9989" max="9989" width="12.453125" style="171" customWidth="1"/>
    <col min="9990" max="9990" width="14.54296875" style="171" customWidth="1"/>
    <col min="9991" max="9991" width="89.453125" style="171" customWidth="1"/>
    <col min="9992" max="9992" width="20.1796875" style="171" customWidth="1"/>
    <col min="9993" max="10240" width="8.81640625" style="171"/>
    <col min="10241" max="10241" width="8.54296875" style="171" customWidth="1"/>
    <col min="10242" max="10242" width="60.453125" style="171" customWidth="1"/>
    <col min="10243" max="10244" width="10.453125" style="171" customWidth="1"/>
    <col min="10245" max="10245" width="12.453125" style="171" customWidth="1"/>
    <col min="10246" max="10246" width="14.54296875" style="171" customWidth="1"/>
    <col min="10247" max="10247" width="89.453125" style="171" customWidth="1"/>
    <col min="10248" max="10248" width="20.1796875" style="171" customWidth="1"/>
    <col min="10249" max="10496" width="8.81640625" style="171"/>
    <col min="10497" max="10497" width="8.54296875" style="171" customWidth="1"/>
    <col min="10498" max="10498" width="60.453125" style="171" customWidth="1"/>
    <col min="10499" max="10500" width="10.453125" style="171" customWidth="1"/>
    <col min="10501" max="10501" width="12.453125" style="171" customWidth="1"/>
    <col min="10502" max="10502" width="14.54296875" style="171" customWidth="1"/>
    <col min="10503" max="10503" width="89.453125" style="171" customWidth="1"/>
    <col min="10504" max="10504" width="20.1796875" style="171" customWidth="1"/>
    <col min="10505" max="10752" width="8.81640625" style="171"/>
    <col min="10753" max="10753" width="8.54296875" style="171" customWidth="1"/>
    <col min="10754" max="10754" width="60.453125" style="171" customWidth="1"/>
    <col min="10755" max="10756" width="10.453125" style="171" customWidth="1"/>
    <col min="10757" max="10757" width="12.453125" style="171" customWidth="1"/>
    <col min="10758" max="10758" width="14.54296875" style="171" customWidth="1"/>
    <col min="10759" max="10759" width="89.453125" style="171" customWidth="1"/>
    <col min="10760" max="10760" width="20.1796875" style="171" customWidth="1"/>
    <col min="10761" max="11008" width="8.81640625" style="171"/>
    <col min="11009" max="11009" width="8.54296875" style="171" customWidth="1"/>
    <col min="11010" max="11010" width="60.453125" style="171" customWidth="1"/>
    <col min="11011" max="11012" width="10.453125" style="171" customWidth="1"/>
    <col min="11013" max="11013" width="12.453125" style="171" customWidth="1"/>
    <col min="11014" max="11014" width="14.54296875" style="171" customWidth="1"/>
    <col min="11015" max="11015" width="89.453125" style="171" customWidth="1"/>
    <col min="11016" max="11016" width="20.1796875" style="171" customWidth="1"/>
    <col min="11017" max="11264" width="8.81640625" style="171"/>
    <col min="11265" max="11265" width="8.54296875" style="171" customWidth="1"/>
    <col min="11266" max="11266" width="60.453125" style="171" customWidth="1"/>
    <col min="11267" max="11268" width="10.453125" style="171" customWidth="1"/>
    <col min="11269" max="11269" width="12.453125" style="171" customWidth="1"/>
    <col min="11270" max="11270" width="14.54296875" style="171" customWidth="1"/>
    <col min="11271" max="11271" width="89.453125" style="171" customWidth="1"/>
    <col min="11272" max="11272" width="20.1796875" style="171" customWidth="1"/>
    <col min="11273" max="11520" width="8.81640625" style="171"/>
    <col min="11521" max="11521" width="8.54296875" style="171" customWidth="1"/>
    <col min="11522" max="11522" width="60.453125" style="171" customWidth="1"/>
    <col min="11523" max="11524" width="10.453125" style="171" customWidth="1"/>
    <col min="11525" max="11525" width="12.453125" style="171" customWidth="1"/>
    <col min="11526" max="11526" width="14.54296875" style="171" customWidth="1"/>
    <col min="11527" max="11527" width="89.453125" style="171" customWidth="1"/>
    <col min="11528" max="11528" width="20.1796875" style="171" customWidth="1"/>
    <col min="11529" max="11776" width="8.81640625" style="171"/>
    <col min="11777" max="11777" width="8.54296875" style="171" customWidth="1"/>
    <col min="11778" max="11778" width="60.453125" style="171" customWidth="1"/>
    <col min="11779" max="11780" width="10.453125" style="171" customWidth="1"/>
    <col min="11781" max="11781" width="12.453125" style="171" customWidth="1"/>
    <col min="11782" max="11782" width="14.54296875" style="171" customWidth="1"/>
    <col min="11783" max="11783" width="89.453125" style="171" customWidth="1"/>
    <col min="11784" max="11784" width="20.1796875" style="171" customWidth="1"/>
    <col min="11785" max="12032" width="8.81640625" style="171"/>
    <col min="12033" max="12033" width="8.54296875" style="171" customWidth="1"/>
    <col min="12034" max="12034" width="60.453125" style="171" customWidth="1"/>
    <col min="12035" max="12036" width="10.453125" style="171" customWidth="1"/>
    <col min="12037" max="12037" width="12.453125" style="171" customWidth="1"/>
    <col min="12038" max="12038" width="14.54296875" style="171" customWidth="1"/>
    <col min="12039" max="12039" width="89.453125" style="171" customWidth="1"/>
    <col min="12040" max="12040" width="20.1796875" style="171" customWidth="1"/>
    <col min="12041" max="12288" width="8.81640625" style="171"/>
    <col min="12289" max="12289" width="8.54296875" style="171" customWidth="1"/>
    <col min="12290" max="12290" width="60.453125" style="171" customWidth="1"/>
    <col min="12291" max="12292" width="10.453125" style="171" customWidth="1"/>
    <col min="12293" max="12293" width="12.453125" style="171" customWidth="1"/>
    <col min="12294" max="12294" width="14.54296875" style="171" customWidth="1"/>
    <col min="12295" max="12295" width="89.453125" style="171" customWidth="1"/>
    <col min="12296" max="12296" width="20.1796875" style="171" customWidth="1"/>
    <col min="12297" max="12544" width="8.81640625" style="171"/>
    <col min="12545" max="12545" width="8.54296875" style="171" customWidth="1"/>
    <col min="12546" max="12546" width="60.453125" style="171" customWidth="1"/>
    <col min="12547" max="12548" width="10.453125" style="171" customWidth="1"/>
    <col min="12549" max="12549" width="12.453125" style="171" customWidth="1"/>
    <col min="12550" max="12550" width="14.54296875" style="171" customWidth="1"/>
    <col min="12551" max="12551" width="89.453125" style="171" customWidth="1"/>
    <col min="12552" max="12552" width="20.1796875" style="171" customWidth="1"/>
    <col min="12553" max="12800" width="8.81640625" style="171"/>
    <col min="12801" max="12801" width="8.54296875" style="171" customWidth="1"/>
    <col min="12802" max="12802" width="60.453125" style="171" customWidth="1"/>
    <col min="12803" max="12804" width="10.453125" style="171" customWidth="1"/>
    <col min="12805" max="12805" width="12.453125" style="171" customWidth="1"/>
    <col min="12806" max="12806" width="14.54296875" style="171" customWidth="1"/>
    <col min="12807" max="12807" width="89.453125" style="171" customWidth="1"/>
    <col min="12808" max="12808" width="20.1796875" style="171" customWidth="1"/>
    <col min="12809" max="13056" width="8.81640625" style="171"/>
    <col min="13057" max="13057" width="8.54296875" style="171" customWidth="1"/>
    <col min="13058" max="13058" width="60.453125" style="171" customWidth="1"/>
    <col min="13059" max="13060" width="10.453125" style="171" customWidth="1"/>
    <col min="13061" max="13061" width="12.453125" style="171" customWidth="1"/>
    <col min="13062" max="13062" width="14.54296875" style="171" customWidth="1"/>
    <col min="13063" max="13063" width="89.453125" style="171" customWidth="1"/>
    <col min="13064" max="13064" width="20.1796875" style="171" customWidth="1"/>
    <col min="13065" max="13312" width="8.81640625" style="171"/>
    <col min="13313" max="13313" width="8.54296875" style="171" customWidth="1"/>
    <col min="13314" max="13314" width="60.453125" style="171" customWidth="1"/>
    <col min="13315" max="13316" width="10.453125" style="171" customWidth="1"/>
    <col min="13317" max="13317" width="12.453125" style="171" customWidth="1"/>
    <col min="13318" max="13318" width="14.54296875" style="171" customWidth="1"/>
    <col min="13319" max="13319" width="89.453125" style="171" customWidth="1"/>
    <col min="13320" max="13320" width="20.1796875" style="171" customWidth="1"/>
    <col min="13321" max="13568" width="8.81640625" style="171"/>
    <col min="13569" max="13569" width="8.54296875" style="171" customWidth="1"/>
    <col min="13570" max="13570" width="60.453125" style="171" customWidth="1"/>
    <col min="13571" max="13572" width="10.453125" style="171" customWidth="1"/>
    <col min="13573" max="13573" width="12.453125" style="171" customWidth="1"/>
    <col min="13574" max="13574" width="14.54296875" style="171" customWidth="1"/>
    <col min="13575" max="13575" width="89.453125" style="171" customWidth="1"/>
    <col min="13576" max="13576" width="20.1796875" style="171" customWidth="1"/>
    <col min="13577" max="13824" width="8.81640625" style="171"/>
    <col min="13825" max="13825" width="8.54296875" style="171" customWidth="1"/>
    <col min="13826" max="13826" width="60.453125" style="171" customWidth="1"/>
    <col min="13827" max="13828" width="10.453125" style="171" customWidth="1"/>
    <col min="13829" max="13829" width="12.453125" style="171" customWidth="1"/>
    <col min="13830" max="13830" width="14.54296875" style="171" customWidth="1"/>
    <col min="13831" max="13831" width="89.453125" style="171" customWidth="1"/>
    <col min="13832" max="13832" width="20.1796875" style="171" customWidth="1"/>
    <col min="13833" max="14080" width="8.81640625" style="171"/>
    <col min="14081" max="14081" width="8.54296875" style="171" customWidth="1"/>
    <col min="14082" max="14082" width="60.453125" style="171" customWidth="1"/>
    <col min="14083" max="14084" width="10.453125" style="171" customWidth="1"/>
    <col min="14085" max="14085" width="12.453125" style="171" customWidth="1"/>
    <col min="14086" max="14086" width="14.54296875" style="171" customWidth="1"/>
    <col min="14087" max="14087" width="89.453125" style="171" customWidth="1"/>
    <col min="14088" max="14088" width="20.1796875" style="171" customWidth="1"/>
    <col min="14089" max="14336" width="8.81640625" style="171"/>
    <col min="14337" max="14337" width="8.54296875" style="171" customWidth="1"/>
    <col min="14338" max="14338" width="60.453125" style="171" customWidth="1"/>
    <col min="14339" max="14340" width="10.453125" style="171" customWidth="1"/>
    <col min="14341" max="14341" width="12.453125" style="171" customWidth="1"/>
    <col min="14342" max="14342" width="14.54296875" style="171" customWidth="1"/>
    <col min="14343" max="14343" width="89.453125" style="171" customWidth="1"/>
    <col min="14344" max="14344" width="20.1796875" style="171" customWidth="1"/>
    <col min="14345" max="14592" width="8.81640625" style="171"/>
    <col min="14593" max="14593" width="8.54296875" style="171" customWidth="1"/>
    <col min="14594" max="14594" width="60.453125" style="171" customWidth="1"/>
    <col min="14595" max="14596" width="10.453125" style="171" customWidth="1"/>
    <col min="14597" max="14597" width="12.453125" style="171" customWidth="1"/>
    <col min="14598" max="14598" width="14.54296875" style="171" customWidth="1"/>
    <col min="14599" max="14599" width="89.453125" style="171" customWidth="1"/>
    <col min="14600" max="14600" width="20.1796875" style="171" customWidth="1"/>
    <col min="14601" max="14848" width="8.81640625" style="171"/>
    <col min="14849" max="14849" width="8.54296875" style="171" customWidth="1"/>
    <col min="14850" max="14850" width="60.453125" style="171" customWidth="1"/>
    <col min="14851" max="14852" width="10.453125" style="171" customWidth="1"/>
    <col min="14853" max="14853" width="12.453125" style="171" customWidth="1"/>
    <col min="14854" max="14854" width="14.54296875" style="171" customWidth="1"/>
    <col min="14855" max="14855" width="89.453125" style="171" customWidth="1"/>
    <col min="14856" max="14856" width="20.1796875" style="171" customWidth="1"/>
    <col min="14857" max="15104" width="8.81640625" style="171"/>
    <col min="15105" max="15105" width="8.54296875" style="171" customWidth="1"/>
    <col min="15106" max="15106" width="60.453125" style="171" customWidth="1"/>
    <col min="15107" max="15108" width="10.453125" style="171" customWidth="1"/>
    <col min="15109" max="15109" width="12.453125" style="171" customWidth="1"/>
    <col min="15110" max="15110" width="14.54296875" style="171" customWidth="1"/>
    <col min="15111" max="15111" width="89.453125" style="171" customWidth="1"/>
    <col min="15112" max="15112" width="20.1796875" style="171" customWidth="1"/>
    <col min="15113" max="15360" width="8.81640625" style="171"/>
    <col min="15361" max="15361" width="8.54296875" style="171" customWidth="1"/>
    <col min="15362" max="15362" width="60.453125" style="171" customWidth="1"/>
    <col min="15363" max="15364" width="10.453125" style="171" customWidth="1"/>
    <col min="15365" max="15365" width="12.453125" style="171" customWidth="1"/>
    <col min="15366" max="15366" width="14.54296875" style="171" customWidth="1"/>
    <col min="15367" max="15367" width="89.453125" style="171" customWidth="1"/>
    <col min="15368" max="15368" width="20.1796875" style="171" customWidth="1"/>
    <col min="15369" max="15616" width="8.81640625" style="171"/>
    <col min="15617" max="15617" width="8.54296875" style="171" customWidth="1"/>
    <col min="15618" max="15618" width="60.453125" style="171" customWidth="1"/>
    <col min="15619" max="15620" width="10.453125" style="171" customWidth="1"/>
    <col min="15621" max="15621" width="12.453125" style="171" customWidth="1"/>
    <col min="15622" max="15622" width="14.54296875" style="171" customWidth="1"/>
    <col min="15623" max="15623" width="89.453125" style="171" customWidth="1"/>
    <col min="15624" max="15624" width="20.1796875" style="171" customWidth="1"/>
    <col min="15625" max="15872" width="8.81640625" style="171"/>
    <col min="15873" max="15873" width="8.54296875" style="171" customWidth="1"/>
    <col min="15874" max="15874" width="60.453125" style="171" customWidth="1"/>
    <col min="15875" max="15876" width="10.453125" style="171" customWidth="1"/>
    <col min="15877" max="15877" width="12.453125" style="171" customWidth="1"/>
    <col min="15878" max="15878" width="14.54296875" style="171" customWidth="1"/>
    <col min="15879" max="15879" width="89.453125" style="171" customWidth="1"/>
    <col min="15880" max="15880" width="20.1796875" style="171" customWidth="1"/>
    <col min="15881" max="16128" width="8.81640625" style="171"/>
    <col min="16129" max="16129" width="8.54296875" style="171" customWidth="1"/>
    <col min="16130" max="16130" width="60.453125" style="171" customWidth="1"/>
    <col min="16131" max="16132" width="10.453125" style="171" customWidth="1"/>
    <col min="16133" max="16133" width="12.453125" style="171" customWidth="1"/>
    <col min="16134" max="16134" width="14.54296875" style="171" customWidth="1"/>
    <col min="16135" max="16135" width="89.453125" style="171" customWidth="1"/>
    <col min="16136" max="16136" width="20.1796875" style="171" customWidth="1"/>
    <col min="16137" max="16384" width="8.81640625" style="171"/>
  </cols>
  <sheetData>
    <row r="1" spans="1:8" s="179" customFormat="1" ht="16" thickTop="1">
      <c r="A1" s="205" t="s">
        <v>1458</v>
      </c>
      <c r="B1" s="180"/>
      <c r="C1" s="180"/>
      <c r="D1" s="180"/>
      <c r="E1" s="180"/>
      <c r="F1" s="180"/>
      <c r="G1" s="180"/>
      <c r="H1" s="180"/>
    </row>
    <row r="2" spans="1:8" s="179" customFormat="1">
      <c r="A2" s="206" t="s">
        <v>1459</v>
      </c>
      <c r="B2" s="181"/>
      <c r="C2" s="181"/>
      <c r="D2" s="189"/>
      <c r="E2" s="190"/>
      <c r="F2" s="191"/>
      <c r="G2" s="181"/>
      <c r="H2" s="181"/>
    </row>
    <row r="3" spans="1:8" s="179" customFormat="1">
      <c r="A3" s="206" t="s">
        <v>1520</v>
      </c>
      <c r="B3" s="182"/>
      <c r="C3" s="181"/>
      <c r="D3" s="189"/>
      <c r="E3" s="192"/>
      <c r="F3" s="191"/>
      <c r="G3" s="181"/>
      <c r="H3" s="181"/>
    </row>
    <row r="4" spans="1:8">
      <c r="A4" s="207" t="s">
        <v>1461</v>
      </c>
      <c r="B4" s="183"/>
      <c r="C4" s="183"/>
      <c r="D4" s="183"/>
      <c r="E4" s="193"/>
      <c r="F4" s="193"/>
      <c r="G4" s="183"/>
      <c r="H4" s="183"/>
    </row>
    <row r="5" spans="1:8">
      <c r="A5" s="207"/>
      <c r="B5" s="395" t="s">
        <v>1462</v>
      </c>
      <c r="C5" s="183"/>
      <c r="D5" s="183"/>
      <c r="E5" s="193"/>
      <c r="F5" s="193"/>
      <c r="G5" s="183"/>
      <c r="H5" s="183"/>
    </row>
    <row r="6" spans="1:8" ht="31.5" thickBot="1">
      <c r="A6" s="172" t="s">
        <v>574</v>
      </c>
      <c r="B6" s="173" t="s">
        <v>87</v>
      </c>
      <c r="C6" s="174" t="s">
        <v>575</v>
      </c>
      <c r="D6" s="175" t="s">
        <v>89</v>
      </c>
      <c r="E6" s="178" t="s">
        <v>576</v>
      </c>
      <c r="F6" s="176" t="s">
        <v>577</v>
      </c>
      <c r="G6" s="396" t="s">
        <v>578</v>
      </c>
      <c r="H6" s="397" t="s">
        <v>1463</v>
      </c>
    </row>
    <row r="7" spans="1:8" ht="18.649999999999999" customHeight="1" thickTop="1">
      <c r="A7" s="194"/>
      <c r="B7" s="184"/>
      <c r="C7" s="195"/>
      <c r="D7" s="195"/>
      <c r="E7" s="196"/>
      <c r="F7" s="196">
        <f>SUM(F9:F75)</f>
        <v>0</v>
      </c>
      <c r="G7" s="184"/>
      <c r="H7" s="184"/>
    </row>
    <row r="8" spans="1:8" ht="18.649999999999999" customHeight="1">
      <c r="A8" s="197" t="s">
        <v>580</v>
      </c>
      <c r="B8" s="185" t="s">
        <v>1464</v>
      </c>
      <c r="C8" s="198"/>
      <c r="D8" s="198"/>
      <c r="E8" s="199"/>
      <c r="F8" s="199"/>
      <c r="G8" s="186"/>
      <c r="H8" s="186"/>
    </row>
    <row r="9" spans="1:8" ht="93">
      <c r="A9" s="200">
        <v>1</v>
      </c>
      <c r="B9" s="186" t="s">
        <v>1521</v>
      </c>
      <c r="C9" s="198">
        <v>20</v>
      </c>
      <c r="D9" s="198" t="s">
        <v>95</v>
      </c>
      <c r="E9" s="199"/>
      <c r="F9" s="199">
        <f>C9*E9</f>
        <v>0</v>
      </c>
      <c r="G9" s="186" t="s">
        <v>1522</v>
      </c>
      <c r="H9" s="186"/>
    </row>
    <row r="10" spans="1:8" ht="93">
      <c r="A10" s="200">
        <v>2</v>
      </c>
      <c r="B10" s="186" t="s">
        <v>1523</v>
      </c>
      <c r="C10" s="198">
        <v>10</v>
      </c>
      <c r="D10" s="198" t="s">
        <v>95</v>
      </c>
      <c r="E10" s="199"/>
      <c r="F10" s="199">
        <f t="shared" ref="F10:F21" si="0">C10*E10</f>
        <v>0</v>
      </c>
      <c r="G10" s="186" t="s">
        <v>1522</v>
      </c>
      <c r="H10" s="186"/>
    </row>
    <row r="11" spans="1:8" ht="93">
      <c r="A11" s="200">
        <v>3</v>
      </c>
      <c r="B11" s="186" t="s">
        <v>1524</v>
      </c>
      <c r="C11" s="198">
        <v>180</v>
      </c>
      <c r="D11" s="198" t="s">
        <v>95</v>
      </c>
      <c r="E11" s="199"/>
      <c r="F11" s="199">
        <f t="shared" si="0"/>
        <v>0</v>
      </c>
      <c r="G11" s="186" t="s">
        <v>1522</v>
      </c>
      <c r="H11" s="186"/>
    </row>
    <row r="12" spans="1:8" ht="93">
      <c r="A12" s="200">
        <v>4</v>
      </c>
      <c r="B12" s="186" t="s">
        <v>1525</v>
      </c>
      <c r="C12" s="198">
        <v>220</v>
      </c>
      <c r="D12" s="198" t="s">
        <v>95</v>
      </c>
      <c r="E12" s="199"/>
      <c r="F12" s="199">
        <f>C12*E12</f>
        <v>0</v>
      </c>
      <c r="G12" s="186" t="s">
        <v>1522</v>
      </c>
      <c r="H12" s="186"/>
    </row>
    <row r="13" spans="1:8" ht="93">
      <c r="A13" s="200">
        <v>5</v>
      </c>
      <c r="B13" s="186" t="s">
        <v>1526</v>
      </c>
      <c r="C13" s="198">
        <v>140</v>
      </c>
      <c r="D13" s="198" t="s">
        <v>95</v>
      </c>
      <c r="E13" s="199"/>
      <c r="F13" s="199">
        <f t="shared" si="0"/>
        <v>0</v>
      </c>
      <c r="G13" s="186" t="s">
        <v>1522</v>
      </c>
      <c r="H13" s="186"/>
    </row>
    <row r="14" spans="1:8" ht="93">
      <c r="A14" s="200">
        <v>6</v>
      </c>
      <c r="B14" s="186" t="s">
        <v>1527</v>
      </c>
      <c r="C14" s="198">
        <v>60</v>
      </c>
      <c r="D14" s="198" t="s">
        <v>95</v>
      </c>
      <c r="E14" s="199"/>
      <c r="F14" s="199">
        <f t="shared" si="0"/>
        <v>0</v>
      </c>
      <c r="G14" s="186" t="s">
        <v>1522</v>
      </c>
      <c r="H14" s="186"/>
    </row>
    <row r="15" spans="1:8" ht="40.5" customHeight="1">
      <c r="A15" s="200">
        <v>7</v>
      </c>
      <c r="B15" s="186" t="s">
        <v>1528</v>
      </c>
      <c r="C15" s="198">
        <f>C9</f>
        <v>20</v>
      </c>
      <c r="D15" s="198" t="s">
        <v>95</v>
      </c>
      <c r="E15" s="199"/>
      <c r="F15" s="199">
        <f>C15*E15</f>
        <v>0</v>
      </c>
      <c r="G15" s="186" t="s">
        <v>1529</v>
      </c>
      <c r="H15" s="186"/>
    </row>
    <row r="16" spans="1:8" ht="40.5" customHeight="1">
      <c r="A16" s="200">
        <v>8</v>
      </c>
      <c r="B16" s="186" t="s">
        <v>1530</v>
      </c>
      <c r="C16" s="198">
        <v>10</v>
      </c>
      <c r="D16" s="198" t="s">
        <v>95</v>
      </c>
      <c r="E16" s="199"/>
      <c r="F16" s="199">
        <f t="shared" si="0"/>
        <v>0</v>
      </c>
      <c r="G16" s="186" t="s">
        <v>1529</v>
      </c>
      <c r="H16" s="186"/>
    </row>
    <row r="17" spans="1:8" ht="40.5" customHeight="1">
      <c r="A17" s="200">
        <v>9</v>
      </c>
      <c r="B17" s="186" t="s">
        <v>1531</v>
      </c>
      <c r="C17" s="198">
        <f>C11</f>
        <v>180</v>
      </c>
      <c r="D17" s="198" t="s">
        <v>95</v>
      </c>
      <c r="E17" s="199"/>
      <c r="F17" s="199">
        <f>C17*E17</f>
        <v>0</v>
      </c>
      <c r="G17" s="186" t="s">
        <v>1529</v>
      </c>
      <c r="H17" s="186"/>
    </row>
    <row r="18" spans="1:8" ht="40.5" customHeight="1">
      <c r="A18" s="200">
        <v>10</v>
      </c>
      <c r="B18" s="186" t="s">
        <v>1532</v>
      </c>
      <c r="C18" s="198">
        <f>C12</f>
        <v>220</v>
      </c>
      <c r="D18" s="198" t="s">
        <v>95</v>
      </c>
      <c r="E18" s="199"/>
      <c r="F18" s="199">
        <f>C18*E18</f>
        <v>0</v>
      </c>
      <c r="G18" s="186" t="s">
        <v>1529</v>
      </c>
      <c r="H18" s="186"/>
    </row>
    <row r="19" spans="1:8" ht="40.5" customHeight="1">
      <c r="A19" s="200">
        <v>11</v>
      </c>
      <c r="B19" s="186" t="s">
        <v>1533</v>
      </c>
      <c r="C19" s="198">
        <f>C13</f>
        <v>140</v>
      </c>
      <c r="D19" s="198" t="s">
        <v>95</v>
      </c>
      <c r="E19" s="199"/>
      <c r="F19" s="199">
        <f t="shared" si="0"/>
        <v>0</v>
      </c>
      <c r="G19" s="186" t="s">
        <v>1529</v>
      </c>
      <c r="H19" s="186"/>
    </row>
    <row r="20" spans="1:8" ht="40.5" customHeight="1">
      <c r="A20" s="200">
        <v>12</v>
      </c>
      <c r="B20" s="186" t="s">
        <v>1534</v>
      </c>
      <c r="C20" s="198">
        <f>C14</f>
        <v>60</v>
      </c>
      <c r="D20" s="198" t="s">
        <v>95</v>
      </c>
      <c r="E20" s="199"/>
      <c r="F20" s="199">
        <f t="shared" si="0"/>
        <v>0</v>
      </c>
      <c r="G20" s="186" t="s">
        <v>1529</v>
      </c>
      <c r="H20" s="186"/>
    </row>
    <row r="21" spans="1:8" ht="40.5" customHeight="1">
      <c r="A21" s="200">
        <v>13</v>
      </c>
      <c r="B21" s="186" t="s">
        <v>1535</v>
      </c>
      <c r="C21" s="198">
        <f>C28+C29+C30+C31+C32+C33+C34</f>
        <v>21</v>
      </c>
      <c r="D21" s="198" t="s">
        <v>473</v>
      </c>
      <c r="E21" s="199"/>
      <c r="F21" s="199">
        <f t="shared" si="0"/>
        <v>0</v>
      </c>
      <c r="G21" s="186" t="s">
        <v>1536</v>
      </c>
      <c r="H21" s="186"/>
    </row>
    <row r="22" spans="1:8">
      <c r="A22" s="207"/>
      <c r="B22" s="395" t="s">
        <v>1475</v>
      </c>
      <c r="C22" s="183"/>
      <c r="D22" s="183"/>
      <c r="E22" s="193"/>
      <c r="F22" s="193"/>
      <c r="G22" s="183"/>
      <c r="H22" s="183"/>
    </row>
    <row r="23" spans="1:8" ht="93">
      <c r="A23" s="200">
        <v>14</v>
      </c>
      <c r="B23" s="398" t="s">
        <v>1537</v>
      </c>
      <c r="C23" s="198">
        <v>1</v>
      </c>
      <c r="D23" s="198" t="s">
        <v>127</v>
      </c>
      <c r="E23" s="199"/>
      <c r="F23" s="199">
        <v>0</v>
      </c>
      <c r="G23" s="186" t="s">
        <v>1538</v>
      </c>
      <c r="H23" s="186"/>
    </row>
    <row r="24" spans="1:8" ht="93">
      <c r="A24" s="200">
        <v>15</v>
      </c>
      <c r="B24" s="398" t="s">
        <v>1539</v>
      </c>
      <c r="C24" s="198">
        <v>1</v>
      </c>
      <c r="D24" s="198" t="s">
        <v>127</v>
      </c>
      <c r="E24" s="199"/>
      <c r="F24" s="199">
        <v>0</v>
      </c>
      <c r="G24" s="186" t="s">
        <v>1540</v>
      </c>
      <c r="H24" s="186"/>
    </row>
    <row r="25" spans="1:8" ht="93">
      <c r="A25" s="200">
        <v>16</v>
      </c>
      <c r="B25" s="398" t="s">
        <v>1541</v>
      </c>
      <c r="C25" s="198">
        <v>1</v>
      </c>
      <c r="D25" s="198" t="s">
        <v>127</v>
      </c>
      <c r="E25" s="199"/>
      <c r="F25" s="199">
        <v>0</v>
      </c>
      <c r="G25" s="186" t="s">
        <v>1542</v>
      </c>
      <c r="H25" s="186"/>
    </row>
    <row r="26" spans="1:8" ht="77.5">
      <c r="A26" s="200">
        <v>17</v>
      </c>
      <c r="B26" s="398" t="s">
        <v>1543</v>
      </c>
      <c r="C26" s="198">
        <v>1</v>
      </c>
      <c r="D26" s="198" t="s">
        <v>127</v>
      </c>
      <c r="E26" s="199"/>
      <c r="F26" s="199">
        <v>0</v>
      </c>
      <c r="G26" s="186" t="s">
        <v>1544</v>
      </c>
      <c r="H26" s="186"/>
    </row>
    <row r="27" spans="1:8" ht="62">
      <c r="A27" s="200">
        <v>18</v>
      </c>
      <c r="B27" s="398" t="s">
        <v>1545</v>
      </c>
      <c r="C27" s="198">
        <v>5</v>
      </c>
      <c r="D27" s="198" t="s">
        <v>127</v>
      </c>
      <c r="E27" s="199"/>
      <c r="F27" s="199">
        <f t="shared" ref="F27:F45" si="1">C27*E27</f>
        <v>0</v>
      </c>
      <c r="G27" s="186" t="s">
        <v>1546</v>
      </c>
      <c r="H27" s="186"/>
    </row>
    <row r="28" spans="1:8" ht="46.5">
      <c r="A28" s="200">
        <v>19</v>
      </c>
      <c r="B28" s="398" t="s">
        <v>1547</v>
      </c>
      <c r="C28" s="198">
        <v>5</v>
      </c>
      <c r="D28" s="198" t="s">
        <v>127</v>
      </c>
      <c r="E28" s="199"/>
      <c r="F28" s="199">
        <f t="shared" si="1"/>
        <v>0</v>
      </c>
      <c r="G28" s="186" t="s">
        <v>1548</v>
      </c>
      <c r="H28" s="186"/>
    </row>
    <row r="29" spans="1:8" ht="46.5">
      <c r="A29" s="200">
        <v>20</v>
      </c>
      <c r="B29" s="398" t="s">
        <v>1547</v>
      </c>
      <c r="C29" s="198">
        <v>1</v>
      </c>
      <c r="D29" s="198" t="s">
        <v>127</v>
      </c>
      <c r="E29" s="199"/>
      <c r="F29" s="199">
        <f t="shared" si="1"/>
        <v>0</v>
      </c>
      <c r="G29" s="186" t="s">
        <v>1549</v>
      </c>
      <c r="H29" s="186"/>
    </row>
    <row r="30" spans="1:8" ht="46.5">
      <c r="A30" s="200">
        <v>21</v>
      </c>
      <c r="B30" s="398" t="s">
        <v>1547</v>
      </c>
      <c r="C30" s="198">
        <v>5</v>
      </c>
      <c r="D30" s="198" t="s">
        <v>127</v>
      </c>
      <c r="E30" s="199"/>
      <c r="F30" s="199">
        <f t="shared" si="1"/>
        <v>0</v>
      </c>
      <c r="G30" s="186" t="s">
        <v>1550</v>
      </c>
      <c r="H30" s="186"/>
    </row>
    <row r="31" spans="1:8" ht="46.5">
      <c r="A31" s="200">
        <v>22</v>
      </c>
      <c r="B31" s="398" t="s">
        <v>1547</v>
      </c>
      <c r="C31" s="198">
        <v>2</v>
      </c>
      <c r="D31" s="198" t="s">
        <v>127</v>
      </c>
      <c r="E31" s="199"/>
      <c r="F31" s="199">
        <f t="shared" si="1"/>
        <v>0</v>
      </c>
      <c r="G31" s="186" t="s">
        <v>1551</v>
      </c>
      <c r="H31" s="186"/>
    </row>
    <row r="32" spans="1:8" ht="46.5">
      <c r="A32" s="200">
        <v>24</v>
      </c>
      <c r="B32" s="398" t="s">
        <v>1547</v>
      </c>
      <c r="C32" s="198">
        <v>2</v>
      </c>
      <c r="D32" s="198" t="s">
        <v>127</v>
      </c>
      <c r="E32" s="199"/>
      <c r="F32" s="199">
        <f t="shared" si="1"/>
        <v>0</v>
      </c>
      <c r="G32" s="186" t="s">
        <v>1552</v>
      </c>
      <c r="H32" s="186"/>
    </row>
    <row r="33" spans="1:8" ht="62">
      <c r="A33" s="200">
        <v>25</v>
      </c>
      <c r="B33" s="398" t="s">
        <v>1547</v>
      </c>
      <c r="C33" s="198">
        <v>4</v>
      </c>
      <c r="D33" s="198" t="s">
        <v>127</v>
      </c>
      <c r="E33" s="199"/>
      <c r="F33" s="199">
        <f t="shared" si="1"/>
        <v>0</v>
      </c>
      <c r="G33" s="186" t="s">
        <v>1553</v>
      </c>
      <c r="H33" s="186"/>
    </row>
    <row r="34" spans="1:8" ht="46.5">
      <c r="A34" s="200">
        <v>26</v>
      </c>
      <c r="B34" s="398" t="s">
        <v>1554</v>
      </c>
      <c r="C34" s="198">
        <v>2</v>
      </c>
      <c r="D34" s="198" t="s">
        <v>127</v>
      </c>
      <c r="E34" s="199"/>
      <c r="F34" s="199">
        <f t="shared" si="1"/>
        <v>0</v>
      </c>
      <c r="G34" s="186" t="s">
        <v>1555</v>
      </c>
      <c r="H34" s="186"/>
    </row>
    <row r="35" spans="1:8" ht="46.5">
      <c r="A35" s="200">
        <v>26</v>
      </c>
      <c r="B35" s="398" t="s">
        <v>1554</v>
      </c>
      <c r="C35" s="198">
        <v>1</v>
      </c>
      <c r="D35" s="198" t="s">
        <v>127</v>
      </c>
      <c r="E35" s="199"/>
      <c r="F35" s="199">
        <f t="shared" si="1"/>
        <v>0</v>
      </c>
      <c r="G35" s="186" t="s">
        <v>1556</v>
      </c>
      <c r="H35" s="186"/>
    </row>
    <row r="36" spans="1:8" ht="18.649999999999999" customHeight="1">
      <c r="A36" s="200">
        <v>29</v>
      </c>
      <c r="B36" s="398" t="s">
        <v>1557</v>
      </c>
      <c r="C36" s="198">
        <v>18</v>
      </c>
      <c r="D36" s="198" t="s">
        <v>473</v>
      </c>
      <c r="E36" s="199"/>
      <c r="F36" s="199">
        <f t="shared" si="1"/>
        <v>0</v>
      </c>
      <c r="G36" s="186" t="s">
        <v>1558</v>
      </c>
      <c r="H36" s="186"/>
    </row>
    <row r="37" spans="1:8" ht="18.649999999999999" customHeight="1">
      <c r="A37" s="200">
        <v>30</v>
      </c>
      <c r="B37" s="398" t="s">
        <v>1559</v>
      </c>
      <c r="C37" s="198">
        <v>20</v>
      </c>
      <c r="D37" s="198" t="s">
        <v>473</v>
      </c>
      <c r="E37" s="199"/>
      <c r="F37" s="199">
        <f t="shared" si="1"/>
        <v>0</v>
      </c>
      <c r="G37" s="186" t="s">
        <v>1558</v>
      </c>
      <c r="H37" s="186"/>
    </row>
    <row r="38" spans="1:8" ht="18.649999999999999" customHeight="1">
      <c r="A38" s="200">
        <v>31</v>
      </c>
      <c r="B38" s="398" t="s">
        <v>1560</v>
      </c>
      <c r="C38" s="198">
        <v>4</v>
      </c>
      <c r="D38" s="198" t="s">
        <v>473</v>
      </c>
      <c r="E38" s="199"/>
      <c r="F38" s="199">
        <f t="shared" si="1"/>
        <v>0</v>
      </c>
      <c r="G38" s="186" t="s">
        <v>1561</v>
      </c>
      <c r="H38" s="186"/>
    </row>
    <row r="39" spans="1:8" ht="18.649999999999999" customHeight="1">
      <c r="A39" s="200">
        <v>32</v>
      </c>
      <c r="B39" s="398" t="s">
        <v>1562</v>
      </c>
      <c r="C39" s="198">
        <v>4</v>
      </c>
      <c r="D39" s="198" t="s">
        <v>473</v>
      </c>
      <c r="E39" s="199"/>
      <c r="F39" s="199">
        <f t="shared" si="1"/>
        <v>0</v>
      </c>
      <c r="G39" s="186" t="s">
        <v>1563</v>
      </c>
      <c r="H39" s="186"/>
    </row>
    <row r="40" spans="1:8" ht="18.649999999999999" customHeight="1">
      <c r="A40" s="200">
        <v>33</v>
      </c>
      <c r="B40" s="398" t="s">
        <v>1562</v>
      </c>
      <c r="C40" s="198">
        <v>6</v>
      </c>
      <c r="D40" s="198" t="s">
        <v>473</v>
      </c>
      <c r="E40" s="199"/>
      <c r="F40" s="199">
        <f t="shared" si="1"/>
        <v>0</v>
      </c>
      <c r="G40" s="186" t="s">
        <v>1564</v>
      </c>
      <c r="H40" s="186"/>
    </row>
    <row r="41" spans="1:8" ht="18.649999999999999" customHeight="1">
      <c r="A41" s="200">
        <v>34</v>
      </c>
      <c r="B41" s="398" t="s">
        <v>1562</v>
      </c>
      <c r="C41" s="198">
        <v>8</v>
      </c>
      <c r="D41" s="198" t="s">
        <v>473</v>
      </c>
      <c r="E41" s="199"/>
      <c r="F41" s="199">
        <f t="shared" si="1"/>
        <v>0</v>
      </c>
      <c r="G41" s="186" t="s">
        <v>1565</v>
      </c>
      <c r="H41" s="186"/>
    </row>
    <row r="42" spans="1:8" ht="18.649999999999999" customHeight="1">
      <c r="A42" s="200">
        <v>35</v>
      </c>
      <c r="B42" s="398" t="s">
        <v>1562</v>
      </c>
      <c r="C42" s="198">
        <v>2</v>
      </c>
      <c r="D42" s="198" t="s">
        <v>473</v>
      </c>
      <c r="E42" s="199"/>
      <c r="F42" s="199">
        <f t="shared" si="1"/>
        <v>0</v>
      </c>
      <c r="G42" s="186" t="s">
        <v>1566</v>
      </c>
      <c r="H42" s="186"/>
    </row>
    <row r="43" spans="1:8" ht="18.649999999999999" customHeight="1">
      <c r="A43" s="200">
        <v>36</v>
      </c>
      <c r="B43" s="398" t="s">
        <v>1567</v>
      </c>
      <c r="C43" s="198">
        <v>2</v>
      </c>
      <c r="D43" s="198" t="s">
        <v>473</v>
      </c>
      <c r="E43" s="199"/>
      <c r="F43" s="199">
        <f t="shared" si="1"/>
        <v>0</v>
      </c>
      <c r="G43" s="186" t="s">
        <v>1568</v>
      </c>
      <c r="H43" s="186"/>
    </row>
    <row r="44" spans="1:8" ht="18.649999999999999" customHeight="1">
      <c r="A44" s="200">
        <v>37</v>
      </c>
      <c r="B44" s="398" t="s">
        <v>1567</v>
      </c>
      <c r="C44" s="198">
        <v>2</v>
      </c>
      <c r="D44" s="198" t="s">
        <v>473</v>
      </c>
      <c r="E44" s="199"/>
      <c r="F44" s="199">
        <f t="shared" si="1"/>
        <v>0</v>
      </c>
      <c r="G44" s="186" t="s">
        <v>1569</v>
      </c>
      <c r="H44" s="186"/>
    </row>
    <row r="45" spans="1:8" ht="18.649999999999999" customHeight="1">
      <c r="A45" s="200">
        <v>38</v>
      </c>
      <c r="B45" s="398" t="s">
        <v>1567</v>
      </c>
      <c r="C45" s="198">
        <v>2</v>
      </c>
      <c r="D45" s="198" t="s">
        <v>473</v>
      </c>
      <c r="E45" s="199"/>
      <c r="F45" s="199">
        <f t="shared" si="1"/>
        <v>0</v>
      </c>
      <c r="G45" s="186" t="s">
        <v>1570</v>
      </c>
      <c r="H45" s="186"/>
    </row>
    <row r="46" spans="1:8" ht="31">
      <c r="A46" s="200">
        <v>39</v>
      </c>
      <c r="B46" s="398" t="s">
        <v>1571</v>
      </c>
      <c r="C46" s="198">
        <v>1</v>
      </c>
      <c r="D46" s="198" t="s">
        <v>473</v>
      </c>
      <c r="E46" s="199"/>
      <c r="F46" s="199">
        <f>C46*E46</f>
        <v>0</v>
      </c>
      <c r="G46" s="186" t="s">
        <v>1572</v>
      </c>
      <c r="H46" s="186"/>
    </row>
    <row r="47" spans="1:8">
      <c r="A47" s="200">
        <v>40</v>
      </c>
      <c r="B47" s="398" t="s">
        <v>1573</v>
      </c>
      <c r="C47" s="198">
        <v>2</v>
      </c>
      <c r="D47" s="198" t="s">
        <v>473</v>
      </c>
      <c r="E47" s="199"/>
      <c r="F47" s="199">
        <f>C47*E47</f>
        <v>0</v>
      </c>
      <c r="G47" s="186" t="s">
        <v>1574</v>
      </c>
      <c r="H47" s="186"/>
    </row>
    <row r="48" spans="1:8">
      <c r="A48" s="200">
        <v>41</v>
      </c>
      <c r="B48" s="398" t="s">
        <v>1573</v>
      </c>
      <c r="C48" s="198">
        <v>2</v>
      </c>
      <c r="D48" s="198" t="s">
        <v>473</v>
      </c>
      <c r="E48" s="199"/>
      <c r="F48" s="199">
        <f>C48*E48</f>
        <v>0</v>
      </c>
      <c r="G48" s="186" t="s">
        <v>1575</v>
      </c>
      <c r="H48" s="186"/>
    </row>
    <row r="49" spans="1:8" ht="31">
      <c r="A49" s="200">
        <v>42</v>
      </c>
      <c r="B49" s="398" t="s">
        <v>1573</v>
      </c>
      <c r="C49" s="198">
        <v>1</v>
      </c>
      <c r="D49" s="198" t="s">
        <v>473</v>
      </c>
      <c r="E49" s="199"/>
      <c r="F49" s="199">
        <f>C49*E49</f>
        <v>0</v>
      </c>
      <c r="G49" s="186" t="s">
        <v>1576</v>
      </c>
      <c r="H49" s="186"/>
    </row>
    <row r="50" spans="1:8">
      <c r="A50" s="200">
        <v>41</v>
      </c>
      <c r="B50" s="398" t="s">
        <v>1573</v>
      </c>
      <c r="C50" s="198">
        <v>2</v>
      </c>
      <c r="D50" s="198" t="s">
        <v>473</v>
      </c>
      <c r="E50" s="199"/>
      <c r="F50" s="199">
        <f>C50*E50</f>
        <v>0</v>
      </c>
      <c r="G50" s="186" t="s">
        <v>1577</v>
      </c>
      <c r="H50" s="186"/>
    </row>
    <row r="51" spans="1:8">
      <c r="A51" s="200">
        <v>44</v>
      </c>
      <c r="B51" s="398" t="s">
        <v>1578</v>
      </c>
      <c r="C51" s="198"/>
      <c r="D51" s="198"/>
      <c r="E51" s="199"/>
      <c r="F51" s="199"/>
      <c r="G51" s="186"/>
      <c r="H51" s="186"/>
    </row>
    <row r="52" spans="1:8">
      <c r="A52" s="200">
        <v>45</v>
      </c>
      <c r="B52" s="398" t="s">
        <v>1579</v>
      </c>
      <c r="C52" s="198">
        <v>2</v>
      </c>
      <c r="D52" s="198" t="s">
        <v>473</v>
      </c>
      <c r="E52" s="199"/>
      <c r="F52" s="199">
        <f t="shared" ref="F52:F58" si="2">C52*E52</f>
        <v>0</v>
      </c>
      <c r="G52" s="186" t="s">
        <v>1580</v>
      </c>
      <c r="H52" s="399"/>
    </row>
    <row r="53" spans="1:8">
      <c r="A53" s="200">
        <v>46</v>
      </c>
      <c r="B53" s="398" t="s">
        <v>1579</v>
      </c>
      <c r="C53" s="198">
        <v>1</v>
      </c>
      <c r="D53" s="198" t="s">
        <v>473</v>
      </c>
      <c r="E53" s="199"/>
      <c r="F53" s="199">
        <f t="shared" si="2"/>
        <v>0</v>
      </c>
      <c r="G53" s="186" t="s">
        <v>582</v>
      </c>
      <c r="H53" s="186"/>
    </row>
    <row r="54" spans="1:8">
      <c r="A54" s="200">
        <v>47</v>
      </c>
      <c r="B54" s="398" t="s">
        <v>1581</v>
      </c>
      <c r="C54" s="198">
        <v>8</v>
      </c>
      <c r="D54" s="198" t="s">
        <v>473</v>
      </c>
      <c r="E54" s="199"/>
      <c r="F54" s="199">
        <f t="shared" si="2"/>
        <v>0</v>
      </c>
      <c r="G54" s="186"/>
      <c r="H54" s="186"/>
    </row>
    <row r="55" spans="1:8">
      <c r="A55" s="200">
        <v>48</v>
      </c>
      <c r="B55" s="398" t="s">
        <v>1582</v>
      </c>
      <c r="C55" s="198">
        <v>12</v>
      </c>
      <c r="D55" s="198" t="s">
        <v>473</v>
      </c>
      <c r="E55" s="199"/>
      <c r="F55" s="199">
        <f t="shared" si="2"/>
        <v>0</v>
      </c>
      <c r="G55" s="186"/>
      <c r="H55" s="186"/>
    </row>
    <row r="56" spans="1:8">
      <c r="A56" s="200">
        <v>49</v>
      </c>
      <c r="B56" s="398" t="s">
        <v>1583</v>
      </c>
      <c r="C56" s="198">
        <v>4</v>
      </c>
      <c r="D56" s="198" t="s">
        <v>473</v>
      </c>
      <c r="E56" s="199"/>
      <c r="F56" s="199">
        <f t="shared" si="2"/>
        <v>0</v>
      </c>
      <c r="G56" s="186" t="s">
        <v>1584</v>
      </c>
      <c r="H56" s="186"/>
    </row>
    <row r="57" spans="1:8">
      <c r="A57" s="200">
        <v>50</v>
      </c>
      <c r="B57" s="398" t="s">
        <v>1585</v>
      </c>
      <c r="C57" s="198">
        <v>4</v>
      </c>
      <c r="D57" s="198" t="s">
        <v>473</v>
      </c>
      <c r="E57" s="199"/>
      <c r="F57" s="199">
        <f t="shared" si="2"/>
        <v>0</v>
      </c>
      <c r="G57" s="186" t="s">
        <v>1584</v>
      </c>
      <c r="H57" s="186"/>
    </row>
    <row r="58" spans="1:8">
      <c r="A58" s="200">
        <v>51</v>
      </c>
      <c r="B58" s="398" t="s">
        <v>1586</v>
      </c>
      <c r="C58" s="198">
        <v>2</v>
      </c>
      <c r="D58" s="198" t="s">
        <v>473</v>
      </c>
      <c r="E58" s="199"/>
      <c r="F58" s="199">
        <f t="shared" si="2"/>
        <v>0</v>
      </c>
      <c r="G58" s="186" t="s">
        <v>1584</v>
      </c>
      <c r="H58" s="186"/>
    </row>
    <row r="59" spans="1:8" ht="31">
      <c r="A59" s="200">
        <v>53</v>
      </c>
      <c r="B59" s="398" t="s">
        <v>1587</v>
      </c>
      <c r="C59" s="198">
        <v>1</v>
      </c>
      <c r="D59" s="198" t="s">
        <v>127</v>
      </c>
      <c r="E59" s="199"/>
      <c r="F59" s="199">
        <f>C59*E59</f>
        <v>0</v>
      </c>
      <c r="G59" s="186" t="s">
        <v>1588</v>
      </c>
      <c r="H59" s="186"/>
    </row>
    <row r="60" spans="1:8">
      <c r="A60" s="207"/>
      <c r="B60" s="395" t="s">
        <v>1491</v>
      </c>
      <c r="C60" s="183"/>
      <c r="D60" s="183"/>
      <c r="E60" s="193"/>
      <c r="F60" s="193"/>
      <c r="G60" s="183"/>
      <c r="H60" s="183"/>
    </row>
    <row r="61" spans="1:8" ht="31">
      <c r="A61" s="200">
        <v>54</v>
      </c>
      <c r="B61" s="398" t="s">
        <v>1492</v>
      </c>
      <c r="C61" s="198">
        <v>1</v>
      </c>
      <c r="D61" s="198" t="s">
        <v>127</v>
      </c>
      <c r="E61" s="199"/>
      <c r="F61" s="199">
        <f>C61*E61</f>
        <v>0</v>
      </c>
      <c r="G61" s="398" t="s">
        <v>1589</v>
      </c>
      <c r="H61" s="186" t="s">
        <v>1494</v>
      </c>
    </row>
    <row r="62" spans="1:8" ht="31">
      <c r="A62" s="200">
        <v>55</v>
      </c>
      <c r="B62" s="398" t="s">
        <v>1495</v>
      </c>
      <c r="C62" s="198">
        <v>1</v>
      </c>
      <c r="D62" s="198" t="s">
        <v>127</v>
      </c>
      <c r="E62" s="199"/>
      <c r="F62" s="199">
        <f>C62*E62</f>
        <v>0</v>
      </c>
      <c r="G62" s="398" t="s">
        <v>1590</v>
      </c>
      <c r="H62" s="186" t="s">
        <v>1497</v>
      </c>
    </row>
    <row r="63" spans="1:8">
      <c r="A63" s="207"/>
      <c r="B63" s="395" t="s">
        <v>1498</v>
      </c>
      <c r="C63" s="183"/>
      <c r="D63" s="183"/>
      <c r="E63" s="193"/>
      <c r="F63" s="193"/>
      <c r="G63" s="183"/>
      <c r="H63" s="183"/>
    </row>
    <row r="64" spans="1:8">
      <c r="A64" s="200">
        <v>56</v>
      </c>
      <c r="B64" s="398" t="s">
        <v>1499</v>
      </c>
      <c r="C64" s="198">
        <v>1</v>
      </c>
      <c r="D64" s="198" t="s">
        <v>127</v>
      </c>
      <c r="E64" s="199"/>
      <c r="F64" s="199">
        <f t="shared" ref="F64:F74" si="3">C64*E64</f>
        <v>0</v>
      </c>
      <c r="G64" s="398" t="s">
        <v>1500</v>
      </c>
      <c r="H64" s="186"/>
    </row>
    <row r="65" spans="1:8">
      <c r="A65" s="200">
        <v>57</v>
      </c>
      <c r="B65" s="398" t="s">
        <v>1501</v>
      </c>
      <c r="C65" s="198">
        <v>1</v>
      </c>
      <c r="D65" s="198" t="s">
        <v>127</v>
      </c>
      <c r="E65" s="199"/>
      <c r="F65" s="199">
        <f t="shared" si="3"/>
        <v>0</v>
      </c>
      <c r="G65" s="398" t="s">
        <v>1502</v>
      </c>
      <c r="H65" s="186"/>
    </row>
    <row r="66" spans="1:8">
      <c r="A66" s="200">
        <v>58</v>
      </c>
      <c r="B66" s="398" t="s">
        <v>1503</v>
      </c>
      <c r="C66" s="198">
        <v>1</v>
      </c>
      <c r="D66" s="198" t="s">
        <v>127</v>
      </c>
      <c r="E66" s="199"/>
      <c r="F66" s="199">
        <f t="shared" si="3"/>
        <v>0</v>
      </c>
      <c r="G66" s="398" t="s">
        <v>1591</v>
      </c>
      <c r="H66" s="186"/>
    </row>
    <row r="67" spans="1:8">
      <c r="A67" s="200">
        <v>59</v>
      </c>
      <c r="B67" s="398" t="s">
        <v>1505</v>
      </c>
      <c r="C67" s="198">
        <v>1</v>
      </c>
      <c r="D67" s="198" t="s">
        <v>127</v>
      </c>
      <c r="E67" s="199"/>
      <c r="F67" s="199">
        <f t="shared" si="3"/>
        <v>0</v>
      </c>
      <c r="G67" s="398" t="s">
        <v>1592</v>
      </c>
      <c r="H67" s="186"/>
    </row>
    <row r="68" spans="1:8">
      <c r="A68" s="200">
        <v>60</v>
      </c>
      <c r="B68" s="398" t="s">
        <v>1195</v>
      </c>
      <c r="C68" s="198">
        <v>1</v>
      </c>
      <c r="D68" s="198" t="s">
        <v>127</v>
      </c>
      <c r="E68" s="199"/>
      <c r="F68" s="199">
        <f t="shared" si="3"/>
        <v>0</v>
      </c>
      <c r="G68" s="398" t="s">
        <v>1507</v>
      </c>
      <c r="H68" s="186"/>
    </row>
    <row r="69" spans="1:8" ht="31">
      <c r="A69" s="200">
        <v>61</v>
      </c>
      <c r="B69" s="398" t="s">
        <v>1508</v>
      </c>
      <c r="C69" s="198">
        <v>1</v>
      </c>
      <c r="D69" s="198" t="s">
        <v>127</v>
      </c>
      <c r="E69" s="199"/>
      <c r="F69" s="199">
        <f t="shared" si="3"/>
        <v>0</v>
      </c>
      <c r="G69" s="398" t="s">
        <v>1593</v>
      </c>
      <c r="H69" s="186"/>
    </row>
    <row r="70" spans="1:8">
      <c r="A70" s="200">
        <v>62</v>
      </c>
      <c r="B70" s="398" t="s">
        <v>1510</v>
      </c>
      <c r="C70" s="198">
        <v>1</v>
      </c>
      <c r="D70" s="198" t="s">
        <v>127</v>
      </c>
      <c r="E70" s="199"/>
      <c r="F70" s="199">
        <f t="shared" si="3"/>
        <v>0</v>
      </c>
      <c r="G70" s="398" t="s">
        <v>1594</v>
      </c>
      <c r="H70" s="186"/>
    </row>
    <row r="71" spans="1:8" ht="46.5">
      <c r="A71" s="200">
        <v>63</v>
      </c>
      <c r="B71" s="398" t="s">
        <v>1512</v>
      </c>
      <c r="C71" s="198">
        <v>1</v>
      </c>
      <c r="D71" s="198" t="s">
        <v>127</v>
      </c>
      <c r="E71" s="199"/>
      <c r="F71" s="199">
        <f t="shared" si="3"/>
        <v>0</v>
      </c>
      <c r="G71" s="398" t="s">
        <v>1513</v>
      </c>
      <c r="H71" s="186"/>
    </row>
    <row r="72" spans="1:8">
      <c r="A72" s="200">
        <v>64</v>
      </c>
      <c r="B72" s="398" t="s">
        <v>1514</v>
      </c>
      <c r="C72" s="198">
        <v>1</v>
      </c>
      <c r="D72" s="198" t="s">
        <v>127</v>
      </c>
      <c r="E72" s="199"/>
      <c r="F72" s="199">
        <f t="shared" si="3"/>
        <v>0</v>
      </c>
      <c r="G72" s="398" t="s">
        <v>1515</v>
      </c>
      <c r="H72" s="186"/>
    </row>
    <row r="73" spans="1:8">
      <c r="A73" s="200">
        <v>65</v>
      </c>
      <c r="B73" s="398" t="s">
        <v>1516</v>
      </c>
      <c r="C73" s="198">
        <v>1</v>
      </c>
      <c r="D73" s="198" t="s">
        <v>127</v>
      </c>
      <c r="E73" s="199"/>
      <c r="F73" s="199">
        <f t="shared" si="3"/>
        <v>0</v>
      </c>
      <c r="G73" s="398" t="s">
        <v>1517</v>
      </c>
      <c r="H73" s="186"/>
    </row>
    <row r="74" spans="1:8">
      <c r="A74" s="200">
        <v>66</v>
      </c>
      <c r="B74" s="398" t="s">
        <v>1518</v>
      </c>
      <c r="C74" s="198">
        <v>1</v>
      </c>
      <c r="D74" s="198" t="s">
        <v>127</v>
      </c>
      <c r="E74" s="199"/>
      <c r="F74" s="199">
        <f t="shared" si="3"/>
        <v>0</v>
      </c>
      <c r="G74" s="398" t="s">
        <v>1519</v>
      </c>
      <c r="H74" s="186"/>
    </row>
    <row r="75" spans="1:8" ht="18.649999999999999" customHeight="1" thickBot="1">
      <c r="A75" s="203"/>
      <c r="B75" s="187"/>
      <c r="C75" s="187"/>
      <c r="D75" s="187"/>
      <c r="E75" s="187"/>
      <c r="F75" s="187"/>
      <c r="G75" s="187"/>
      <c r="H75" s="187"/>
    </row>
    <row r="76" spans="1:8" ht="16" thickTop="1"/>
  </sheetData>
  <autoFilter ref="A1:H76"/>
  <pageMargins left="0.78740157480314965" right="0.78740157480314965" top="0.98425196850393704" bottom="0.98425196850393704" header="0.51181102362204722" footer="0.51181102362204722"/>
  <pageSetup paperSize="9" scale="56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zoomScale="70" zoomScaleNormal="70" workbookViewId="0"/>
  </sheetViews>
  <sheetFormatPr defaultColWidth="8.81640625" defaultRowHeight="15.5"/>
  <cols>
    <col min="1" max="1" width="8.54296875" style="188" customWidth="1"/>
    <col min="2" max="2" width="60.453125" style="188" customWidth="1"/>
    <col min="3" max="4" width="10.453125" style="188" customWidth="1"/>
    <col min="5" max="5" width="12.453125" style="204" customWidth="1"/>
    <col min="6" max="6" width="14.54296875" style="204" customWidth="1"/>
    <col min="7" max="7" width="89.453125" style="188" customWidth="1"/>
    <col min="8" max="8" width="20.1796875" style="188" customWidth="1"/>
    <col min="9" max="256" width="8.81640625" style="171"/>
    <col min="257" max="257" width="8.54296875" style="171" customWidth="1"/>
    <col min="258" max="258" width="60.453125" style="171" customWidth="1"/>
    <col min="259" max="260" width="10.453125" style="171" customWidth="1"/>
    <col min="261" max="261" width="12.453125" style="171" customWidth="1"/>
    <col min="262" max="262" width="14.54296875" style="171" customWidth="1"/>
    <col min="263" max="263" width="89.453125" style="171" customWidth="1"/>
    <col min="264" max="264" width="20.1796875" style="171" customWidth="1"/>
    <col min="265" max="512" width="8.81640625" style="171"/>
    <col min="513" max="513" width="8.54296875" style="171" customWidth="1"/>
    <col min="514" max="514" width="60.453125" style="171" customWidth="1"/>
    <col min="515" max="516" width="10.453125" style="171" customWidth="1"/>
    <col min="517" max="517" width="12.453125" style="171" customWidth="1"/>
    <col min="518" max="518" width="14.54296875" style="171" customWidth="1"/>
    <col min="519" max="519" width="89.453125" style="171" customWidth="1"/>
    <col min="520" max="520" width="20.1796875" style="171" customWidth="1"/>
    <col min="521" max="768" width="8.81640625" style="171"/>
    <col min="769" max="769" width="8.54296875" style="171" customWidth="1"/>
    <col min="770" max="770" width="60.453125" style="171" customWidth="1"/>
    <col min="771" max="772" width="10.453125" style="171" customWidth="1"/>
    <col min="773" max="773" width="12.453125" style="171" customWidth="1"/>
    <col min="774" max="774" width="14.54296875" style="171" customWidth="1"/>
    <col min="775" max="775" width="89.453125" style="171" customWidth="1"/>
    <col min="776" max="776" width="20.1796875" style="171" customWidth="1"/>
    <col min="777" max="1024" width="8.81640625" style="171"/>
    <col min="1025" max="1025" width="8.54296875" style="171" customWidth="1"/>
    <col min="1026" max="1026" width="60.453125" style="171" customWidth="1"/>
    <col min="1027" max="1028" width="10.453125" style="171" customWidth="1"/>
    <col min="1029" max="1029" width="12.453125" style="171" customWidth="1"/>
    <col min="1030" max="1030" width="14.54296875" style="171" customWidth="1"/>
    <col min="1031" max="1031" width="89.453125" style="171" customWidth="1"/>
    <col min="1032" max="1032" width="20.1796875" style="171" customWidth="1"/>
    <col min="1033" max="1280" width="8.81640625" style="171"/>
    <col min="1281" max="1281" width="8.54296875" style="171" customWidth="1"/>
    <col min="1282" max="1282" width="60.453125" style="171" customWidth="1"/>
    <col min="1283" max="1284" width="10.453125" style="171" customWidth="1"/>
    <col min="1285" max="1285" width="12.453125" style="171" customWidth="1"/>
    <col min="1286" max="1286" width="14.54296875" style="171" customWidth="1"/>
    <col min="1287" max="1287" width="89.453125" style="171" customWidth="1"/>
    <col min="1288" max="1288" width="20.1796875" style="171" customWidth="1"/>
    <col min="1289" max="1536" width="8.81640625" style="171"/>
    <col min="1537" max="1537" width="8.54296875" style="171" customWidth="1"/>
    <col min="1538" max="1538" width="60.453125" style="171" customWidth="1"/>
    <col min="1539" max="1540" width="10.453125" style="171" customWidth="1"/>
    <col min="1541" max="1541" width="12.453125" style="171" customWidth="1"/>
    <col min="1542" max="1542" width="14.54296875" style="171" customWidth="1"/>
    <col min="1543" max="1543" width="89.453125" style="171" customWidth="1"/>
    <col min="1544" max="1544" width="20.1796875" style="171" customWidth="1"/>
    <col min="1545" max="1792" width="8.81640625" style="171"/>
    <col min="1793" max="1793" width="8.54296875" style="171" customWidth="1"/>
    <col min="1794" max="1794" width="60.453125" style="171" customWidth="1"/>
    <col min="1795" max="1796" width="10.453125" style="171" customWidth="1"/>
    <col min="1797" max="1797" width="12.453125" style="171" customWidth="1"/>
    <col min="1798" max="1798" width="14.54296875" style="171" customWidth="1"/>
    <col min="1799" max="1799" width="89.453125" style="171" customWidth="1"/>
    <col min="1800" max="1800" width="20.1796875" style="171" customWidth="1"/>
    <col min="1801" max="2048" width="8.81640625" style="171"/>
    <col min="2049" max="2049" width="8.54296875" style="171" customWidth="1"/>
    <col min="2050" max="2050" width="60.453125" style="171" customWidth="1"/>
    <col min="2051" max="2052" width="10.453125" style="171" customWidth="1"/>
    <col min="2053" max="2053" width="12.453125" style="171" customWidth="1"/>
    <col min="2054" max="2054" width="14.54296875" style="171" customWidth="1"/>
    <col min="2055" max="2055" width="89.453125" style="171" customWidth="1"/>
    <col min="2056" max="2056" width="20.1796875" style="171" customWidth="1"/>
    <col min="2057" max="2304" width="8.81640625" style="171"/>
    <col min="2305" max="2305" width="8.54296875" style="171" customWidth="1"/>
    <col min="2306" max="2306" width="60.453125" style="171" customWidth="1"/>
    <col min="2307" max="2308" width="10.453125" style="171" customWidth="1"/>
    <col min="2309" max="2309" width="12.453125" style="171" customWidth="1"/>
    <col min="2310" max="2310" width="14.54296875" style="171" customWidth="1"/>
    <col min="2311" max="2311" width="89.453125" style="171" customWidth="1"/>
    <col min="2312" max="2312" width="20.1796875" style="171" customWidth="1"/>
    <col min="2313" max="2560" width="8.81640625" style="171"/>
    <col min="2561" max="2561" width="8.54296875" style="171" customWidth="1"/>
    <col min="2562" max="2562" width="60.453125" style="171" customWidth="1"/>
    <col min="2563" max="2564" width="10.453125" style="171" customWidth="1"/>
    <col min="2565" max="2565" width="12.453125" style="171" customWidth="1"/>
    <col min="2566" max="2566" width="14.54296875" style="171" customWidth="1"/>
    <col min="2567" max="2567" width="89.453125" style="171" customWidth="1"/>
    <col min="2568" max="2568" width="20.1796875" style="171" customWidth="1"/>
    <col min="2569" max="2816" width="8.81640625" style="171"/>
    <col min="2817" max="2817" width="8.54296875" style="171" customWidth="1"/>
    <col min="2818" max="2818" width="60.453125" style="171" customWidth="1"/>
    <col min="2819" max="2820" width="10.453125" style="171" customWidth="1"/>
    <col min="2821" max="2821" width="12.453125" style="171" customWidth="1"/>
    <col min="2822" max="2822" width="14.54296875" style="171" customWidth="1"/>
    <col min="2823" max="2823" width="89.453125" style="171" customWidth="1"/>
    <col min="2824" max="2824" width="20.1796875" style="171" customWidth="1"/>
    <col min="2825" max="3072" width="8.81640625" style="171"/>
    <col min="3073" max="3073" width="8.54296875" style="171" customWidth="1"/>
    <col min="3074" max="3074" width="60.453125" style="171" customWidth="1"/>
    <col min="3075" max="3076" width="10.453125" style="171" customWidth="1"/>
    <col min="3077" max="3077" width="12.453125" style="171" customWidth="1"/>
    <col min="3078" max="3078" width="14.54296875" style="171" customWidth="1"/>
    <col min="3079" max="3079" width="89.453125" style="171" customWidth="1"/>
    <col min="3080" max="3080" width="20.1796875" style="171" customWidth="1"/>
    <col min="3081" max="3328" width="8.81640625" style="171"/>
    <col min="3329" max="3329" width="8.54296875" style="171" customWidth="1"/>
    <col min="3330" max="3330" width="60.453125" style="171" customWidth="1"/>
    <col min="3331" max="3332" width="10.453125" style="171" customWidth="1"/>
    <col min="3333" max="3333" width="12.453125" style="171" customWidth="1"/>
    <col min="3334" max="3334" width="14.54296875" style="171" customWidth="1"/>
    <col min="3335" max="3335" width="89.453125" style="171" customWidth="1"/>
    <col min="3336" max="3336" width="20.1796875" style="171" customWidth="1"/>
    <col min="3337" max="3584" width="8.81640625" style="171"/>
    <col min="3585" max="3585" width="8.54296875" style="171" customWidth="1"/>
    <col min="3586" max="3586" width="60.453125" style="171" customWidth="1"/>
    <col min="3587" max="3588" width="10.453125" style="171" customWidth="1"/>
    <col min="3589" max="3589" width="12.453125" style="171" customWidth="1"/>
    <col min="3590" max="3590" width="14.54296875" style="171" customWidth="1"/>
    <col min="3591" max="3591" width="89.453125" style="171" customWidth="1"/>
    <col min="3592" max="3592" width="20.1796875" style="171" customWidth="1"/>
    <col min="3593" max="3840" width="8.81640625" style="171"/>
    <col min="3841" max="3841" width="8.54296875" style="171" customWidth="1"/>
    <col min="3842" max="3842" width="60.453125" style="171" customWidth="1"/>
    <col min="3843" max="3844" width="10.453125" style="171" customWidth="1"/>
    <col min="3845" max="3845" width="12.453125" style="171" customWidth="1"/>
    <col min="3846" max="3846" width="14.54296875" style="171" customWidth="1"/>
    <col min="3847" max="3847" width="89.453125" style="171" customWidth="1"/>
    <col min="3848" max="3848" width="20.1796875" style="171" customWidth="1"/>
    <col min="3849" max="4096" width="8.81640625" style="171"/>
    <col min="4097" max="4097" width="8.54296875" style="171" customWidth="1"/>
    <col min="4098" max="4098" width="60.453125" style="171" customWidth="1"/>
    <col min="4099" max="4100" width="10.453125" style="171" customWidth="1"/>
    <col min="4101" max="4101" width="12.453125" style="171" customWidth="1"/>
    <col min="4102" max="4102" width="14.54296875" style="171" customWidth="1"/>
    <col min="4103" max="4103" width="89.453125" style="171" customWidth="1"/>
    <col min="4104" max="4104" width="20.1796875" style="171" customWidth="1"/>
    <col min="4105" max="4352" width="8.81640625" style="171"/>
    <col min="4353" max="4353" width="8.54296875" style="171" customWidth="1"/>
    <col min="4354" max="4354" width="60.453125" style="171" customWidth="1"/>
    <col min="4355" max="4356" width="10.453125" style="171" customWidth="1"/>
    <col min="4357" max="4357" width="12.453125" style="171" customWidth="1"/>
    <col min="4358" max="4358" width="14.54296875" style="171" customWidth="1"/>
    <col min="4359" max="4359" width="89.453125" style="171" customWidth="1"/>
    <col min="4360" max="4360" width="20.1796875" style="171" customWidth="1"/>
    <col min="4361" max="4608" width="8.81640625" style="171"/>
    <col min="4609" max="4609" width="8.54296875" style="171" customWidth="1"/>
    <col min="4610" max="4610" width="60.453125" style="171" customWidth="1"/>
    <col min="4611" max="4612" width="10.453125" style="171" customWidth="1"/>
    <col min="4613" max="4613" width="12.453125" style="171" customWidth="1"/>
    <col min="4614" max="4614" width="14.54296875" style="171" customWidth="1"/>
    <col min="4615" max="4615" width="89.453125" style="171" customWidth="1"/>
    <col min="4616" max="4616" width="20.1796875" style="171" customWidth="1"/>
    <col min="4617" max="4864" width="8.81640625" style="171"/>
    <col min="4865" max="4865" width="8.54296875" style="171" customWidth="1"/>
    <col min="4866" max="4866" width="60.453125" style="171" customWidth="1"/>
    <col min="4867" max="4868" width="10.453125" style="171" customWidth="1"/>
    <col min="4869" max="4869" width="12.453125" style="171" customWidth="1"/>
    <col min="4870" max="4870" width="14.54296875" style="171" customWidth="1"/>
    <col min="4871" max="4871" width="89.453125" style="171" customWidth="1"/>
    <col min="4872" max="4872" width="20.1796875" style="171" customWidth="1"/>
    <col min="4873" max="5120" width="8.81640625" style="171"/>
    <col min="5121" max="5121" width="8.54296875" style="171" customWidth="1"/>
    <col min="5122" max="5122" width="60.453125" style="171" customWidth="1"/>
    <col min="5123" max="5124" width="10.453125" style="171" customWidth="1"/>
    <col min="5125" max="5125" width="12.453125" style="171" customWidth="1"/>
    <col min="5126" max="5126" width="14.54296875" style="171" customWidth="1"/>
    <col min="5127" max="5127" width="89.453125" style="171" customWidth="1"/>
    <col min="5128" max="5128" width="20.1796875" style="171" customWidth="1"/>
    <col min="5129" max="5376" width="8.81640625" style="171"/>
    <col min="5377" max="5377" width="8.54296875" style="171" customWidth="1"/>
    <col min="5378" max="5378" width="60.453125" style="171" customWidth="1"/>
    <col min="5379" max="5380" width="10.453125" style="171" customWidth="1"/>
    <col min="5381" max="5381" width="12.453125" style="171" customWidth="1"/>
    <col min="5382" max="5382" width="14.54296875" style="171" customWidth="1"/>
    <col min="5383" max="5383" width="89.453125" style="171" customWidth="1"/>
    <col min="5384" max="5384" width="20.1796875" style="171" customWidth="1"/>
    <col min="5385" max="5632" width="8.81640625" style="171"/>
    <col min="5633" max="5633" width="8.54296875" style="171" customWidth="1"/>
    <col min="5634" max="5634" width="60.453125" style="171" customWidth="1"/>
    <col min="5635" max="5636" width="10.453125" style="171" customWidth="1"/>
    <col min="5637" max="5637" width="12.453125" style="171" customWidth="1"/>
    <col min="5638" max="5638" width="14.54296875" style="171" customWidth="1"/>
    <col min="5639" max="5639" width="89.453125" style="171" customWidth="1"/>
    <col min="5640" max="5640" width="20.1796875" style="171" customWidth="1"/>
    <col min="5641" max="5888" width="8.81640625" style="171"/>
    <col min="5889" max="5889" width="8.54296875" style="171" customWidth="1"/>
    <col min="5890" max="5890" width="60.453125" style="171" customWidth="1"/>
    <col min="5891" max="5892" width="10.453125" style="171" customWidth="1"/>
    <col min="5893" max="5893" width="12.453125" style="171" customWidth="1"/>
    <col min="5894" max="5894" width="14.54296875" style="171" customWidth="1"/>
    <col min="5895" max="5895" width="89.453125" style="171" customWidth="1"/>
    <col min="5896" max="5896" width="20.1796875" style="171" customWidth="1"/>
    <col min="5897" max="6144" width="8.81640625" style="171"/>
    <col min="6145" max="6145" width="8.54296875" style="171" customWidth="1"/>
    <col min="6146" max="6146" width="60.453125" style="171" customWidth="1"/>
    <col min="6147" max="6148" width="10.453125" style="171" customWidth="1"/>
    <col min="6149" max="6149" width="12.453125" style="171" customWidth="1"/>
    <col min="6150" max="6150" width="14.54296875" style="171" customWidth="1"/>
    <col min="6151" max="6151" width="89.453125" style="171" customWidth="1"/>
    <col min="6152" max="6152" width="20.1796875" style="171" customWidth="1"/>
    <col min="6153" max="6400" width="8.81640625" style="171"/>
    <col min="6401" max="6401" width="8.54296875" style="171" customWidth="1"/>
    <col min="6402" max="6402" width="60.453125" style="171" customWidth="1"/>
    <col min="6403" max="6404" width="10.453125" style="171" customWidth="1"/>
    <col min="6405" max="6405" width="12.453125" style="171" customWidth="1"/>
    <col min="6406" max="6406" width="14.54296875" style="171" customWidth="1"/>
    <col min="6407" max="6407" width="89.453125" style="171" customWidth="1"/>
    <col min="6408" max="6408" width="20.1796875" style="171" customWidth="1"/>
    <col min="6409" max="6656" width="8.81640625" style="171"/>
    <col min="6657" max="6657" width="8.54296875" style="171" customWidth="1"/>
    <col min="6658" max="6658" width="60.453125" style="171" customWidth="1"/>
    <col min="6659" max="6660" width="10.453125" style="171" customWidth="1"/>
    <col min="6661" max="6661" width="12.453125" style="171" customWidth="1"/>
    <col min="6662" max="6662" width="14.54296875" style="171" customWidth="1"/>
    <col min="6663" max="6663" width="89.453125" style="171" customWidth="1"/>
    <col min="6664" max="6664" width="20.1796875" style="171" customWidth="1"/>
    <col min="6665" max="6912" width="8.81640625" style="171"/>
    <col min="6913" max="6913" width="8.54296875" style="171" customWidth="1"/>
    <col min="6914" max="6914" width="60.453125" style="171" customWidth="1"/>
    <col min="6915" max="6916" width="10.453125" style="171" customWidth="1"/>
    <col min="6917" max="6917" width="12.453125" style="171" customWidth="1"/>
    <col min="6918" max="6918" width="14.54296875" style="171" customWidth="1"/>
    <col min="6919" max="6919" width="89.453125" style="171" customWidth="1"/>
    <col min="6920" max="6920" width="20.1796875" style="171" customWidth="1"/>
    <col min="6921" max="7168" width="8.81640625" style="171"/>
    <col min="7169" max="7169" width="8.54296875" style="171" customWidth="1"/>
    <col min="7170" max="7170" width="60.453125" style="171" customWidth="1"/>
    <col min="7171" max="7172" width="10.453125" style="171" customWidth="1"/>
    <col min="7173" max="7173" width="12.453125" style="171" customWidth="1"/>
    <col min="7174" max="7174" width="14.54296875" style="171" customWidth="1"/>
    <col min="7175" max="7175" width="89.453125" style="171" customWidth="1"/>
    <col min="7176" max="7176" width="20.1796875" style="171" customWidth="1"/>
    <col min="7177" max="7424" width="8.81640625" style="171"/>
    <col min="7425" max="7425" width="8.54296875" style="171" customWidth="1"/>
    <col min="7426" max="7426" width="60.453125" style="171" customWidth="1"/>
    <col min="7427" max="7428" width="10.453125" style="171" customWidth="1"/>
    <col min="7429" max="7429" width="12.453125" style="171" customWidth="1"/>
    <col min="7430" max="7430" width="14.54296875" style="171" customWidth="1"/>
    <col min="7431" max="7431" width="89.453125" style="171" customWidth="1"/>
    <col min="7432" max="7432" width="20.1796875" style="171" customWidth="1"/>
    <col min="7433" max="7680" width="8.81640625" style="171"/>
    <col min="7681" max="7681" width="8.54296875" style="171" customWidth="1"/>
    <col min="7682" max="7682" width="60.453125" style="171" customWidth="1"/>
    <col min="7683" max="7684" width="10.453125" style="171" customWidth="1"/>
    <col min="7685" max="7685" width="12.453125" style="171" customWidth="1"/>
    <col min="7686" max="7686" width="14.54296875" style="171" customWidth="1"/>
    <col min="7687" max="7687" width="89.453125" style="171" customWidth="1"/>
    <col min="7688" max="7688" width="20.1796875" style="171" customWidth="1"/>
    <col min="7689" max="7936" width="8.81640625" style="171"/>
    <col min="7937" max="7937" width="8.54296875" style="171" customWidth="1"/>
    <col min="7938" max="7938" width="60.453125" style="171" customWidth="1"/>
    <col min="7939" max="7940" width="10.453125" style="171" customWidth="1"/>
    <col min="7941" max="7941" width="12.453125" style="171" customWidth="1"/>
    <col min="7942" max="7942" width="14.54296875" style="171" customWidth="1"/>
    <col min="7943" max="7943" width="89.453125" style="171" customWidth="1"/>
    <col min="7944" max="7944" width="20.1796875" style="171" customWidth="1"/>
    <col min="7945" max="8192" width="8.81640625" style="171"/>
    <col min="8193" max="8193" width="8.54296875" style="171" customWidth="1"/>
    <col min="8194" max="8194" width="60.453125" style="171" customWidth="1"/>
    <col min="8195" max="8196" width="10.453125" style="171" customWidth="1"/>
    <col min="8197" max="8197" width="12.453125" style="171" customWidth="1"/>
    <col min="8198" max="8198" width="14.54296875" style="171" customWidth="1"/>
    <col min="8199" max="8199" width="89.453125" style="171" customWidth="1"/>
    <col min="8200" max="8200" width="20.1796875" style="171" customWidth="1"/>
    <col min="8201" max="8448" width="8.81640625" style="171"/>
    <col min="8449" max="8449" width="8.54296875" style="171" customWidth="1"/>
    <col min="8450" max="8450" width="60.453125" style="171" customWidth="1"/>
    <col min="8451" max="8452" width="10.453125" style="171" customWidth="1"/>
    <col min="8453" max="8453" width="12.453125" style="171" customWidth="1"/>
    <col min="8454" max="8454" width="14.54296875" style="171" customWidth="1"/>
    <col min="8455" max="8455" width="89.453125" style="171" customWidth="1"/>
    <col min="8456" max="8456" width="20.1796875" style="171" customWidth="1"/>
    <col min="8457" max="8704" width="8.81640625" style="171"/>
    <col min="8705" max="8705" width="8.54296875" style="171" customWidth="1"/>
    <col min="8706" max="8706" width="60.453125" style="171" customWidth="1"/>
    <col min="8707" max="8708" width="10.453125" style="171" customWidth="1"/>
    <col min="8709" max="8709" width="12.453125" style="171" customWidth="1"/>
    <col min="8710" max="8710" width="14.54296875" style="171" customWidth="1"/>
    <col min="8711" max="8711" width="89.453125" style="171" customWidth="1"/>
    <col min="8712" max="8712" width="20.1796875" style="171" customWidth="1"/>
    <col min="8713" max="8960" width="8.81640625" style="171"/>
    <col min="8961" max="8961" width="8.54296875" style="171" customWidth="1"/>
    <col min="8962" max="8962" width="60.453125" style="171" customWidth="1"/>
    <col min="8963" max="8964" width="10.453125" style="171" customWidth="1"/>
    <col min="8965" max="8965" width="12.453125" style="171" customWidth="1"/>
    <col min="8966" max="8966" width="14.54296875" style="171" customWidth="1"/>
    <col min="8967" max="8967" width="89.453125" style="171" customWidth="1"/>
    <col min="8968" max="8968" width="20.1796875" style="171" customWidth="1"/>
    <col min="8969" max="9216" width="8.81640625" style="171"/>
    <col min="9217" max="9217" width="8.54296875" style="171" customWidth="1"/>
    <col min="9218" max="9218" width="60.453125" style="171" customWidth="1"/>
    <col min="9219" max="9220" width="10.453125" style="171" customWidth="1"/>
    <col min="9221" max="9221" width="12.453125" style="171" customWidth="1"/>
    <col min="9222" max="9222" width="14.54296875" style="171" customWidth="1"/>
    <col min="9223" max="9223" width="89.453125" style="171" customWidth="1"/>
    <col min="9224" max="9224" width="20.1796875" style="171" customWidth="1"/>
    <col min="9225" max="9472" width="8.81640625" style="171"/>
    <col min="9473" max="9473" width="8.54296875" style="171" customWidth="1"/>
    <col min="9474" max="9474" width="60.453125" style="171" customWidth="1"/>
    <col min="9475" max="9476" width="10.453125" style="171" customWidth="1"/>
    <col min="9477" max="9477" width="12.453125" style="171" customWidth="1"/>
    <col min="9478" max="9478" width="14.54296875" style="171" customWidth="1"/>
    <col min="9479" max="9479" width="89.453125" style="171" customWidth="1"/>
    <col min="9480" max="9480" width="20.1796875" style="171" customWidth="1"/>
    <col min="9481" max="9728" width="8.81640625" style="171"/>
    <col min="9729" max="9729" width="8.54296875" style="171" customWidth="1"/>
    <col min="9730" max="9730" width="60.453125" style="171" customWidth="1"/>
    <col min="9731" max="9732" width="10.453125" style="171" customWidth="1"/>
    <col min="9733" max="9733" width="12.453125" style="171" customWidth="1"/>
    <col min="9734" max="9734" width="14.54296875" style="171" customWidth="1"/>
    <col min="9735" max="9735" width="89.453125" style="171" customWidth="1"/>
    <col min="9736" max="9736" width="20.1796875" style="171" customWidth="1"/>
    <col min="9737" max="9984" width="8.81640625" style="171"/>
    <col min="9985" max="9985" width="8.54296875" style="171" customWidth="1"/>
    <col min="9986" max="9986" width="60.453125" style="171" customWidth="1"/>
    <col min="9987" max="9988" width="10.453125" style="171" customWidth="1"/>
    <col min="9989" max="9989" width="12.453125" style="171" customWidth="1"/>
    <col min="9990" max="9990" width="14.54296875" style="171" customWidth="1"/>
    <col min="9991" max="9991" width="89.453125" style="171" customWidth="1"/>
    <col min="9992" max="9992" width="20.1796875" style="171" customWidth="1"/>
    <col min="9993" max="10240" width="8.81640625" style="171"/>
    <col min="10241" max="10241" width="8.54296875" style="171" customWidth="1"/>
    <col min="10242" max="10242" width="60.453125" style="171" customWidth="1"/>
    <col min="10243" max="10244" width="10.453125" style="171" customWidth="1"/>
    <col min="10245" max="10245" width="12.453125" style="171" customWidth="1"/>
    <col min="10246" max="10246" width="14.54296875" style="171" customWidth="1"/>
    <col min="10247" max="10247" width="89.453125" style="171" customWidth="1"/>
    <col min="10248" max="10248" width="20.1796875" style="171" customWidth="1"/>
    <col min="10249" max="10496" width="8.81640625" style="171"/>
    <col min="10497" max="10497" width="8.54296875" style="171" customWidth="1"/>
    <col min="10498" max="10498" width="60.453125" style="171" customWidth="1"/>
    <col min="10499" max="10500" width="10.453125" style="171" customWidth="1"/>
    <col min="10501" max="10501" width="12.453125" style="171" customWidth="1"/>
    <col min="10502" max="10502" width="14.54296875" style="171" customWidth="1"/>
    <col min="10503" max="10503" width="89.453125" style="171" customWidth="1"/>
    <col min="10504" max="10504" width="20.1796875" style="171" customWidth="1"/>
    <col min="10505" max="10752" width="8.81640625" style="171"/>
    <col min="10753" max="10753" width="8.54296875" style="171" customWidth="1"/>
    <col min="10754" max="10754" width="60.453125" style="171" customWidth="1"/>
    <col min="10755" max="10756" width="10.453125" style="171" customWidth="1"/>
    <col min="10757" max="10757" width="12.453125" style="171" customWidth="1"/>
    <col min="10758" max="10758" width="14.54296875" style="171" customWidth="1"/>
    <col min="10759" max="10759" width="89.453125" style="171" customWidth="1"/>
    <col min="10760" max="10760" width="20.1796875" style="171" customWidth="1"/>
    <col min="10761" max="11008" width="8.81640625" style="171"/>
    <col min="11009" max="11009" width="8.54296875" style="171" customWidth="1"/>
    <col min="11010" max="11010" width="60.453125" style="171" customWidth="1"/>
    <col min="11011" max="11012" width="10.453125" style="171" customWidth="1"/>
    <col min="11013" max="11013" width="12.453125" style="171" customWidth="1"/>
    <col min="11014" max="11014" width="14.54296875" style="171" customWidth="1"/>
    <col min="11015" max="11015" width="89.453125" style="171" customWidth="1"/>
    <col min="11016" max="11016" width="20.1796875" style="171" customWidth="1"/>
    <col min="11017" max="11264" width="8.81640625" style="171"/>
    <col min="11265" max="11265" width="8.54296875" style="171" customWidth="1"/>
    <col min="11266" max="11266" width="60.453125" style="171" customWidth="1"/>
    <col min="11267" max="11268" width="10.453125" style="171" customWidth="1"/>
    <col min="11269" max="11269" width="12.453125" style="171" customWidth="1"/>
    <col min="11270" max="11270" width="14.54296875" style="171" customWidth="1"/>
    <col min="11271" max="11271" width="89.453125" style="171" customWidth="1"/>
    <col min="11272" max="11272" width="20.1796875" style="171" customWidth="1"/>
    <col min="11273" max="11520" width="8.81640625" style="171"/>
    <col min="11521" max="11521" width="8.54296875" style="171" customWidth="1"/>
    <col min="11522" max="11522" width="60.453125" style="171" customWidth="1"/>
    <col min="11523" max="11524" width="10.453125" style="171" customWidth="1"/>
    <col min="11525" max="11525" width="12.453125" style="171" customWidth="1"/>
    <col min="11526" max="11526" width="14.54296875" style="171" customWidth="1"/>
    <col min="11527" max="11527" width="89.453125" style="171" customWidth="1"/>
    <col min="11528" max="11528" width="20.1796875" style="171" customWidth="1"/>
    <col min="11529" max="11776" width="8.81640625" style="171"/>
    <col min="11777" max="11777" width="8.54296875" style="171" customWidth="1"/>
    <col min="11778" max="11778" width="60.453125" style="171" customWidth="1"/>
    <col min="11779" max="11780" width="10.453125" style="171" customWidth="1"/>
    <col min="11781" max="11781" width="12.453125" style="171" customWidth="1"/>
    <col min="11782" max="11782" width="14.54296875" style="171" customWidth="1"/>
    <col min="11783" max="11783" width="89.453125" style="171" customWidth="1"/>
    <col min="11784" max="11784" width="20.1796875" style="171" customWidth="1"/>
    <col min="11785" max="12032" width="8.81640625" style="171"/>
    <col min="12033" max="12033" width="8.54296875" style="171" customWidth="1"/>
    <col min="12034" max="12034" width="60.453125" style="171" customWidth="1"/>
    <col min="12035" max="12036" width="10.453125" style="171" customWidth="1"/>
    <col min="12037" max="12037" width="12.453125" style="171" customWidth="1"/>
    <col min="12038" max="12038" width="14.54296875" style="171" customWidth="1"/>
    <col min="12039" max="12039" width="89.453125" style="171" customWidth="1"/>
    <col min="12040" max="12040" width="20.1796875" style="171" customWidth="1"/>
    <col min="12041" max="12288" width="8.81640625" style="171"/>
    <col min="12289" max="12289" width="8.54296875" style="171" customWidth="1"/>
    <col min="12290" max="12290" width="60.453125" style="171" customWidth="1"/>
    <col min="12291" max="12292" width="10.453125" style="171" customWidth="1"/>
    <col min="12293" max="12293" width="12.453125" style="171" customWidth="1"/>
    <col min="12294" max="12294" width="14.54296875" style="171" customWidth="1"/>
    <col min="12295" max="12295" width="89.453125" style="171" customWidth="1"/>
    <col min="12296" max="12296" width="20.1796875" style="171" customWidth="1"/>
    <col min="12297" max="12544" width="8.81640625" style="171"/>
    <col min="12545" max="12545" width="8.54296875" style="171" customWidth="1"/>
    <col min="12546" max="12546" width="60.453125" style="171" customWidth="1"/>
    <col min="12547" max="12548" width="10.453125" style="171" customWidth="1"/>
    <col min="12549" max="12549" width="12.453125" style="171" customWidth="1"/>
    <col min="12550" max="12550" width="14.54296875" style="171" customWidth="1"/>
    <col min="12551" max="12551" width="89.453125" style="171" customWidth="1"/>
    <col min="12552" max="12552" width="20.1796875" style="171" customWidth="1"/>
    <col min="12553" max="12800" width="8.81640625" style="171"/>
    <col min="12801" max="12801" width="8.54296875" style="171" customWidth="1"/>
    <col min="12802" max="12802" width="60.453125" style="171" customWidth="1"/>
    <col min="12803" max="12804" width="10.453125" style="171" customWidth="1"/>
    <col min="12805" max="12805" width="12.453125" style="171" customWidth="1"/>
    <col min="12806" max="12806" width="14.54296875" style="171" customWidth="1"/>
    <col min="12807" max="12807" width="89.453125" style="171" customWidth="1"/>
    <col min="12808" max="12808" width="20.1796875" style="171" customWidth="1"/>
    <col min="12809" max="13056" width="8.81640625" style="171"/>
    <col min="13057" max="13057" width="8.54296875" style="171" customWidth="1"/>
    <col min="13058" max="13058" width="60.453125" style="171" customWidth="1"/>
    <col min="13059" max="13060" width="10.453125" style="171" customWidth="1"/>
    <col min="13061" max="13061" width="12.453125" style="171" customWidth="1"/>
    <col min="13062" max="13062" width="14.54296875" style="171" customWidth="1"/>
    <col min="13063" max="13063" width="89.453125" style="171" customWidth="1"/>
    <col min="13064" max="13064" width="20.1796875" style="171" customWidth="1"/>
    <col min="13065" max="13312" width="8.81640625" style="171"/>
    <col min="13313" max="13313" width="8.54296875" style="171" customWidth="1"/>
    <col min="13314" max="13314" width="60.453125" style="171" customWidth="1"/>
    <col min="13315" max="13316" width="10.453125" style="171" customWidth="1"/>
    <col min="13317" max="13317" width="12.453125" style="171" customWidth="1"/>
    <col min="13318" max="13318" width="14.54296875" style="171" customWidth="1"/>
    <col min="13319" max="13319" width="89.453125" style="171" customWidth="1"/>
    <col min="13320" max="13320" width="20.1796875" style="171" customWidth="1"/>
    <col min="13321" max="13568" width="8.81640625" style="171"/>
    <col min="13569" max="13569" width="8.54296875" style="171" customWidth="1"/>
    <col min="13570" max="13570" width="60.453125" style="171" customWidth="1"/>
    <col min="13571" max="13572" width="10.453125" style="171" customWidth="1"/>
    <col min="13573" max="13573" width="12.453125" style="171" customWidth="1"/>
    <col min="13574" max="13574" width="14.54296875" style="171" customWidth="1"/>
    <col min="13575" max="13575" width="89.453125" style="171" customWidth="1"/>
    <col min="13576" max="13576" width="20.1796875" style="171" customWidth="1"/>
    <col min="13577" max="13824" width="8.81640625" style="171"/>
    <col min="13825" max="13825" width="8.54296875" style="171" customWidth="1"/>
    <col min="13826" max="13826" width="60.453125" style="171" customWidth="1"/>
    <col min="13827" max="13828" width="10.453125" style="171" customWidth="1"/>
    <col min="13829" max="13829" width="12.453125" style="171" customWidth="1"/>
    <col min="13830" max="13830" width="14.54296875" style="171" customWidth="1"/>
    <col min="13831" max="13831" width="89.453125" style="171" customWidth="1"/>
    <col min="13832" max="13832" width="20.1796875" style="171" customWidth="1"/>
    <col min="13833" max="14080" width="8.81640625" style="171"/>
    <col min="14081" max="14081" width="8.54296875" style="171" customWidth="1"/>
    <col min="14082" max="14082" width="60.453125" style="171" customWidth="1"/>
    <col min="14083" max="14084" width="10.453125" style="171" customWidth="1"/>
    <col min="14085" max="14085" width="12.453125" style="171" customWidth="1"/>
    <col min="14086" max="14086" width="14.54296875" style="171" customWidth="1"/>
    <col min="14087" max="14087" width="89.453125" style="171" customWidth="1"/>
    <col min="14088" max="14088" width="20.1796875" style="171" customWidth="1"/>
    <col min="14089" max="14336" width="8.81640625" style="171"/>
    <col min="14337" max="14337" width="8.54296875" style="171" customWidth="1"/>
    <col min="14338" max="14338" width="60.453125" style="171" customWidth="1"/>
    <col min="14339" max="14340" width="10.453125" style="171" customWidth="1"/>
    <col min="14341" max="14341" width="12.453125" style="171" customWidth="1"/>
    <col min="14342" max="14342" width="14.54296875" style="171" customWidth="1"/>
    <col min="14343" max="14343" width="89.453125" style="171" customWidth="1"/>
    <col min="14344" max="14344" width="20.1796875" style="171" customWidth="1"/>
    <col min="14345" max="14592" width="8.81640625" style="171"/>
    <col min="14593" max="14593" width="8.54296875" style="171" customWidth="1"/>
    <col min="14594" max="14594" width="60.453125" style="171" customWidth="1"/>
    <col min="14595" max="14596" width="10.453125" style="171" customWidth="1"/>
    <col min="14597" max="14597" width="12.453125" style="171" customWidth="1"/>
    <col min="14598" max="14598" width="14.54296875" style="171" customWidth="1"/>
    <col min="14599" max="14599" width="89.453125" style="171" customWidth="1"/>
    <col min="14600" max="14600" width="20.1796875" style="171" customWidth="1"/>
    <col min="14601" max="14848" width="8.81640625" style="171"/>
    <col min="14849" max="14849" width="8.54296875" style="171" customWidth="1"/>
    <col min="14850" max="14850" width="60.453125" style="171" customWidth="1"/>
    <col min="14851" max="14852" width="10.453125" style="171" customWidth="1"/>
    <col min="14853" max="14853" width="12.453125" style="171" customWidth="1"/>
    <col min="14854" max="14854" width="14.54296875" style="171" customWidth="1"/>
    <col min="14855" max="14855" width="89.453125" style="171" customWidth="1"/>
    <col min="14856" max="14856" width="20.1796875" style="171" customWidth="1"/>
    <col min="14857" max="15104" width="8.81640625" style="171"/>
    <col min="15105" max="15105" width="8.54296875" style="171" customWidth="1"/>
    <col min="15106" max="15106" width="60.453125" style="171" customWidth="1"/>
    <col min="15107" max="15108" width="10.453125" style="171" customWidth="1"/>
    <col min="15109" max="15109" width="12.453125" style="171" customWidth="1"/>
    <col min="15110" max="15110" width="14.54296875" style="171" customWidth="1"/>
    <col min="15111" max="15111" width="89.453125" style="171" customWidth="1"/>
    <col min="15112" max="15112" width="20.1796875" style="171" customWidth="1"/>
    <col min="15113" max="15360" width="8.81640625" style="171"/>
    <col min="15361" max="15361" width="8.54296875" style="171" customWidth="1"/>
    <col min="15362" max="15362" width="60.453125" style="171" customWidth="1"/>
    <col min="15363" max="15364" width="10.453125" style="171" customWidth="1"/>
    <col min="15365" max="15365" width="12.453125" style="171" customWidth="1"/>
    <col min="15366" max="15366" width="14.54296875" style="171" customWidth="1"/>
    <col min="15367" max="15367" width="89.453125" style="171" customWidth="1"/>
    <col min="15368" max="15368" width="20.1796875" style="171" customWidth="1"/>
    <col min="15369" max="15616" width="8.81640625" style="171"/>
    <col min="15617" max="15617" width="8.54296875" style="171" customWidth="1"/>
    <col min="15618" max="15618" width="60.453125" style="171" customWidth="1"/>
    <col min="15619" max="15620" width="10.453125" style="171" customWidth="1"/>
    <col min="15621" max="15621" width="12.453125" style="171" customWidth="1"/>
    <col min="15622" max="15622" width="14.54296875" style="171" customWidth="1"/>
    <col min="15623" max="15623" width="89.453125" style="171" customWidth="1"/>
    <col min="15624" max="15624" width="20.1796875" style="171" customWidth="1"/>
    <col min="15625" max="15872" width="8.81640625" style="171"/>
    <col min="15873" max="15873" width="8.54296875" style="171" customWidth="1"/>
    <col min="15874" max="15874" width="60.453125" style="171" customWidth="1"/>
    <col min="15875" max="15876" width="10.453125" style="171" customWidth="1"/>
    <col min="15877" max="15877" width="12.453125" style="171" customWidth="1"/>
    <col min="15878" max="15878" width="14.54296875" style="171" customWidth="1"/>
    <col min="15879" max="15879" width="89.453125" style="171" customWidth="1"/>
    <col min="15880" max="15880" width="20.1796875" style="171" customWidth="1"/>
    <col min="15881" max="16128" width="8.81640625" style="171"/>
    <col min="16129" max="16129" width="8.54296875" style="171" customWidth="1"/>
    <col min="16130" max="16130" width="60.453125" style="171" customWidth="1"/>
    <col min="16131" max="16132" width="10.453125" style="171" customWidth="1"/>
    <col min="16133" max="16133" width="12.453125" style="171" customWidth="1"/>
    <col min="16134" max="16134" width="14.54296875" style="171" customWidth="1"/>
    <col min="16135" max="16135" width="89.453125" style="171" customWidth="1"/>
    <col min="16136" max="16136" width="20.1796875" style="171" customWidth="1"/>
    <col min="16137" max="16384" width="8.81640625" style="171"/>
  </cols>
  <sheetData>
    <row r="1" spans="1:8" s="179" customFormat="1" ht="16" thickTop="1">
      <c r="A1" s="205" t="s">
        <v>1458</v>
      </c>
      <c r="B1" s="180"/>
      <c r="C1" s="180"/>
      <c r="D1" s="180"/>
      <c r="E1" s="180"/>
      <c r="F1" s="180"/>
      <c r="G1" s="180"/>
      <c r="H1" s="180"/>
    </row>
    <row r="2" spans="1:8" s="179" customFormat="1">
      <c r="A2" s="206" t="s">
        <v>1459</v>
      </c>
      <c r="B2" s="181"/>
      <c r="C2" s="181"/>
      <c r="D2" s="189"/>
      <c r="E2" s="190"/>
      <c r="F2" s="191"/>
      <c r="G2" s="181"/>
      <c r="H2" s="181"/>
    </row>
    <row r="3" spans="1:8" s="179" customFormat="1">
      <c r="A3" s="206" t="s">
        <v>1595</v>
      </c>
      <c r="B3" s="182"/>
      <c r="C3" s="181"/>
      <c r="D3" s="189"/>
      <c r="E3" s="192"/>
      <c r="F3" s="191"/>
      <c r="G3" s="181"/>
      <c r="H3" s="181"/>
    </row>
    <row r="4" spans="1:8">
      <c r="A4" s="207" t="s">
        <v>1461</v>
      </c>
      <c r="B4" s="183"/>
      <c r="C4" s="183"/>
      <c r="D4" s="183"/>
      <c r="E4" s="193"/>
      <c r="F4" s="193"/>
      <c r="G4" s="183"/>
      <c r="H4" s="183"/>
    </row>
    <row r="5" spans="1:8">
      <c r="A5" s="207"/>
      <c r="B5" s="395" t="s">
        <v>1462</v>
      </c>
      <c r="C5" s="183"/>
      <c r="D5" s="183"/>
      <c r="E5" s="193"/>
      <c r="F5" s="193"/>
      <c r="G5" s="183"/>
      <c r="H5" s="183"/>
    </row>
    <row r="6" spans="1:8" ht="31.5" thickBot="1">
      <c r="A6" s="172" t="s">
        <v>574</v>
      </c>
      <c r="B6" s="173" t="s">
        <v>87</v>
      </c>
      <c r="C6" s="174" t="s">
        <v>575</v>
      </c>
      <c r="D6" s="175" t="s">
        <v>89</v>
      </c>
      <c r="E6" s="178" t="s">
        <v>576</v>
      </c>
      <c r="F6" s="176" t="s">
        <v>577</v>
      </c>
      <c r="G6" s="396" t="s">
        <v>578</v>
      </c>
      <c r="H6" s="397" t="s">
        <v>1463</v>
      </c>
    </row>
    <row r="7" spans="1:8" ht="18.649999999999999" customHeight="1" thickTop="1">
      <c r="A7" s="194"/>
      <c r="B7" s="184"/>
      <c r="C7" s="195"/>
      <c r="D7" s="195"/>
      <c r="E7" s="196"/>
      <c r="F7" s="196">
        <f>SUM(F9:F71)</f>
        <v>0</v>
      </c>
      <c r="G7" s="184"/>
      <c r="H7" s="184"/>
    </row>
    <row r="8" spans="1:8" ht="18.649999999999999" customHeight="1">
      <c r="A8" s="197" t="s">
        <v>580</v>
      </c>
      <c r="B8" s="185" t="s">
        <v>1464</v>
      </c>
      <c r="C8" s="198"/>
      <c r="D8" s="198"/>
      <c r="E8" s="199"/>
      <c r="F8" s="199"/>
      <c r="G8" s="186"/>
      <c r="H8" s="186"/>
    </row>
    <row r="9" spans="1:8" ht="31">
      <c r="A9" s="200">
        <v>1</v>
      </c>
      <c r="B9" s="186" t="s">
        <v>1596</v>
      </c>
      <c r="C9" s="198">
        <v>25</v>
      </c>
      <c r="D9" s="198" t="s">
        <v>93</v>
      </c>
      <c r="E9" s="199"/>
      <c r="F9" s="199">
        <f t="shared" ref="F9:F19" si="0">C9*E9</f>
        <v>0</v>
      </c>
      <c r="G9" s="186" t="s">
        <v>1597</v>
      </c>
      <c r="H9" s="186"/>
    </row>
    <row r="10" spans="1:8" ht="46.5">
      <c r="A10" s="200">
        <v>2</v>
      </c>
      <c r="B10" s="186" t="s">
        <v>1598</v>
      </c>
      <c r="C10" s="198">
        <v>5</v>
      </c>
      <c r="D10" s="198" t="s">
        <v>95</v>
      </c>
      <c r="E10" s="199"/>
      <c r="F10" s="199">
        <f t="shared" si="0"/>
        <v>0</v>
      </c>
      <c r="G10" s="186" t="s">
        <v>1599</v>
      </c>
      <c r="H10" s="186"/>
    </row>
    <row r="11" spans="1:8" ht="46.5">
      <c r="A11" s="200">
        <v>3</v>
      </c>
      <c r="B11" s="186" t="s">
        <v>1600</v>
      </c>
      <c r="C11" s="198">
        <v>11</v>
      </c>
      <c r="D11" s="198" t="s">
        <v>95</v>
      </c>
      <c r="E11" s="199"/>
      <c r="F11" s="199">
        <f t="shared" si="0"/>
        <v>0</v>
      </c>
      <c r="G11" s="186" t="s">
        <v>1599</v>
      </c>
      <c r="H11" s="186"/>
    </row>
    <row r="12" spans="1:8" ht="46.5">
      <c r="A12" s="200">
        <v>4</v>
      </c>
      <c r="B12" s="186" t="s">
        <v>1601</v>
      </c>
      <c r="C12" s="198">
        <v>6</v>
      </c>
      <c r="D12" s="198" t="s">
        <v>95</v>
      </c>
      <c r="E12" s="199"/>
      <c r="F12" s="199">
        <f t="shared" si="0"/>
        <v>0</v>
      </c>
      <c r="G12" s="186" t="s">
        <v>1599</v>
      </c>
      <c r="H12" s="186"/>
    </row>
    <row r="13" spans="1:8" ht="46.5">
      <c r="A13" s="200"/>
      <c r="B13" s="186" t="s">
        <v>1601</v>
      </c>
      <c r="C13" s="198">
        <v>1.5</v>
      </c>
      <c r="D13" s="198" t="s">
        <v>95</v>
      </c>
      <c r="E13" s="199"/>
      <c r="F13" s="199">
        <f>C13*E13</f>
        <v>0</v>
      </c>
      <c r="G13" s="186" t="s">
        <v>1599</v>
      </c>
      <c r="H13" s="186"/>
    </row>
    <row r="14" spans="1:8" ht="46.5">
      <c r="A14" s="200">
        <v>5</v>
      </c>
      <c r="B14" s="186" t="s">
        <v>1602</v>
      </c>
      <c r="C14" s="198">
        <v>4</v>
      </c>
      <c r="D14" s="198" t="s">
        <v>95</v>
      </c>
      <c r="E14" s="199"/>
      <c r="F14" s="199">
        <f t="shared" si="0"/>
        <v>0</v>
      </c>
      <c r="G14" s="186" t="s">
        <v>1599</v>
      </c>
      <c r="H14" s="186"/>
    </row>
    <row r="15" spans="1:8" ht="31">
      <c r="A15" s="200">
        <v>6</v>
      </c>
      <c r="B15" s="186" t="s">
        <v>1603</v>
      </c>
      <c r="C15" s="198">
        <v>2</v>
      </c>
      <c r="D15" s="198" t="s">
        <v>95</v>
      </c>
      <c r="E15" s="199"/>
      <c r="F15" s="199">
        <f t="shared" si="0"/>
        <v>0</v>
      </c>
      <c r="G15" s="186" t="s">
        <v>1604</v>
      </c>
      <c r="H15" s="186"/>
    </row>
    <row r="16" spans="1:8" ht="31">
      <c r="A16" s="200">
        <v>7</v>
      </c>
      <c r="B16" s="186" t="s">
        <v>1605</v>
      </c>
      <c r="C16" s="198">
        <v>2</v>
      </c>
      <c r="D16" s="198" t="s">
        <v>95</v>
      </c>
      <c r="E16" s="199"/>
      <c r="F16" s="199">
        <f t="shared" si="0"/>
        <v>0</v>
      </c>
      <c r="G16" s="186" t="s">
        <v>1604</v>
      </c>
      <c r="H16" s="186"/>
    </row>
    <row r="17" spans="1:8" ht="31">
      <c r="A17" s="200">
        <v>8</v>
      </c>
      <c r="B17" s="186" t="s">
        <v>1606</v>
      </c>
      <c r="C17" s="198">
        <v>2</v>
      </c>
      <c r="D17" s="198" t="s">
        <v>95</v>
      </c>
      <c r="E17" s="199"/>
      <c r="F17" s="199">
        <f t="shared" si="0"/>
        <v>0</v>
      </c>
      <c r="G17" s="186" t="s">
        <v>1604</v>
      </c>
      <c r="H17" s="186"/>
    </row>
    <row r="18" spans="1:8" ht="31">
      <c r="A18" s="200">
        <v>9</v>
      </c>
      <c r="B18" s="186" t="s">
        <v>1607</v>
      </c>
      <c r="C18" s="198">
        <v>2</v>
      </c>
      <c r="D18" s="198" t="s">
        <v>95</v>
      </c>
      <c r="E18" s="199"/>
      <c r="F18" s="199">
        <f t="shared" si="0"/>
        <v>0</v>
      </c>
      <c r="G18" s="186" t="s">
        <v>1608</v>
      </c>
      <c r="H18" s="186"/>
    </row>
    <row r="19" spans="1:8" s="179" customFormat="1" ht="46.5">
      <c r="A19" s="400">
        <v>10</v>
      </c>
      <c r="B19" s="226" t="s">
        <v>1609</v>
      </c>
      <c r="C19" s="223">
        <v>40</v>
      </c>
      <c r="D19" s="223" t="s">
        <v>93</v>
      </c>
      <c r="E19" s="225"/>
      <c r="F19" s="225">
        <f t="shared" si="0"/>
        <v>0</v>
      </c>
      <c r="G19" s="226" t="s">
        <v>1610</v>
      </c>
      <c r="H19" s="226"/>
    </row>
    <row r="20" spans="1:8" s="179" customFormat="1">
      <c r="A20" s="400">
        <v>11</v>
      </c>
      <c r="B20" s="226" t="s">
        <v>1611</v>
      </c>
      <c r="C20" s="223">
        <v>10</v>
      </c>
      <c r="D20" s="223" t="s">
        <v>93</v>
      </c>
      <c r="E20" s="225"/>
      <c r="F20" s="225">
        <f>C20*E20</f>
        <v>0</v>
      </c>
      <c r="G20" s="226" t="s">
        <v>1612</v>
      </c>
      <c r="H20" s="226"/>
    </row>
    <row r="21" spans="1:8" ht="31">
      <c r="A21" s="200">
        <v>12</v>
      </c>
      <c r="B21" s="186" t="s">
        <v>1613</v>
      </c>
      <c r="C21" s="198">
        <v>5</v>
      </c>
      <c r="D21" s="198" t="s">
        <v>93</v>
      </c>
      <c r="E21" s="199"/>
      <c r="F21" s="199">
        <f>C21*E21</f>
        <v>0</v>
      </c>
      <c r="G21" s="186" t="s">
        <v>1614</v>
      </c>
      <c r="H21" s="186"/>
    </row>
    <row r="22" spans="1:8">
      <c r="A22" s="207"/>
      <c r="B22" s="395" t="s">
        <v>1475</v>
      </c>
      <c r="C22" s="183"/>
      <c r="D22" s="183"/>
      <c r="E22" s="193"/>
      <c r="F22" s="193"/>
      <c r="G22" s="183"/>
      <c r="H22" s="183"/>
    </row>
    <row r="23" spans="1:8" ht="199.5" customHeight="1">
      <c r="A23" s="200">
        <v>13</v>
      </c>
      <c r="B23" s="398" t="s">
        <v>1615</v>
      </c>
      <c r="C23" s="198">
        <v>1</v>
      </c>
      <c r="D23" s="198" t="s">
        <v>127</v>
      </c>
      <c r="E23" s="199"/>
      <c r="F23" s="199">
        <f t="shared" ref="F23:F29" si="1">C23*E23</f>
        <v>0</v>
      </c>
      <c r="G23" s="186" t="s">
        <v>1616</v>
      </c>
      <c r="H23" s="186"/>
    </row>
    <row r="24" spans="1:8" ht="46.5">
      <c r="A24" s="200">
        <v>14</v>
      </c>
      <c r="B24" s="398" t="s">
        <v>1617</v>
      </c>
      <c r="C24" s="198">
        <v>4</v>
      </c>
      <c r="D24" s="198" t="s">
        <v>473</v>
      </c>
      <c r="E24" s="199"/>
      <c r="F24" s="199">
        <f t="shared" si="1"/>
        <v>0</v>
      </c>
      <c r="G24" s="186" t="s">
        <v>1618</v>
      </c>
      <c r="H24" s="186"/>
    </row>
    <row r="25" spans="1:8" ht="46.5">
      <c r="A25" s="200">
        <v>15</v>
      </c>
      <c r="B25" s="398" t="s">
        <v>1619</v>
      </c>
      <c r="C25" s="198">
        <v>1</v>
      </c>
      <c r="D25" s="198" t="s">
        <v>473</v>
      </c>
      <c r="E25" s="199"/>
      <c r="F25" s="199">
        <f>C25*E25</f>
        <v>0</v>
      </c>
      <c r="G25" s="186" t="s">
        <v>1620</v>
      </c>
      <c r="H25" s="186"/>
    </row>
    <row r="26" spans="1:8" ht="47.25" customHeight="1">
      <c r="A26" s="200">
        <v>16</v>
      </c>
      <c r="B26" s="398" t="s">
        <v>1621</v>
      </c>
      <c r="C26" s="198">
        <v>1</v>
      </c>
      <c r="D26" s="198" t="s">
        <v>473</v>
      </c>
      <c r="E26" s="199"/>
      <c r="F26" s="199">
        <f>C26*E26</f>
        <v>0</v>
      </c>
      <c r="G26" s="186" t="s">
        <v>1622</v>
      </c>
      <c r="H26" s="186"/>
    </row>
    <row r="27" spans="1:8" ht="46.5">
      <c r="A27" s="200">
        <v>17</v>
      </c>
      <c r="B27" s="398" t="s">
        <v>1623</v>
      </c>
      <c r="C27" s="198">
        <v>1</v>
      </c>
      <c r="D27" s="198" t="s">
        <v>127</v>
      </c>
      <c r="E27" s="199"/>
      <c r="F27" s="199">
        <f t="shared" si="1"/>
        <v>0</v>
      </c>
      <c r="G27" s="186" t="s">
        <v>1624</v>
      </c>
      <c r="H27" s="186"/>
    </row>
    <row r="28" spans="1:8" ht="46.5">
      <c r="A28" s="200">
        <v>18</v>
      </c>
      <c r="B28" s="398" t="s">
        <v>1625</v>
      </c>
      <c r="C28" s="198">
        <v>1</v>
      </c>
      <c r="D28" s="198" t="s">
        <v>127</v>
      </c>
      <c r="E28" s="199"/>
      <c r="F28" s="199">
        <f>C28*E28</f>
        <v>0</v>
      </c>
      <c r="G28" s="186" t="s">
        <v>1626</v>
      </c>
      <c r="H28" s="186"/>
    </row>
    <row r="29" spans="1:8" ht="46.5">
      <c r="A29" s="200">
        <v>19</v>
      </c>
      <c r="B29" s="398" t="s">
        <v>1627</v>
      </c>
      <c r="C29" s="198">
        <v>1</v>
      </c>
      <c r="D29" s="198" t="s">
        <v>127</v>
      </c>
      <c r="E29" s="199"/>
      <c r="F29" s="199">
        <f t="shared" si="1"/>
        <v>0</v>
      </c>
      <c r="G29" s="186" t="s">
        <v>1628</v>
      </c>
      <c r="H29" s="186"/>
    </row>
    <row r="30" spans="1:8" ht="31">
      <c r="A30" s="200">
        <v>20</v>
      </c>
      <c r="B30" s="398" t="s">
        <v>1629</v>
      </c>
      <c r="C30" s="198">
        <v>2</v>
      </c>
      <c r="D30" s="198" t="s">
        <v>473</v>
      </c>
      <c r="E30" s="199"/>
      <c r="F30" s="199">
        <f>C30*E30</f>
        <v>0</v>
      </c>
      <c r="G30" s="186" t="s">
        <v>1630</v>
      </c>
      <c r="H30" s="186"/>
    </row>
    <row r="31" spans="1:8" ht="31">
      <c r="A31" s="200">
        <v>21</v>
      </c>
      <c r="B31" s="398" t="s">
        <v>1631</v>
      </c>
      <c r="C31" s="198">
        <v>1</v>
      </c>
      <c r="D31" s="198" t="s">
        <v>473</v>
      </c>
      <c r="E31" s="199"/>
      <c r="F31" s="199">
        <f>C31*E31</f>
        <v>0</v>
      </c>
      <c r="G31" s="186" t="s">
        <v>1632</v>
      </c>
      <c r="H31" s="186"/>
    </row>
    <row r="32" spans="1:8" ht="31">
      <c r="A32" s="200">
        <v>22</v>
      </c>
      <c r="B32" s="398" t="s">
        <v>1633</v>
      </c>
      <c r="C32" s="198">
        <v>1</v>
      </c>
      <c r="D32" s="198" t="s">
        <v>127</v>
      </c>
      <c r="E32" s="199"/>
      <c r="F32" s="199">
        <f t="shared" ref="F32:F47" si="2">C32*E32</f>
        <v>0</v>
      </c>
      <c r="G32" s="186" t="s">
        <v>1634</v>
      </c>
      <c r="H32" s="186"/>
    </row>
    <row r="33" spans="1:8" ht="31">
      <c r="A33" s="200">
        <v>23</v>
      </c>
      <c r="B33" s="398" t="s">
        <v>1635</v>
      </c>
      <c r="C33" s="198">
        <v>2</v>
      </c>
      <c r="D33" s="198" t="s">
        <v>473</v>
      </c>
      <c r="E33" s="199"/>
      <c r="F33" s="199">
        <f>C33*E33</f>
        <v>0</v>
      </c>
      <c r="G33" s="186" t="s">
        <v>1636</v>
      </c>
      <c r="H33" s="186"/>
    </row>
    <row r="34" spans="1:8" ht="46.5">
      <c r="A34" s="200">
        <v>24</v>
      </c>
      <c r="B34" s="398" t="s">
        <v>1637</v>
      </c>
      <c r="C34" s="198">
        <v>1</v>
      </c>
      <c r="D34" s="198" t="s">
        <v>127</v>
      </c>
      <c r="E34" s="199"/>
      <c r="F34" s="199">
        <f t="shared" si="2"/>
        <v>0</v>
      </c>
      <c r="G34" s="186" t="s">
        <v>1638</v>
      </c>
      <c r="H34" s="186"/>
    </row>
    <row r="35" spans="1:8" ht="31">
      <c r="A35" s="200">
        <v>25</v>
      </c>
      <c r="B35" s="398" t="s">
        <v>1639</v>
      </c>
      <c r="C35" s="198">
        <v>2</v>
      </c>
      <c r="D35" s="198" t="s">
        <v>473</v>
      </c>
      <c r="E35" s="199"/>
      <c r="F35" s="199">
        <f t="shared" si="2"/>
        <v>0</v>
      </c>
      <c r="G35" s="186" t="s">
        <v>1630</v>
      </c>
      <c r="H35" s="186"/>
    </row>
    <row r="36" spans="1:8" ht="31">
      <c r="A36" s="200">
        <v>26</v>
      </c>
      <c r="B36" s="398" t="s">
        <v>1640</v>
      </c>
      <c r="C36" s="198">
        <v>3</v>
      </c>
      <c r="D36" s="198" t="s">
        <v>473</v>
      </c>
      <c r="E36" s="199"/>
      <c r="F36" s="199">
        <f t="shared" si="2"/>
        <v>0</v>
      </c>
      <c r="G36" s="186" t="s">
        <v>1641</v>
      </c>
      <c r="H36" s="186"/>
    </row>
    <row r="37" spans="1:8" ht="46.5">
      <c r="A37" s="200">
        <v>27</v>
      </c>
      <c r="B37" s="398" t="s">
        <v>1642</v>
      </c>
      <c r="C37" s="198">
        <v>1</v>
      </c>
      <c r="D37" s="198" t="s">
        <v>127</v>
      </c>
      <c r="E37" s="199"/>
      <c r="F37" s="199">
        <f t="shared" si="2"/>
        <v>0</v>
      </c>
      <c r="G37" s="186" t="s">
        <v>1628</v>
      </c>
      <c r="H37" s="186"/>
    </row>
    <row r="38" spans="1:8" ht="31">
      <c r="A38" s="200">
        <v>28</v>
      </c>
      <c r="B38" s="398" t="s">
        <v>1643</v>
      </c>
      <c r="C38" s="198">
        <v>2</v>
      </c>
      <c r="D38" s="198" t="s">
        <v>473</v>
      </c>
      <c r="E38" s="199"/>
      <c r="F38" s="199">
        <f t="shared" si="2"/>
        <v>0</v>
      </c>
      <c r="G38" s="186" t="s">
        <v>1630</v>
      </c>
      <c r="H38" s="186"/>
    </row>
    <row r="39" spans="1:8" ht="31">
      <c r="A39" s="200">
        <v>29</v>
      </c>
      <c r="B39" s="398" t="s">
        <v>1644</v>
      </c>
      <c r="C39" s="198">
        <v>1</v>
      </c>
      <c r="D39" s="198" t="s">
        <v>473</v>
      </c>
      <c r="E39" s="199"/>
      <c r="F39" s="199">
        <f t="shared" si="2"/>
        <v>0</v>
      </c>
      <c r="G39" s="186" t="s">
        <v>1632</v>
      </c>
      <c r="H39" s="186"/>
    </row>
    <row r="40" spans="1:8" ht="31">
      <c r="A40" s="200">
        <v>30</v>
      </c>
      <c r="B40" s="398" t="s">
        <v>1645</v>
      </c>
      <c r="C40" s="198">
        <v>1</v>
      </c>
      <c r="D40" s="198" t="s">
        <v>127</v>
      </c>
      <c r="E40" s="199"/>
      <c r="F40" s="199">
        <f t="shared" si="2"/>
        <v>0</v>
      </c>
      <c r="G40" s="186" t="s">
        <v>1634</v>
      </c>
      <c r="H40" s="186"/>
    </row>
    <row r="41" spans="1:8" ht="31">
      <c r="A41" s="200">
        <v>31</v>
      </c>
      <c r="B41" s="398" t="s">
        <v>1635</v>
      </c>
      <c r="C41" s="198">
        <v>2</v>
      </c>
      <c r="D41" s="198" t="s">
        <v>473</v>
      </c>
      <c r="E41" s="199"/>
      <c r="F41" s="199">
        <f t="shared" si="2"/>
        <v>0</v>
      </c>
      <c r="G41" s="186" t="s">
        <v>1636</v>
      </c>
      <c r="H41" s="186"/>
    </row>
    <row r="42" spans="1:8" ht="46.5">
      <c r="A42" s="200">
        <v>32</v>
      </c>
      <c r="B42" s="398" t="s">
        <v>1646</v>
      </c>
      <c r="C42" s="198">
        <v>1</v>
      </c>
      <c r="D42" s="198" t="s">
        <v>127</v>
      </c>
      <c r="E42" s="199"/>
      <c r="F42" s="199">
        <f t="shared" si="2"/>
        <v>0</v>
      </c>
      <c r="G42" s="186" t="s">
        <v>1647</v>
      </c>
      <c r="H42" s="186"/>
    </row>
    <row r="43" spans="1:8" ht="31">
      <c r="A43" s="200">
        <v>33</v>
      </c>
      <c r="B43" s="398" t="s">
        <v>1639</v>
      </c>
      <c r="C43" s="198">
        <v>2</v>
      </c>
      <c r="D43" s="198" t="s">
        <v>473</v>
      </c>
      <c r="E43" s="199"/>
      <c r="F43" s="199">
        <f t="shared" si="2"/>
        <v>0</v>
      </c>
      <c r="G43" s="186" t="s">
        <v>1648</v>
      </c>
      <c r="H43" s="186"/>
    </row>
    <row r="44" spans="1:8">
      <c r="A44" s="200"/>
      <c r="B44" s="398" t="s">
        <v>1649</v>
      </c>
      <c r="C44" s="198">
        <v>2</v>
      </c>
      <c r="D44" s="198" t="s">
        <v>127</v>
      </c>
      <c r="E44" s="199"/>
      <c r="F44" s="199">
        <f t="shared" si="2"/>
        <v>0</v>
      </c>
      <c r="G44" s="186" t="s">
        <v>1650</v>
      </c>
      <c r="H44" s="186"/>
    </row>
    <row r="45" spans="1:8" ht="46.5">
      <c r="A45" s="200"/>
      <c r="B45" s="398" t="s">
        <v>1651</v>
      </c>
      <c r="C45" s="198">
        <v>1</v>
      </c>
      <c r="D45" s="198" t="s">
        <v>127</v>
      </c>
      <c r="E45" s="199"/>
      <c r="F45" s="199">
        <f>C45*E45</f>
        <v>0</v>
      </c>
      <c r="G45" s="186" t="s">
        <v>1626</v>
      </c>
      <c r="H45" s="186"/>
    </row>
    <row r="46" spans="1:8" ht="31">
      <c r="A46" s="200">
        <v>34</v>
      </c>
      <c r="B46" s="398" t="s">
        <v>1652</v>
      </c>
      <c r="C46" s="198">
        <v>2</v>
      </c>
      <c r="D46" s="198" t="s">
        <v>473</v>
      </c>
      <c r="E46" s="199"/>
      <c r="F46" s="199">
        <f>C46*E46</f>
        <v>0</v>
      </c>
      <c r="G46" s="186" t="s">
        <v>1641</v>
      </c>
      <c r="H46" s="186"/>
    </row>
    <row r="47" spans="1:8" ht="31">
      <c r="A47" s="200">
        <v>35</v>
      </c>
      <c r="B47" s="398" t="s">
        <v>1640</v>
      </c>
      <c r="C47" s="198">
        <v>1</v>
      </c>
      <c r="D47" s="198" t="s">
        <v>473</v>
      </c>
      <c r="E47" s="199"/>
      <c r="F47" s="199">
        <f t="shared" si="2"/>
        <v>0</v>
      </c>
      <c r="G47" s="186" t="s">
        <v>1641</v>
      </c>
      <c r="H47" s="186"/>
    </row>
    <row r="48" spans="1:8" ht="93">
      <c r="A48" s="200">
        <v>36</v>
      </c>
      <c r="B48" s="398" t="s">
        <v>1653</v>
      </c>
      <c r="C48" s="198">
        <v>2</v>
      </c>
      <c r="D48" s="198" t="s">
        <v>127</v>
      </c>
      <c r="E48" s="199"/>
      <c r="F48" s="199">
        <f>C48*E48</f>
        <v>0</v>
      </c>
      <c r="G48" s="186" t="s">
        <v>1654</v>
      </c>
      <c r="H48" s="186"/>
    </row>
    <row r="49" spans="1:8" ht="77.5">
      <c r="A49" s="200">
        <v>37</v>
      </c>
      <c r="B49" s="398" t="s">
        <v>1655</v>
      </c>
      <c r="C49" s="198">
        <v>1</v>
      </c>
      <c r="D49" s="198" t="s">
        <v>127</v>
      </c>
      <c r="E49" s="199"/>
      <c r="F49" s="199">
        <f>C49*E49</f>
        <v>0</v>
      </c>
      <c r="G49" s="186" t="s">
        <v>1656</v>
      </c>
      <c r="H49" s="186"/>
    </row>
    <row r="50" spans="1:8" ht="62">
      <c r="A50" s="200">
        <v>38</v>
      </c>
      <c r="B50" s="398" t="s">
        <v>1657</v>
      </c>
      <c r="C50" s="198">
        <v>4</v>
      </c>
      <c r="D50" s="198" t="s">
        <v>127</v>
      </c>
      <c r="E50" s="199"/>
      <c r="F50" s="199">
        <f>C50*E50</f>
        <v>0</v>
      </c>
      <c r="G50" s="186" t="s">
        <v>1658</v>
      </c>
      <c r="H50" s="186"/>
    </row>
    <row r="51" spans="1:8" s="179" customFormat="1" ht="60" customHeight="1">
      <c r="A51" s="400">
        <v>39</v>
      </c>
      <c r="B51" s="398" t="s">
        <v>1659</v>
      </c>
      <c r="C51" s="223">
        <v>6</v>
      </c>
      <c r="D51" s="223" t="s">
        <v>127</v>
      </c>
      <c r="E51" s="225"/>
      <c r="F51" s="225">
        <f>C51*E51</f>
        <v>0</v>
      </c>
      <c r="G51" s="226" t="s">
        <v>1660</v>
      </c>
      <c r="H51" s="226"/>
    </row>
    <row r="52" spans="1:8">
      <c r="A52" s="200"/>
      <c r="B52" s="395" t="s">
        <v>1491</v>
      </c>
      <c r="C52" s="183"/>
      <c r="D52" s="183"/>
      <c r="E52" s="193"/>
      <c r="F52" s="193"/>
      <c r="G52" s="183"/>
      <c r="H52" s="183"/>
    </row>
    <row r="53" spans="1:8" ht="31">
      <c r="A53" s="200">
        <v>40</v>
      </c>
      <c r="B53" s="398" t="s">
        <v>1661</v>
      </c>
      <c r="C53" s="198">
        <v>1</v>
      </c>
      <c r="D53" s="198" t="s">
        <v>127</v>
      </c>
      <c r="E53" s="199"/>
      <c r="F53" s="199">
        <f t="shared" ref="F53:F58" si="3">C53*E53</f>
        <v>0</v>
      </c>
      <c r="G53" s="398" t="s">
        <v>1662</v>
      </c>
      <c r="H53" s="186" t="s">
        <v>1494</v>
      </c>
    </row>
    <row r="54" spans="1:8">
      <c r="A54" s="200">
        <v>41</v>
      </c>
      <c r="B54" s="398" t="s">
        <v>1663</v>
      </c>
      <c r="C54" s="198">
        <v>1</v>
      </c>
      <c r="D54" s="198" t="s">
        <v>127</v>
      </c>
      <c r="E54" s="199"/>
      <c r="F54" s="199">
        <f t="shared" si="3"/>
        <v>0</v>
      </c>
      <c r="G54" s="398" t="s">
        <v>1664</v>
      </c>
      <c r="H54" s="186" t="s">
        <v>1494</v>
      </c>
    </row>
    <row r="55" spans="1:8">
      <c r="A55" s="200">
        <v>42</v>
      </c>
      <c r="B55" s="398" t="s">
        <v>1665</v>
      </c>
      <c r="C55" s="198">
        <v>1</v>
      </c>
      <c r="D55" s="198" t="s">
        <v>127</v>
      </c>
      <c r="E55" s="199"/>
      <c r="F55" s="199">
        <f t="shared" si="3"/>
        <v>0</v>
      </c>
      <c r="G55" s="398" t="s">
        <v>1664</v>
      </c>
      <c r="H55" s="186" t="s">
        <v>1494</v>
      </c>
    </row>
    <row r="56" spans="1:8" ht="31">
      <c r="A56" s="200">
        <v>43</v>
      </c>
      <c r="B56" s="398" t="s">
        <v>1666</v>
      </c>
      <c r="C56" s="198">
        <v>3</v>
      </c>
      <c r="D56" s="198" t="s">
        <v>127</v>
      </c>
      <c r="E56" s="199"/>
      <c r="F56" s="199">
        <f t="shared" si="3"/>
        <v>0</v>
      </c>
      <c r="G56" s="398" t="s">
        <v>1667</v>
      </c>
      <c r="H56" s="186" t="s">
        <v>1494</v>
      </c>
    </row>
    <row r="57" spans="1:8">
      <c r="A57" s="200">
        <v>44</v>
      </c>
      <c r="B57" s="398" t="s">
        <v>1668</v>
      </c>
      <c r="C57" s="198">
        <v>4</v>
      </c>
      <c r="D57" s="198" t="s">
        <v>127</v>
      </c>
      <c r="E57" s="199"/>
      <c r="F57" s="199">
        <f t="shared" si="3"/>
        <v>0</v>
      </c>
      <c r="G57" s="398" t="s">
        <v>1669</v>
      </c>
      <c r="H57" s="186" t="s">
        <v>1494</v>
      </c>
    </row>
    <row r="58" spans="1:8" ht="31">
      <c r="A58" s="200">
        <v>45</v>
      </c>
      <c r="B58" s="398" t="s">
        <v>1495</v>
      </c>
      <c r="C58" s="198">
        <v>1</v>
      </c>
      <c r="D58" s="198" t="s">
        <v>127</v>
      </c>
      <c r="E58" s="199"/>
      <c r="F58" s="199">
        <f t="shared" si="3"/>
        <v>0</v>
      </c>
      <c r="G58" s="398" t="s">
        <v>1496</v>
      </c>
      <c r="H58" s="186" t="s">
        <v>1497</v>
      </c>
    </row>
    <row r="59" spans="1:8">
      <c r="A59" s="200"/>
      <c r="B59" s="395" t="s">
        <v>1498</v>
      </c>
      <c r="C59" s="183"/>
      <c r="D59" s="183"/>
      <c r="E59" s="193"/>
      <c r="F59" s="193"/>
      <c r="G59" s="183"/>
      <c r="H59" s="183"/>
    </row>
    <row r="60" spans="1:8">
      <c r="A60" s="200">
        <v>46</v>
      </c>
      <c r="B60" s="398" t="s">
        <v>1499</v>
      </c>
      <c r="C60" s="198">
        <v>1</v>
      </c>
      <c r="D60" s="198" t="s">
        <v>127</v>
      </c>
      <c r="E60" s="199"/>
      <c r="F60" s="199">
        <f t="shared" ref="F60:F70" si="4">C60*E60</f>
        <v>0</v>
      </c>
      <c r="G60" s="398" t="s">
        <v>1500</v>
      </c>
      <c r="H60" s="186"/>
    </row>
    <row r="61" spans="1:8">
      <c r="A61" s="200">
        <v>47</v>
      </c>
      <c r="B61" s="398" t="s">
        <v>1501</v>
      </c>
      <c r="C61" s="198">
        <v>1</v>
      </c>
      <c r="D61" s="198" t="s">
        <v>127</v>
      </c>
      <c r="E61" s="199"/>
      <c r="F61" s="199">
        <f t="shared" si="4"/>
        <v>0</v>
      </c>
      <c r="G61" s="398" t="s">
        <v>1502</v>
      </c>
      <c r="H61" s="186"/>
    </row>
    <row r="62" spans="1:8">
      <c r="A62" s="200">
        <v>48</v>
      </c>
      <c r="B62" s="398" t="s">
        <v>1503</v>
      </c>
      <c r="C62" s="198">
        <v>1</v>
      </c>
      <c r="D62" s="198" t="s">
        <v>127</v>
      </c>
      <c r="E62" s="199"/>
      <c r="F62" s="199">
        <f t="shared" si="4"/>
        <v>0</v>
      </c>
      <c r="G62" s="398" t="s">
        <v>1670</v>
      </c>
      <c r="H62" s="186"/>
    </row>
    <row r="63" spans="1:8">
      <c r="A63" s="200">
        <v>49</v>
      </c>
      <c r="B63" s="398" t="s">
        <v>1505</v>
      </c>
      <c r="C63" s="198">
        <v>1</v>
      </c>
      <c r="D63" s="198" t="s">
        <v>127</v>
      </c>
      <c r="E63" s="199"/>
      <c r="F63" s="199">
        <f t="shared" si="4"/>
        <v>0</v>
      </c>
      <c r="G63" s="398" t="s">
        <v>1671</v>
      </c>
      <c r="H63" s="186"/>
    </row>
    <row r="64" spans="1:8">
      <c r="A64" s="200">
        <v>50</v>
      </c>
      <c r="B64" s="398" t="s">
        <v>1195</v>
      </c>
      <c r="C64" s="198">
        <v>1</v>
      </c>
      <c r="D64" s="198" t="s">
        <v>127</v>
      </c>
      <c r="E64" s="199"/>
      <c r="F64" s="199">
        <f t="shared" si="4"/>
        <v>0</v>
      </c>
      <c r="G64" s="398" t="s">
        <v>1507</v>
      </c>
      <c r="H64" s="186"/>
    </row>
    <row r="65" spans="1:8">
      <c r="A65" s="200">
        <v>51</v>
      </c>
      <c r="B65" s="398" t="s">
        <v>1508</v>
      </c>
      <c r="C65" s="198">
        <v>1</v>
      </c>
      <c r="D65" s="198" t="s">
        <v>127</v>
      </c>
      <c r="E65" s="199"/>
      <c r="F65" s="199">
        <f t="shared" si="4"/>
        <v>0</v>
      </c>
      <c r="G65" s="398" t="s">
        <v>1672</v>
      </c>
      <c r="H65" s="186"/>
    </row>
    <row r="66" spans="1:8">
      <c r="A66" s="200">
        <v>52</v>
      </c>
      <c r="B66" s="398" t="s">
        <v>1510</v>
      </c>
      <c r="C66" s="198">
        <v>1</v>
      </c>
      <c r="D66" s="198" t="s">
        <v>127</v>
      </c>
      <c r="E66" s="199"/>
      <c r="F66" s="199">
        <f t="shared" si="4"/>
        <v>0</v>
      </c>
      <c r="G66" s="398" t="s">
        <v>1673</v>
      </c>
      <c r="H66" s="186"/>
    </row>
    <row r="67" spans="1:8" ht="46.5">
      <c r="A67" s="200">
        <v>53</v>
      </c>
      <c r="B67" s="398" t="s">
        <v>1512</v>
      </c>
      <c r="C67" s="198">
        <v>1</v>
      </c>
      <c r="D67" s="198" t="s">
        <v>127</v>
      </c>
      <c r="E67" s="199"/>
      <c r="F67" s="199">
        <f t="shared" si="4"/>
        <v>0</v>
      </c>
      <c r="G67" s="398" t="s">
        <v>1513</v>
      </c>
      <c r="H67" s="186"/>
    </row>
    <row r="68" spans="1:8">
      <c r="A68" s="200">
        <v>54</v>
      </c>
      <c r="B68" s="398" t="s">
        <v>1514</v>
      </c>
      <c r="C68" s="198">
        <v>1</v>
      </c>
      <c r="D68" s="198" t="s">
        <v>127</v>
      </c>
      <c r="E68" s="199"/>
      <c r="F68" s="199">
        <f t="shared" si="4"/>
        <v>0</v>
      </c>
      <c r="G68" s="398" t="s">
        <v>1515</v>
      </c>
      <c r="H68" s="186"/>
    </row>
    <row r="69" spans="1:8">
      <c r="A69" s="200">
        <v>55</v>
      </c>
      <c r="B69" s="398" t="s">
        <v>1516</v>
      </c>
      <c r="C69" s="198">
        <v>1</v>
      </c>
      <c r="D69" s="198" t="s">
        <v>127</v>
      </c>
      <c r="E69" s="199"/>
      <c r="F69" s="199">
        <f t="shared" si="4"/>
        <v>0</v>
      </c>
      <c r="G69" s="398" t="s">
        <v>1517</v>
      </c>
      <c r="H69" s="186"/>
    </row>
    <row r="70" spans="1:8">
      <c r="A70" s="200">
        <v>56</v>
      </c>
      <c r="B70" s="398" t="s">
        <v>1518</v>
      </c>
      <c r="C70" s="198">
        <v>1</v>
      </c>
      <c r="D70" s="198" t="s">
        <v>127</v>
      </c>
      <c r="E70" s="199"/>
      <c r="F70" s="199">
        <f t="shared" si="4"/>
        <v>0</v>
      </c>
      <c r="G70" s="398" t="s">
        <v>1519</v>
      </c>
      <c r="H70" s="186"/>
    </row>
    <row r="71" spans="1:8" ht="18.649999999999999" customHeight="1" thickBot="1">
      <c r="A71" s="203"/>
      <c r="B71" s="187"/>
      <c r="C71" s="187"/>
      <c r="D71" s="187"/>
      <c r="E71" s="187"/>
      <c r="F71" s="187"/>
      <c r="G71" s="187"/>
      <c r="H71" s="187"/>
    </row>
    <row r="72" spans="1:8" ht="16" thickTop="1"/>
  </sheetData>
  <autoFilter ref="A1:H72"/>
  <pageMargins left="0.78740157480314965" right="0.78740157480314965" top="0.98425196850393704" bottom="0.98425196850393704" header="0.51181102362204722" footer="0.51181102362204722"/>
  <pageSetup paperSize="9" scale="56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3"/>
  <sheetViews>
    <sheetView zoomScale="70" zoomScaleNormal="70" workbookViewId="0"/>
  </sheetViews>
  <sheetFormatPr defaultColWidth="8.81640625" defaultRowHeight="15.5"/>
  <cols>
    <col min="1" max="1" width="8.54296875" style="142" customWidth="1"/>
    <col min="2" max="2" width="60.453125" style="142" customWidth="1"/>
    <col min="3" max="4" width="10.453125" style="142" customWidth="1"/>
    <col min="5" max="5" width="12.453125" style="143" customWidth="1"/>
    <col min="6" max="6" width="14.54296875" style="143" customWidth="1"/>
    <col min="7" max="7" width="89.453125" style="142" customWidth="1"/>
    <col min="8" max="256" width="8.81640625" style="113"/>
    <col min="257" max="257" width="8.54296875" style="113" customWidth="1"/>
    <col min="258" max="258" width="60.453125" style="113" customWidth="1"/>
    <col min="259" max="260" width="10.453125" style="113" customWidth="1"/>
    <col min="261" max="261" width="12.453125" style="113" customWidth="1"/>
    <col min="262" max="262" width="14.54296875" style="113" customWidth="1"/>
    <col min="263" max="263" width="89.453125" style="113" customWidth="1"/>
    <col min="264" max="512" width="8.81640625" style="113"/>
    <col min="513" max="513" width="8.54296875" style="113" customWidth="1"/>
    <col min="514" max="514" width="60.453125" style="113" customWidth="1"/>
    <col min="515" max="516" width="10.453125" style="113" customWidth="1"/>
    <col min="517" max="517" width="12.453125" style="113" customWidth="1"/>
    <col min="518" max="518" width="14.54296875" style="113" customWidth="1"/>
    <col min="519" max="519" width="89.453125" style="113" customWidth="1"/>
    <col min="520" max="768" width="8.81640625" style="113"/>
    <col min="769" max="769" width="8.54296875" style="113" customWidth="1"/>
    <col min="770" max="770" width="60.453125" style="113" customWidth="1"/>
    <col min="771" max="772" width="10.453125" style="113" customWidth="1"/>
    <col min="773" max="773" width="12.453125" style="113" customWidth="1"/>
    <col min="774" max="774" width="14.54296875" style="113" customWidth="1"/>
    <col min="775" max="775" width="89.453125" style="113" customWidth="1"/>
    <col min="776" max="1024" width="8.81640625" style="113"/>
    <col min="1025" max="1025" width="8.54296875" style="113" customWidth="1"/>
    <col min="1026" max="1026" width="60.453125" style="113" customWidth="1"/>
    <col min="1027" max="1028" width="10.453125" style="113" customWidth="1"/>
    <col min="1029" max="1029" width="12.453125" style="113" customWidth="1"/>
    <col min="1030" max="1030" width="14.54296875" style="113" customWidth="1"/>
    <col min="1031" max="1031" width="89.453125" style="113" customWidth="1"/>
    <col min="1032" max="1280" width="8.81640625" style="113"/>
    <col min="1281" max="1281" width="8.54296875" style="113" customWidth="1"/>
    <col min="1282" max="1282" width="60.453125" style="113" customWidth="1"/>
    <col min="1283" max="1284" width="10.453125" style="113" customWidth="1"/>
    <col min="1285" max="1285" width="12.453125" style="113" customWidth="1"/>
    <col min="1286" max="1286" width="14.54296875" style="113" customWidth="1"/>
    <col min="1287" max="1287" width="89.453125" style="113" customWidth="1"/>
    <col min="1288" max="1536" width="8.81640625" style="113"/>
    <col min="1537" max="1537" width="8.54296875" style="113" customWidth="1"/>
    <col min="1538" max="1538" width="60.453125" style="113" customWidth="1"/>
    <col min="1539" max="1540" width="10.453125" style="113" customWidth="1"/>
    <col min="1541" max="1541" width="12.453125" style="113" customWidth="1"/>
    <col min="1542" max="1542" width="14.54296875" style="113" customWidth="1"/>
    <col min="1543" max="1543" width="89.453125" style="113" customWidth="1"/>
    <col min="1544" max="1792" width="8.81640625" style="113"/>
    <col min="1793" max="1793" width="8.54296875" style="113" customWidth="1"/>
    <col min="1794" max="1794" width="60.453125" style="113" customWidth="1"/>
    <col min="1795" max="1796" width="10.453125" style="113" customWidth="1"/>
    <col min="1797" max="1797" width="12.453125" style="113" customWidth="1"/>
    <col min="1798" max="1798" width="14.54296875" style="113" customWidth="1"/>
    <col min="1799" max="1799" width="89.453125" style="113" customWidth="1"/>
    <col min="1800" max="2048" width="8.81640625" style="113"/>
    <col min="2049" max="2049" width="8.54296875" style="113" customWidth="1"/>
    <col min="2050" max="2050" width="60.453125" style="113" customWidth="1"/>
    <col min="2051" max="2052" width="10.453125" style="113" customWidth="1"/>
    <col min="2053" max="2053" width="12.453125" style="113" customWidth="1"/>
    <col min="2054" max="2054" width="14.54296875" style="113" customWidth="1"/>
    <col min="2055" max="2055" width="89.453125" style="113" customWidth="1"/>
    <col min="2056" max="2304" width="8.81640625" style="113"/>
    <col min="2305" max="2305" width="8.54296875" style="113" customWidth="1"/>
    <col min="2306" max="2306" width="60.453125" style="113" customWidth="1"/>
    <col min="2307" max="2308" width="10.453125" style="113" customWidth="1"/>
    <col min="2309" max="2309" width="12.453125" style="113" customWidth="1"/>
    <col min="2310" max="2310" width="14.54296875" style="113" customWidth="1"/>
    <col min="2311" max="2311" width="89.453125" style="113" customWidth="1"/>
    <col min="2312" max="2560" width="8.81640625" style="113"/>
    <col min="2561" max="2561" width="8.54296875" style="113" customWidth="1"/>
    <col min="2562" max="2562" width="60.453125" style="113" customWidth="1"/>
    <col min="2563" max="2564" width="10.453125" style="113" customWidth="1"/>
    <col min="2565" max="2565" width="12.453125" style="113" customWidth="1"/>
    <col min="2566" max="2566" width="14.54296875" style="113" customWidth="1"/>
    <col min="2567" max="2567" width="89.453125" style="113" customWidth="1"/>
    <col min="2568" max="2816" width="8.81640625" style="113"/>
    <col min="2817" max="2817" width="8.54296875" style="113" customWidth="1"/>
    <col min="2818" max="2818" width="60.453125" style="113" customWidth="1"/>
    <col min="2819" max="2820" width="10.453125" style="113" customWidth="1"/>
    <col min="2821" max="2821" width="12.453125" style="113" customWidth="1"/>
    <col min="2822" max="2822" width="14.54296875" style="113" customWidth="1"/>
    <col min="2823" max="2823" width="89.453125" style="113" customWidth="1"/>
    <col min="2824" max="3072" width="8.81640625" style="113"/>
    <col min="3073" max="3073" width="8.54296875" style="113" customWidth="1"/>
    <col min="3074" max="3074" width="60.453125" style="113" customWidth="1"/>
    <col min="3075" max="3076" width="10.453125" style="113" customWidth="1"/>
    <col min="3077" max="3077" width="12.453125" style="113" customWidth="1"/>
    <col min="3078" max="3078" width="14.54296875" style="113" customWidth="1"/>
    <col min="3079" max="3079" width="89.453125" style="113" customWidth="1"/>
    <col min="3080" max="3328" width="8.81640625" style="113"/>
    <col min="3329" max="3329" width="8.54296875" style="113" customWidth="1"/>
    <col min="3330" max="3330" width="60.453125" style="113" customWidth="1"/>
    <col min="3331" max="3332" width="10.453125" style="113" customWidth="1"/>
    <col min="3333" max="3333" width="12.453125" style="113" customWidth="1"/>
    <col min="3334" max="3334" width="14.54296875" style="113" customWidth="1"/>
    <col min="3335" max="3335" width="89.453125" style="113" customWidth="1"/>
    <col min="3336" max="3584" width="8.81640625" style="113"/>
    <col min="3585" max="3585" width="8.54296875" style="113" customWidth="1"/>
    <col min="3586" max="3586" width="60.453125" style="113" customWidth="1"/>
    <col min="3587" max="3588" width="10.453125" style="113" customWidth="1"/>
    <col min="3589" max="3589" width="12.453125" style="113" customWidth="1"/>
    <col min="3590" max="3590" width="14.54296875" style="113" customWidth="1"/>
    <col min="3591" max="3591" width="89.453125" style="113" customWidth="1"/>
    <col min="3592" max="3840" width="8.81640625" style="113"/>
    <col min="3841" max="3841" width="8.54296875" style="113" customWidth="1"/>
    <col min="3842" max="3842" width="60.453125" style="113" customWidth="1"/>
    <col min="3843" max="3844" width="10.453125" style="113" customWidth="1"/>
    <col min="3845" max="3845" width="12.453125" style="113" customWidth="1"/>
    <col min="3846" max="3846" width="14.54296875" style="113" customWidth="1"/>
    <col min="3847" max="3847" width="89.453125" style="113" customWidth="1"/>
    <col min="3848" max="4096" width="8.81640625" style="113"/>
    <col min="4097" max="4097" width="8.54296875" style="113" customWidth="1"/>
    <col min="4098" max="4098" width="60.453125" style="113" customWidth="1"/>
    <col min="4099" max="4100" width="10.453125" style="113" customWidth="1"/>
    <col min="4101" max="4101" width="12.453125" style="113" customWidth="1"/>
    <col min="4102" max="4102" width="14.54296875" style="113" customWidth="1"/>
    <col min="4103" max="4103" width="89.453125" style="113" customWidth="1"/>
    <col min="4104" max="4352" width="8.81640625" style="113"/>
    <col min="4353" max="4353" width="8.54296875" style="113" customWidth="1"/>
    <col min="4354" max="4354" width="60.453125" style="113" customWidth="1"/>
    <col min="4355" max="4356" width="10.453125" style="113" customWidth="1"/>
    <col min="4357" max="4357" width="12.453125" style="113" customWidth="1"/>
    <col min="4358" max="4358" width="14.54296875" style="113" customWidth="1"/>
    <col min="4359" max="4359" width="89.453125" style="113" customWidth="1"/>
    <col min="4360" max="4608" width="8.81640625" style="113"/>
    <col min="4609" max="4609" width="8.54296875" style="113" customWidth="1"/>
    <col min="4610" max="4610" width="60.453125" style="113" customWidth="1"/>
    <col min="4611" max="4612" width="10.453125" style="113" customWidth="1"/>
    <col min="4613" max="4613" width="12.453125" style="113" customWidth="1"/>
    <col min="4614" max="4614" width="14.54296875" style="113" customWidth="1"/>
    <col min="4615" max="4615" width="89.453125" style="113" customWidth="1"/>
    <col min="4616" max="4864" width="8.81640625" style="113"/>
    <col min="4865" max="4865" width="8.54296875" style="113" customWidth="1"/>
    <col min="4866" max="4866" width="60.453125" style="113" customWidth="1"/>
    <col min="4867" max="4868" width="10.453125" style="113" customWidth="1"/>
    <col min="4869" max="4869" width="12.453125" style="113" customWidth="1"/>
    <col min="4870" max="4870" width="14.54296875" style="113" customWidth="1"/>
    <col min="4871" max="4871" width="89.453125" style="113" customWidth="1"/>
    <col min="4872" max="5120" width="8.81640625" style="113"/>
    <col min="5121" max="5121" width="8.54296875" style="113" customWidth="1"/>
    <col min="5122" max="5122" width="60.453125" style="113" customWidth="1"/>
    <col min="5123" max="5124" width="10.453125" style="113" customWidth="1"/>
    <col min="5125" max="5125" width="12.453125" style="113" customWidth="1"/>
    <col min="5126" max="5126" width="14.54296875" style="113" customWidth="1"/>
    <col min="5127" max="5127" width="89.453125" style="113" customWidth="1"/>
    <col min="5128" max="5376" width="8.81640625" style="113"/>
    <col min="5377" max="5377" width="8.54296875" style="113" customWidth="1"/>
    <col min="5378" max="5378" width="60.453125" style="113" customWidth="1"/>
    <col min="5379" max="5380" width="10.453125" style="113" customWidth="1"/>
    <col min="5381" max="5381" width="12.453125" style="113" customWidth="1"/>
    <col min="5382" max="5382" width="14.54296875" style="113" customWidth="1"/>
    <col min="5383" max="5383" width="89.453125" style="113" customWidth="1"/>
    <col min="5384" max="5632" width="8.81640625" style="113"/>
    <col min="5633" max="5633" width="8.54296875" style="113" customWidth="1"/>
    <col min="5634" max="5634" width="60.453125" style="113" customWidth="1"/>
    <col min="5635" max="5636" width="10.453125" style="113" customWidth="1"/>
    <col min="5637" max="5637" width="12.453125" style="113" customWidth="1"/>
    <col min="5638" max="5638" width="14.54296875" style="113" customWidth="1"/>
    <col min="5639" max="5639" width="89.453125" style="113" customWidth="1"/>
    <col min="5640" max="5888" width="8.81640625" style="113"/>
    <col min="5889" max="5889" width="8.54296875" style="113" customWidth="1"/>
    <col min="5890" max="5890" width="60.453125" style="113" customWidth="1"/>
    <col min="5891" max="5892" width="10.453125" style="113" customWidth="1"/>
    <col min="5893" max="5893" width="12.453125" style="113" customWidth="1"/>
    <col min="5894" max="5894" width="14.54296875" style="113" customWidth="1"/>
    <col min="5895" max="5895" width="89.453125" style="113" customWidth="1"/>
    <col min="5896" max="6144" width="8.81640625" style="113"/>
    <col min="6145" max="6145" width="8.54296875" style="113" customWidth="1"/>
    <col min="6146" max="6146" width="60.453125" style="113" customWidth="1"/>
    <col min="6147" max="6148" width="10.453125" style="113" customWidth="1"/>
    <col min="6149" max="6149" width="12.453125" style="113" customWidth="1"/>
    <col min="6150" max="6150" width="14.54296875" style="113" customWidth="1"/>
    <col min="6151" max="6151" width="89.453125" style="113" customWidth="1"/>
    <col min="6152" max="6400" width="8.81640625" style="113"/>
    <col min="6401" max="6401" width="8.54296875" style="113" customWidth="1"/>
    <col min="6402" max="6402" width="60.453125" style="113" customWidth="1"/>
    <col min="6403" max="6404" width="10.453125" style="113" customWidth="1"/>
    <col min="6405" max="6405" width="12.453125" style="113" customWidth="1"/>
    <col min="6406" max="6406" width="14.54296875" style="113" customWidth="1"/>
    <col min="6407" max="6407" width="89.453125" style="113" customWidth="1"/>
    <col min="6408" max="6656" width="8.81640625" style="113"/>
    <col min="6657" max="6657" width="8.54296875" style="113" customWidth="1"/>
    <col min="6658" max="6658" width="60.453125" style="113" customWidth="1"/>
    <col min="6659" max="6660" width="10.453125" style="113" customWidth="1"/>
    <col min="6661" max="6661" width="12.453125" style="113" customWidth="1"/>
    <col min="6662" max="6662" width="14.54296875" style="113" customWidth="1"/>
    <col min="6663" max="6663" width="89.453125" style="113" customWidth="1"/>
    <col min="6664" max="6912" width="8.81640625" style="113"/>
    <col min="6913" max="6913" width="8.54296875" style="113" customWidth="1"/>
    <col min="6914" max="6914" width="60.453125" style="113" customWidth="1"/>
    <col min="6915" max="6916" width="10.453125" style="113" customWidth="1"/>
    <col min="6917" max="6917" width="12.453125" style="113" customWidth="1"/>
    <col min="6918" max="6918" width="14.54296875" style="113" customWidth="1"/>
    <col min="6919" max="6919" width="89.453125" style="113" customWidth="1"/>
    <col min="6920" max="7168" width="8.81640625" style="113"/>
    <col min="7169" max="7169" width="8.54296875" style="113" customWidth="1"/>
    <col min="7170" max="7170" width="60.453125" style="113" customWidth="1"/>
    <col min="7171" max="7172" width="10.453125" style="113" customWidth="1"/>
    <col min="7173" max="7173" width="12.453125" style="113" customWidth="1"/>
    <col min="7174" max="7174" width="14.54296875" style="113" customWidth="1"/>
    <col min="7175" max="7175" width="89.453125" style="113" customWidth="1"/>
    <col min="7176" max="7424" width="8.81640625" style="113"/>
    <col min="7425" max="7425" width="8.54296875" style="113" customWidth="1"/>
    <col min="7426" max="7426" width="60.453125" style="113" customWidth="1"/>
    <col min="7427" max="7428" width="10.453125" style="113" customWidth="1"/>
    <col min="7429" max="7429" width="12.453125" style="113" customWidth="1"/>
    <col min="7430" max="7430" width="14.54296875" style="113" customWidth="1"/>
    <col min="7431" max="7431" width="89.453125" style="113" customWidth="1"/>
    <col min="7432" max="7680" width="8.81640625" style="113"/>
    <col min="7681" max="7681" width="8.54296875" style="113" customWidth="1"/>
    <col min="7682" max="7682" width="60.453125" style="113" customWidth="1"/>
    <col min="7683" max="7684" width="10.453125" style="113" customWidth="1"/>
    <col min="7685" max="7685" width="12.453125" style="113" customWidth="1"/>
    <col min="7686" max="7686" width="14.54296875" style="113" customWidth="1"/>
    <col min="7687" max="7687" width="89.453125" style="113" customWidth="1"/>
    <col min="7688" max="7936" width="8.81640625" style="113"/>
    <col min="7937" max="7937" width="8.54296875" style="113" customWidth="1"/>
    <col min="7938" max="7938" width="60.453125" style="113" customWidth="1"/>
    <col min="7939" max="7940" width="10.453125" style="113" customWidth="1"/>
    <col min="7941" max="7941" width="12.453125" style="113" customWidth="1"/>
    <col min="7942" max="7942" width="14.54296875" style="113" customWidth="1"/>
    <col min="7943" max="7943" width="89.453125" style="113" customWidth="1"/>
    <col min="7944" max="8192" width="8.81640625" style="113"/>
    <col min="8193" max="8193" width="8.54296875" style="113" customWidth="1"/>
    <col min="8194" max="8194" width="60.453125" style="113" customWidth="1"/>
    <col min="8195" max="8196" width="10.453125" style="113" customWidth="1"/>
    <col min="8197" max="8197" width="12.453125" style="113" customWidth="1"/>
    <col min="8198" max="8198" width="14.54296875" style="113" customWidth="1"/>
    <col min="8199" max="8199" width="89.453125" style="113" customWidth="1"/>
    <col min="8200" max="8448" width="8.81640625" style="113"/>
    <col min="8449" max="8449" width="8.54296875" style="113" customWidth="1"/>
    <col min="8450" max="8450" width="60.453125" style="113" customWidth="1"/>
    <col min="8451" max="8452" width="10.453125" style="113" customWidth="1"/>
    <col min="8453" max="8453" width="12.453125" style="113" customWidth="1"/>
    <col min="8454" max="8454" width="14.54296875" style="113" customWidth="1"/>
    <col min="8455" max="8455" width="89.453125" style="113" customWidth="1"/>
    <col min="8456" max="8704" width="8.81640625" style="113"/>
    <col min="8705" max="8705" width="8.54296875" style="113" customWidth="1"/>
    <col min="8706" max="8706" width="60.453125" style="113" customWidth="1"/>
    <col min="8707" max="8708" width="10.453125" style="113" customWidth="1"/>
    <col min="8709" max="8709" width="12.453125" style="113" customWidth="1"/>
    <col min="8710" max="8710" width="14.54296875" style="113" customWidth="1"/>
    <col min="8711" max="8711" width="89.453125" style="113" customWidth="1"/>
    <col min="8712" max="8960" width="8.81640625" style="113"/>
    <col min="8961" max="8961" width="8.54296875" style="113" customWidth="1"/>
    <col min="8962" max="8962" width="60.453125" style="113" customWidth="1"/>
    <col min="8963" max="8964" width="10.453125" style="113" customWidth="1"/>
    <col min="8965" max="8965" width="12.453125" style="113" customWidth="1"/>
    <col min="8966" max="8966" width="14.54296875" style="113" customWidth="1"/>
    <col min="8967" max="8967" width="89.453125" style="113" customWidth="1"/>
    <col min="8968" max="9216" width="8.81640625" style="113"/>
    <col min="9217" max="9217" width="8.54296875" style="113" customWidth="1"/>
    <col min="9218" max="9218" width="60.453125" style="113" customWidth="1"/>
    <col min="9219" max="9220" width="10.453125" style="113" customWidth="1"/>
    <col min="9221" max="9221" width="12.453125" style="113" customWidth="1"/>
    <col min="9222" max="9222" width="14.54296875" style="113" customWidth="1"/>
    <col min="9223" max="9223" width="89.453125" style="113" customWidth="1"/>
    <col min="9224" max="9472" width="8.81640625" style="113"/>
    <col min="9473" max="9473" width="8.54296875" style="113" customWidth="1"/>
    <col min="9474" max="9474" width="60.453125" style="113" customWidth="1"/>
    <col min="9475" max="9476" width="10.453125" style="113" customWidth="1"/>
    <col min="9477" max="9477" width="12.453125" style="113" customWidth="1"/>
    <col min="9478" max="9478" width="14.54296875" style="113" customWidth="1"/>
    <col min="9479" max="9479" width="89.453125" style="113" customWidth="1"/>
    <col min="9480" max="9728" width="8.81640625" style="113"/>
    <col min="9729" max="9729" width="8.54296875" style="113" customWidth="1"/>
    <col min="9730" max="9730" width="60.453125" style="113" customWidth="1"/>
    <col min="9731" max="9732" width="10.453125" style="113" customWidth="1"/>
    <col min="9733" max="9733" width="12.453125" style="113" customWidth="1"/>
    <col min="9734" max="9734" width="14.54296875" style="113" customWidth="1"/>
    <col min="9735" max="9735" width="89.453125" style="113" customWidth="1"/>
    <col min="9736" max="9984" width="8.81640625" style="113"/>
    <col min="9985" max="9985" width="8.54296875" style="113" customWidth="1"/>
    <col min="9986" max="9986" width="60.453125" style="113" customWidth="1"/>
    <col min="9987" max="9988" width="10.453125" style="113" customWidth="1"/>
    <col min="9989" max="9989" width="12.453125" style="113" customWidth="1"/>
    <col min="9990" max="9990" width="14.54296875" style="113" customWidth="1"/>
    <col min="9991" max="9991" width="89.453125" style="113" customWidth="1"/>
    <col min="9992" max="10240" width="8.81640625" style="113"/>
    <col min="10241" max="10241" width="8.54296875" style="113" customWidth="1"/>
    <col min="10242" max="10242" width="60.453125" style="113" customWidth="1"/>
    <col min="10243" max="10244" width="10.453125" style="113" customWidth="1"/>
    <col min="10245" max="10245" width="12.453125" style="113" customWidth="1"/>
    <col min="10246" max="10246" width="14.54296875" style="113" customWidth="1"/>
    <col min="10247" max="10247" width="89.453125" style="113" customWidth="1"/>
    <col min="10248" max="10496" width="8.81640625" style="113"/>
    <col min="10497" max="10497" width="8.54296875" style="113" customWidth="1"/>
    <col min="10498" max="10498" width="60.453125" style="113" customWidth="1"/>
    <col min="10499" max="10500" width="10.453125" style="113" customWidth="1"/>
    <col min="10501" max="10501" width="12.453125" style="113" customWidth="1"/>
    <col min="10502" max="10502" width="14.54296875" style="113" customWidth="1"/>
    <col min="10503" max="10503" width="89.453125" style="113" customWidth="1"/>
    <col min="10504" max="10752" width="8.81640625" style="113"/>
    <col min="10753" max="10753" width="8.54296875" style="113" customWidth="1"/>
    <col min="10754" max="10754" width="60.453125" style="113" customWidth="1"/>
    <col min="10755" max="10756" width="10.453125" style="113" customWidth="1"/>
    <col min="10757" max="10757" width="12.453125" style="113" customWidth="1"/>
    <col min="10758" max="10758" width="14.54296875" style="113" customWidth="1"/>
    <col min="10759" max="10759" width="89.453125" style="113" customWidth="1"/>
    <col min="10760" max="11008" width="8.81640625" style="113"/>
    <col min="11009" max="11009" width="8.54296875" style="113" customWidth="1"/>
    <col min="11010" max="11010" width="60.453125" style="113" customWidth="1"/>
    <col min="11011" max="11012" width="10.453125" style="113" customWidth="1"/>
    <col min="11013" max="11013" width="12.453125" style="113" customWidth="1"/>
    <col min="11014" max="11014" width="14.54296875" style="113" customWidth="1"/>
    <col min="11015" max="11015" width="89.453125" style="113" customWidth="1"/>
    <col min="11016" max="11264" width="8.81640625" style="113"/>
    <col min="11265" max="11265" width="8.54296875" style="113" customWidth="1"/>
    <col min="11266" max="11266" width="60.453125" style="113" customWidth="1"/>
    <col min="11267" max="11268" width="10.453125" style="113" customWidth="1"/>
    <col min="11269" max="11269" width="12.453125" style="113" customWidth="1"/>
    <col min="11270" max="11270" width="14.54296875" style="113" customWidth="1"/>
    <col min="11271" max="11271" width="89.453125" style="113" customWidth="1"/>
    <col min="11272" max="11520" width="8.81640625" style="113"/>
    <col min="11521" max="11521" width="8.54296875" style="113" customWidth="1"/>
    <col min="11522" max="11522" width="60.453125" style="113" customWidth="1"/>
    <col min="11523" max="11524" width="10.453125" style="113" customWidth="1"/>
    <col min="11525" max="11525" width="12.453125" style="113" customWidth="1"/>
    <col min="11526" max="11526" width="14.54296875" style="113" customWidth="1"/>
    <col min="11527" max="11527" width="89.453125" style="113" customWidth="1"/>
    <col min="11528" max="11776" width="8.81640625" style="113"/>
    <col min="11777" max="11777" width="8.54296875" style="113" customWidth="1"/>
    <col min="11778" max="11778" width="60.453125" style="113" customWidth="1"/>
    <col min="11779" max="11780" width="10.453125" style="113" customWidth="1"/>
    <col min="11781" max="11781" width="12.453125" style="113" customWidth="1"/>
    <col min="11782" max="11782" width="14.54296875" style="113" customWidth="1"/>
    <col min="11783" max="11783" width="89.453125" style="113" customWidth="1"/>
    <col min="11784" max="12032" width="8.81640625" style="113"/>
    <col min="12033" max="12033" width="8.54296875" style="113" customWidth="1"/>
    <col min="12034" max="12034" width="60.453125" style="113" customWidth="1"/>
    <col min="12035" max="12036" width="10.453125" style="113" customWidth="1"/>
    <col min="12037" max="12037" width="12.453125" style="113" customWidth="1"/>
    <col min="12038" max="12038" width="14.54296875" style="113" customWidth="1"/>
    <col min="12039" max="12039" width="89.453125" style="113" customWidth="1"/>
    <col min="12040" max="12288" width="8.81640625" style="113"/>
    <col min="12289" max="12289" width="8.54296875" style="113" customWidth="1"/>
    <col min="12290" max="12290" width="60.453125" style="113" customWidth="1"/>
    <col min="12291" max="12292" width="10.453125" style="113" customWidth="1"/>
    <col min="12293" max="12293" width="12.453125" style="113" customWidth="1"/>
    <col min="12294" max="12294" width="14.54296875" style="113" customWidth="1"/>
    <col min="12295" max="12295" width="89.453125" style="113" customWidth="1"/>
    <col min="12296" max="12544" width="8.81640625" style="113"/>
    <col min="12545" max="12545" width="8.54296875" style="113" customWidth="1"/>
    <col min="12546" max="12546" width="60.453125" style="113" customWidth="1"/>
    <col min="12547" max="12548" width="10.453125" style="113" customWidth="1"/>
    <col min="12549" max="12549" width="12.453125" style="113" customWidth="1"/>
    <col min="12550" max="12550" width="14.54296875" style="113" customWidth="1"/>
    <col min="12551" max="12551" width="89.453125" style="113" customWidth="1"/>
    <col min="12552" max="12800" width="8.81640625" style="113"/>
    <col min="12801" max="12801" width="8.54296875" style="113" customWidth="1"/>
    <col min="12802" max="12802" width="60.453125" style="113" customWidth="1"/>
    <col min="12803" max="12804" width="10.453125" style="113" customWidth="1"/>
    <col min="12805" max="12805" width="12.453125" style="113" customWidth="1"/>
    <col min="12806" max="12806" width="14.54296875" style="113" customWidth="1"/>
    <col min="12807" max="12807" width="89.453125" style="113" customWidth="1"/>
    <col min="12808" max="13056" width="8.81640625" style="113"/>
    <col min="13057" max="13057" width="8.54296875" style="113" customWidth="1"/>
    <col min="13058" max="13058" width="60.453125" style="113" customWidth="1"/>
    <col min="13059" max="13060" width="10.453125" style="113" customWidth="1"/>
    <col min="13061" max="13061" width="12.453125" style="113" customWidth="1"/>
    <col min="13062" max="13062" width="14.54296875" style="113" customWidth="1"/>
    <col min="13063" max="13063" width="89.453125" style="113" customWidth="1"/>
    <col min="13064" max="13312" width="8.81640625" style="113"/>
    <col min="13313" max="13313" width="8.54296875" style="113" customWidth="1"/>
    <col min="13314" max="13314" width="60.453125" style="113" customWidth="1"/>
    <col min="13315" max="13316" width="10.453125" style="113" customWidth="1"/>
    <col min="13317" max="13317" width="12.453125" style="113" customWidth="1"/>
    <col min="13318" max="13318" width="14.54296875" style="113" customWidth="1"/>
    <col min="13319" max="13319" width="89.453125" style="113" customWidth="1"/>
    <col min="13320" max="13568" width="8.81640625" style="113"/>
    <col min="13569" max="13569" width="8.54296875" style="113" customWidth="1"/>
    <col min="13570" max="13570" width="60.453125" style="113" customWidth="1"/>
    <col min="13571" max="13572" width="10.453125" style="113" customWidth="1"/>
    <col min="13573" max="13573" width="12.453125" style="113" customWidth="1"/>
    <col min="13574" max="13574" width="14.54296875" style="113" customWidth="1"/>
    <col min="13575" max="13575" width="89.453125" style="113" customWidth="1"/>
    <col min="13576" max="13824" width="8.81640625" style="113"/>
    <col min="13825" max="13825" width="8.54296875" style="113" customWidth="1"/>
    <col min="13826" max="13826" width="60.453125" style="113" customWidth="1"/>
    <col min="13827" max="13828" width="10.453125" style="113" customWidth="1"/>
    <col min="13829" max="13829" width="12.453125" style="113" customWidth="1"/>
    <col min="13830" max="13830" width="14.54296875" style="113" customWidth="1"/>
    <col min="13831" max="13831" width="89.453125" style="113" customWidth="1"/>
    <col min="13832" max="14080" width="8.81640625" style="113"/>
    <col min="14081" max="14081" width="8.54296875" style="113" customWidth="1"/>
    <col min="14082" max="14082" width="60.453125" style="113" customWidth="1"/>
    <col min="14083" max="14084" width="10.453125" style="113" customWidth="1"/>
    <col min="14085" max="14085" width="12.453125" style="113" customWidth="1"/>
    <col min="14086" max="14086" width="14.54296875" style="113" customWidth="1"/>
    <col min="14087" max="14087" width="89.453125" style="113" customWidth="1"/>
    <col min="14088" max="14336" width="8.81640625" style="113"/>
    <col min="14337" max="14337" width="8.54296875" style="113" customWidth="1"/>
    <col min="14338" max="14338" width="60.453125" style="113" customWidth="1"/>
    <col min="14339" max="14340" width="10.453125" style="113" customWidth="1"/>
    <col min="14341" max="14341" width="12.453125" style="113" customWidth="1"/>
    <col min="14342" max="14342" width="14.54296875" style="113" customWidth="1"/>
    <col min="14343" max="14343" width="89.453125" style="113" customWidth="1"/>
    <col min="14344" max="14592" width="8.81640625" style="113"/>
    <col min="14593" max="14593" width="8.54296875" style="113" customWidth="1"/>
    <col min="14594" max="14594" width="60.453125" style="113" customWidth="1"/>
    <col min="14595" max="14596" width="10.453125" style="113" customWidth="1"/>
    <col min="14597" max="14597" width="12.453125" style="113" customWidth="1"/>
    <col min="14598" max="14598" width="14.54296875" style="113" customWidth="1"/>
    <col min="14599" max="14599" width="89.453125" style="113" customWidth="1"/>
    <col min="14600" max="14848" width="8.81640625" style="113"/>
    <col min="14849" max="14849" width="8.54296875" style="113" customWidth="1"/>
    <col min="14850" max="14850" width="60.453125" style="113" customWidth="1"/>
    <col min="14851" max="14852" width="10.453125" style="113" customWidth="1"/>
    <col min="14853" max="14853" width="12.453125" style="113" customWidth="1"/>
    <col min="14854" max="14854" width="14.54296875" style="113" customWidth="1"/>
    <col min="14855" max="14855" width="89.453125" style="113" customWidth="1"/>
    <col min="14856" max="15104" width="8.81640625" style="113"/>
    <col min="15105" max="15105" width="8.54296875" style="113" customWidth="1"/>
    <col min="15106" max="15106" width="60.453125" style="113" customWidth="1"/>
    <col min="15107" max="15108" width="10.453125" style="113" customWidth="1"/>
    <col min="15109" max="15109" width="12.453125" style="113" customWidth="1"/>
    <col min="15110" max="15110" width="14.54296875" style="113" customWidth="1"/>
    <col min="15111" max="15111" width="89.453125" style="113" customWidth="1"/>
    <col min="15112" max="15360" width="8.81640625" style="113"/>
    <col min="15361" max="15361" width="8.54296875" style="113" customWidth="1"/>
    <col min="15362" max="15362" width="60.453125" style="113" customWidth="1"/>
    <col min="15363" max="15364" width="10.453125" style="113" customWidth="1"/>
    <col min="15365" max="15365" width="12.453125" style="113" customWidth="1"/>
    <col min="15366" max="15366" width="14.54296875" style="113" customWidth="1"/>
    <col min="15367" max="15367" width="89.453125" style="113" customWidth="1"/>
    <col min="15368" max="15616" width="8.81640625" style="113"/>
    <col min="15617" max="15617" width="8.54296875" style="113" customWidth="1"/>
    <col min="15618" max="15618" width="60.453125" style="113" customWidth="1"/>
    <col min="15619" max="15620" width="10.453125" style="113" customWidth="1"/>
    <col min="15621" max="15621" width="12.453125" style="113" customWidth="1"/>
    <col min="15622" max="15622" width="14.54296875" style="113" customWidth="1"/>
    <col min="15623" max="15623" width="89.453125" style="113" customWidth="1"/>
    <col min="15624" max="15872" width="8.81640625" style="113"/>
    <col min="15873" max="15873" width="8.54296875" style="113" customWidth="1"/>
    <col min="15874" max="15874" width="60.453125" style="113" customWidth="1"/>
    <col min="15875" max="15876" width="10.453125" style="113" customWidth="1"/>
    <col min="15877" max="15877" width="12.453125" style="113" customWidth="1"/>
    <col min="15878" max="15878" width="14.54296875" style="113" customWidth="1"/>
    <col min="15879" max="15879" width="89.453125" style="113" customWidth="1"/>
    <col min="15880" max="16128" width="8.81640625" style="113"/>
    <col min="16129" max="16129" width="8.54296875" style="113" customWidth="1"/>
    <col min="16130" max="16130" width="60.453125" style="113" customWidth="1"/>
    <col min="16131" max="16132" width="10.453125" style="113" customWidth="1"/>
    <col min="16133" max="16133" width="12.453125" style="113" customWidth="1"/>
    <col min="16134" max="16134" width="14.54296875" style="113" customWidth="1"/>
    <col min="16135" max="16135" width="89.453125" style="113" customWidth="1"/>
    <col min="16136" max="16384" width="8.81640625" style="113"/>
  </cols>
  <sheetData>
    <row r="1" spans="1:7" s="102" customFormat="1" ht="16" thickTop="1">
      <c r="A1" s="100" t="s">
        <v>760</v>
      </c>
      <c r="B1" s="101"/>
      <c r="C1" s="101"/>
      <c r="D1" s="101"/>
      <c r="E1" s="101"/>
      <c r="F1" s="101"/>
      <c r="G1" s="101"/>
    </row>
    <row r="2" spans="1:7" s="102" customFormat="1">
      <c r="A2" s="103" t="s">
        <v>761</v>
      </c>
      <c r="B2" s="104"/>
      <c r="C2" s="104"/>
      <c r="D2" s="105"/>
      <c r="E2" s="106"/>
      <c r="F2" s="107"/>
      <c r="G2" s="104"/>
    </row>
    <row r="3" spans="1:7" s="102" customFormat="1">
      <c r="A3" s="103" t="s">
        <v>762</v>
      </c>
      <c r="B3" s="108"/>
      <c r="C3" s="104"/>
      <c r="D3" s="105"/>
      <c r="E3" s="109"/>
      <c r="F3" s="107"/>
      <c r="G3" s="104"/>
    </row>
    <row r="4" spans="1:7">
      <c r="A4" s="110" t="s">
        <v>763</v>
      </c>
      <c r="B4" s="111"/>
      <c r="C4" s="111"/>
      <c r="D4" s="111"/>
      <c r="E4" s="112"/>
      <c r="F4" s="112"/>
      <c r="G4" s="111"/>
    </row>
    <row r="5" spans="1:7" ht="31.5" thickBot="1">
      <c r="A5" s="114" t="s">
        <v>574</v>
      </c>
      <c r="B5" s="115" t="s">
        <v>87</v>
      </c>
      <c r="C5" s="116" t="s">
        <v>575</v>
      </c>
      <c r="D5" s="117" t="s">
        <v>89</v>
      </c>
      <c r="E5" s="118" t="s">
        <v>576</v>
      </c>
      <c r="F5" s="119" t="s">
        <v>577</v>
      </c>
      <c r="G5" s="120" t="s">
        <v>578</v>
      </c>
    </row>
    <row r="6" spans="1:7" ht="18.649999999999999" customHeight="1" thickTop="1">
      <c r="A6" s="121"/>
      <c r="B6" s="125"/>
      <c r="C6" s="123"/>
      <c r="D6" s="123"/>
      <c r="E6" s="124"/>
      <c r="F6" s="124">
        <f>SUM(F8:F121)</f>
        <v>0</v>
      </c>
      <c r="G6" s="125"/>
    </row>
    <row r="7" spans="1:7">
      <c r="A7" s="126" t="s">
        <v>580</v>
      </c>
      <c r="B7" s="127" t="s">
        <v>764</v>
      </c>
      <c r="C7" s="128"/>
      <c r="D7" s="130"/>
      <c r="E7" s="130"/>
      <c r="F7" s="129"/>
      <c r="G7" s="130"/>
    </row>
    <row r="8" spans="1:7">
      <c r="A8" s="131">
        <v>1</v>
      </c>
      <c r="B8" s="150" t="s">
        <v>765</v>
      </c>
      <c r="C8" s="128">
        <v>18</v>
      </c>
      <c r="D8" s="130" t="s">
        <v>473</v>
      </c>
      <c r="E8" s="130"/>
      <c r="F8" s="129">
        <f>C8*E8</f>
        <v>0</v>
      </c>
      <c r="G8" s="130" t="s">
        <v>766</v>
      </c>
    </row>
    <row r="9" spans="1:7" ht="31">
      <c r="A9" s="131">
        <v>2</v>
      </c>
      <c r="B9" s="150" t="s">
        <v>767</v>
      </c>
      <c r="C9" s="128">
        <v>4</v>
      </c>
      <c r="D9" s="130" t="s">
        <v>473</v>
      </c>
      <c r="E9" s="130"/>
      <c r="F9" s="129">
        <f>C9*E9</f>
        <v>0</v>
      </c>
      <c r="G9" s="130" t="s">
        <v>768</v>
      </c>
    </row>
    <row r="10" spans="1:7">
      <c r="A10" s="131">
        <v>3</v>
      </c>
      <c r="B10" s="150" t="s">
        <v>769</v>
      </c>
      <c r="C10" s="128">
        <v>10</v>
      </c>
      <c r="D10" s="130" t="s">
        <v>473</v>
      </c>
      <c r="E10" s="130"/>
      <c r="F10" s="129">
        <f t="shared" ref="F10:F65" si="0">C10*E10</f>
        <v>0</v>
      </c>
      <c r="G10" s="130" t="s">
        <v>770</v>
      </c>
    </row>
    <row r="11" spans="1:7">
      <c r="A11" s="131">
        <v>4</v>
      </c>
      <c r="B11" s="150" t="s">
        <v>771</v>
      </c>
      <c r="C11" s="128">
        <v>8</v>
      </c>
      <c r="D11" s="130" t="s">
        <v>473</v>
      </c>
      <c r="E11" s="130"/>
      <c r="F11" s="129">
        <f t="shared" si="0"/>
        <v>0</v>
      </c>
      <c r="G11" s="130" t="s">
        <v>772</v>
      </c>
    </row>
    <row r="12" spans="1:7">
      <c r="A12" s="131">
        <v>5</v>
      </c>
      <c r="B12" s="150" t="s">
        <v>773</v>
      </c>
      <c r="C12" s="128">
        <v>2</v>
      </c>
      <c r="D12" s="130" t="s">
        <v>473</v>
      </c>
      <c r="E12" s="130"/>
      <c r="F12" s="129">
        <f t="shared" si="0"/>
        <v>0</v>
      </c>
      <c r="G12" s="130" t="s">
        <v>774</v>
      </c>
    </row>
    <row r="13" spans="1:7" ht="31.5" customHeight="1">
      <c r="A13" s="131">
        <v>6</v>
      </c>
      <c r="B13" s="150" t="s">
        <v>775</v>
      </c>
      <c r="C13" s="151">
        <v>6</v>
      </c>
      <c r="D13" s="130" t="s">
        <v>473</v>
      </c>
      <c r="E13" s="130"/>
      <c r="F13" s="129">
        <f t="shared" si="0"/>
        <v>0</v>
      </c>
      <c r="G13" s="130" t="s">
        <v>776</v>
      </c>
    </row>
    <row r="14" spans="1:7" ht="31.5" customHeight="1">
      <c r="A14" s="131">
        <v>7</v>
      </c>
      <c r="B14" s="150" t="s">
        <v>777</v>
      </c>
      <c r="C14" s="151">
        <v>6</v>
      </c>
      <c r="D14" s="130" t="s">
        <v>473</v>
      </c>
      <c r="E14" s="130"/>
      <c r="F14" s="129">
        <f>C14*E14</f>
        <v>0</v>
      </c>
      <c r="G14" s="130" t="s">
        <v>778</v>
      </c>
    </row>
    <row r="15" spans="1:7">
      <c r="A15" s="131">
        <v>8</v>
      </c>
      <c r="B15" s="150" t="s">
        <v>779</v>
      </c>
      <c r="C15" s="128">
        <v>2</v>
      </c>
      <c r="D15" s="130" t="s">
        <v>473</v>
      </c>
      <c r="E15" s="130"/>
      <c r="F15" s="129">
        <f t="shared" si="0"/>
        <v>0</v>
      </c>
      <c r="G15" s="130" t="s">
        <v>780</v>
      </c>
    </row>
    <row r="16" spans="1:7">
      <c r="A16" s="131">
        <v>9</v>
      </c>
      <c r="B16" s="150" t="s">
        <v>781</v>
      </c>
      <c r="C16" s="128">
        <v>2</v>
      </c>
      <c r="D16" s="130" t="s">
        <v>473</v>
      </c>
      <c r="E16" s="130"/>
      <c r="F16" s="129">
        <f t="shared" si="0"/>
        <v>0</v>
      </c>
      <c r="G16" s="130" t="s">
        <v>782</v>
      </c>
    </row>
    <row r="17" spans="1:7">
      <c r="A17" s="131">
        <v>10</v>
      </c>
      <c r="B17" s="150" t="s">
        <v>783</v>
      </c>
      <c r="C17" s="128">
        <v>1</v>
      </c>
      <c r="D17" s="130" t="s">
        <v>784</v>
      </c>
      <c r="E17" s="130"/>
      <c r="F17" s="129">
        <f t="shared" si="0"/>
        <v>0</v>
      </c>
      <c r="G17" s="130" t="s">
        <v>785</v>
      </c>
    </row>
    <row r="18" spans="1:7">
      <c r="A18" s="131">
        <v>11</v>
      </c>
      <c r="B18" s="150" t="s">
        <v>786</v>
      </c>
      <c r="C18" s="128">
        <v>1</v>
      </c>
      <c r="D18" s="130" t="s">
        <v>784</v>
      </c>
      <c r="E18" s="130"/>
      <c r="F18" s="129">
        <f t="shared" si="0"/>
        <v>0</v>
      </c>
      <c r="G18" s="130" t="s">
        <v>787</v>
      </c>
    </row>
    <row r="19" spans="1:7">
      <c r="A19" s="131"/>
      <c r="B19" s="150"/>
      <c r="C19" s="128"/>
      <c r="D19" s="130"/>
      <c r="E19" s="130"/>
      <c r="F19" s="129"/>
      <c r="G19" s="130"/>
    </row>
    <row r="20" spans="1:7">
      <c r="A20" s="126" t="s">
        <v>580</v>
      </c>
      <c r="B20" s="127" t="s">
        <v>788</v>
      </c>
      <c r="C20" s="128"/>
      <c r="D20" s="130"/>
      <c r="E20" s="130"/>
      <c r="F20" s="129"/>
      <c r="G20" s="130"/>
    </row>
    <row r="21" spans="1:7">
      <c r="A21" s="131">
        <v>1</v>
      </c>
      <c r="B21" s="150" t="s">
        <v>789</v>
      </c>
      <c r="C21" s="128">
        <v>85</v>
      </c>
      <c r="D21" s="130" t="s">
        <v>473</v>
      </c>
      <c r="E21" s="130"/>
      <c r="F21" s="129">
        <f t="shared" si="0"/>
        <v>0</v>
      </c>
      <c r="G21" s="130" t="s">
        <v>790</v>
      </c>
    </row>
    <row r="22" spans="1:7">
      <c r="A22" s="131">
        <v>2</v>
      </c>
      <c r="B22" s="150" t="s">
        <v>791</v>
      </c>
      <c r="C22" s="128">
        <v>6</v>
      </c>
      <c r="D22" s="130" t="s">
        <v>473</v>
      </c>
      <c r="E22" s="130"/>
      <c r="F22" s="129">
        <f t="shared" si="0"/>
        <v>0</v>
      </c>
      <c r="G22" s="130" t="s">
        <v>792</v>
      </c>
    </row>
    <row r="23" spans="1:7" ht="31">
      <c r="A23" s="131">
        <v>3</v>
      </c>
      <c r="B23" s="150" t="s">
        <v>793</v>
      </c>
      <c r="C23" s="128">
        <v>3</v>
      </c>
      <c r="D23" s="130" t="s">
        <v>473</v>
      </c>
      <c r="E23" s="130"/>
      <c r="F23" s="129">
        <f t="shared" si="0"/>
        <v>0</v>
      </c>
      <c r="G23" s="130" t="s">
        <v>794</v>
      </c>
    </row>
    <row r="24" spans="1:7" ht="31">
      <c r="A24" s="131">
        <v>4</v>
      </c>
      <c r="B24" s="150" t="s">
        <v>795</v>
      </c>
      <c r="C24" s="128">
        <v>15</v>
      </c>
      <c r="D24" s="130" t="s">
        <v>473</v>
      </c>
      <c r="E24" s="130"/>
      <c r="F24" s="129">
        <f t="shared" si="0"/>
        <v>0</v>
      </c>
      <c r="G24" s="130" t="s">
        <v>796</v>
      </c>
    </row>
    <row r="25" spans="1:7" ht="31">
      <c r="A25" s="131">
        <v>3</v>
      </c>
      <c r="B25" s="150" t="s">
        <v>797</v>
      </c>
      <c r="C25" s="128">
        <v>9</v>
      </c>
      <c r="D25" s="130" t="s">
        <v>473</v>
      </c>
      <c r="E25" s="130"/>
      <c r="F25" s="129">
        <f>C25*E25</f>
        <v>0</v>
      </c>
      <c r="G25" s="130" t="s">
        <v>798</v>
      </c>
    </row>
    <row r="26" spans="1:7" ht="31">
      <c r="A26" s="131">
        <v>4</v>
      </c>
      <c r="B26" s="150" t="s">
        <v>799</v>
      </c>
      <c r="C26" s="128">
        <v>16</v>
      </c>
      <c r="D26" s="130" t="s">
        <v>473</v>
      </c>
      <c r="E26" s="130"/>
      <c r="F26" s="129">
        <f>C26*E26</f>
        <v>0</v>
      </c>
      <c r="G26" s="130" t="s">
        <v>800</v>
      </c>
    </row>
    <row r="27" spans="1:7" ht="31">
      <c r="A27" s="131">
        <v>5</v>
      </c>
      <c r="B27" s="150" t="s">
        <v>801</v>
      </c>
      <c r="C27" s="128">
        <v>6</v>
      </c>
      <c r="D27" s="130" t="s">
        <v>473</v>
      </c>
      <c r="E27" s="130"/>
      <c r="F27" s="129">
        <f>C27*E27</f>
        <v>0</v>
      </c>
      <c r="G27" s="130" t="s">
        <v>802</v>
      </c>
    </row>
    <row r="28" spans="1:7">
      <c r="A28" s="131">
        <v>6</v>
      </c>
      <c r="B28" s="150" t="s">
        <v>803</v>
      </c>
      <c r="C28" s="128">
        <v>1</v>
      </c>
      <c r="D28" s="130" t="s">
        <v>784</v>
      </c>
      <c r="E28" s="130"/>
      <c r="F28" s="129">
        <f t="shared" si="0"/>
        <v>0</v>
      </c>
      <c r="G28" s="130" t="s">
        <v>785</v>
      </c>
    </row>
    <row r="29" spans="1:7">
      <c r="A29" s="131">
        <v>7</v>
      </c>
      <c r="B29" s="150" t="s">
        <v>786</v>
      </c>
      <c r="C29" s="128">
        <v>1</v>
      </c>
      <c r="D29" s="130" t="s">
        <v>784</v>
      </c>
      <c r="E29" s="130"/>
      <c r="F29" s="129">
        <f t="shared" si="0"/>
        <v>0</v>
      </c>
      <c r="G29" s="130" t="s">
        <v>787</v>
      </c>
    </row>
    <row r="30" spans="1:7">
      <c r="A30" s="131"/>
      <c r="B30" s="150"/>
      <c r="C30" s="128"/>
      <c r="D30" s="130"/>
      <c r="E30" s="130"/>
      <c r="F30" s="129"/>
      <c r="G30" s="130"/>
    </row>
    <row r="31" spans="1:7">
      <c r="A31" s="126" t="s">
        <v>580</v>
      </c>
      <c r="B31" s="127" t="s">
        <v>804</v>
      </c>
      <c r="C31" s="128"/>
      <c r="D31" s="130"/>
      <c r="E31" s="130"/>
      <c r="F31" s="129"/>
      <c r="G31" s="130"/>
    </row>
    <row r="32" spans="1:7" ht="17.25" customHeight="1">
      <c r="A32" s="131">
        <v>1</v>
      </c>
      <c r="B32" s="150" t="s">
        <v>805</v>
      </c>
      <c r="C32" s="128">
        <v>100</v>
      </c>
      <c r="D32" s="130" t="s">
        <v>95</v>
      </c>
      <c r="E32" s="130"/>
      <c r="F32" s="129">
        <f>C32*E32</f>
        <v>0</v>
      </c>
      <c r="G32" s="481" t="s">
        <v>806</v>
      </c>
    </row>
    <row r="33" spans="1:7" ht="17">
      <c r="A33" s="131">
        <v>2</v>
      </c>
      <c r="B33" s="150" t="s">
        <v>807</v>
      </c>
      <c r="C33" s="128">
        <v>96</v>
      </c>
      <c r="D33" s="130" t="s">
        <v>95</v>
      </c>
      <c r="E33" s="130"/>
      <c r="F33" s="129">
        <f t="shared" si="0"/>
        <v>0</v>
      </c>
      <c r="G33" s="482"/>
    </row>
    <row r="34" spans="1:7" ht="17">
      <c r="A34" s="131">
        <v>3</v>
      </c>
      <c r="B34" s="150" t="s">
        <v>808</v>
      </c>
      <c r="C34" s="128">
        <v>1711</v>
      </c>
      <c r="D34" s="130" t="s">
        <v>95</v>
      </c>
      <c r="E34" s="130"/>
      <c r="F34" s="129">
        <f t="shared" si="0"/>
        <v>0</v>
      </c>
      <c r="G34" s="482"/>
    </row>
    <row r="35" spans="1:7" ht="17">
      <c r="A35" s="131">
        <v>4</v>
      </c>
      <c r="B35" s="150" t="s">
        <v>809</v>
      </c>
      <c r="C35" s="128">
        <v>3240</v>
      </c>
      <c r="D35" s="130" t="s">
        <v>95</v>
      </c>
      <c r="E35" s="130"/>
      <c r="F35" s="129">
        <f t="shared" si="0"/>
        <v>0</v>
      </c>
      <c r="G35" s="482"/>
    </row>
    <row r="36" spans="1:7" ht="17">
      <c r="A36" s="131">
        <v>5</v>
      </c>
      <c r="B36" s="150" t="s">
        <v>810</v>
      </c>
      <c r="C36" s="128">
        <v>24</v>
      </c>
      <c r="D36" s="130" t="s">
        <v>95</v>
      </c>
      <c r="E36" s="130"/>
      <c r="F36" s="129">
        <f>C36*E36</f>
        <v>0</v>
      </c>
      <c r="G36" s="482"/>
    </row>
    <row r="37" spans="1:7" ht="17">
      <c r="A37" s="131">
        <v>6</v>
      </c>
      <c r="B37" s="150" t="s">
        <v>811</v>
      </c>
      <c r="C37" s="128">
        <v>20</v>
      </c>
      <c r="D37" s="130" t="s">
        <v>95</v>
      </c>
      <c r="E37" s="130"/>
      <c r="F37" s="129">
        <f t="shared" si="0"/>
        <v>0</v>
      </c>
      <c r="G37" s="482"/>
    </row>
    <row r="38" spans="1:7" ht="17">
      <c r="A38" s="131">
        <v>7</v>
      </c>
      <c r="B38" s="150" t="s">
        <v>812</v>
      </c>
      <c r="C38" s="128">
        <v>68</v>
      </c>
      <c r="D38" s="130" t="s">
        <v>95</v>
      </c>
      <c r="E38" s="130"/>
      <c r="F38" s="129">
        <f t="shared" si="0"/>
        <v>0</v>
      </c>
      <c r="G38" s="482"/>
    </row>
    <row r="39" spans="1:7" ht="17">
      <c r="A39" s="131">
        <v>8</v>
      </c>
      <c r="B39" s="150" t="s">
        <v>813</v>
      </c>
      <c r="C39" s="128">
        <v>30</v>
      </c>
      <c r="D39" s="130" t="s">
        <v>95</v>
      </c>
      <c r="E39" s="130"/>
      <c r="F39" s="129">
        <f t="shared" si="0"/>
        <v>0</v>
      </c>
      <c r="G39" s="482"/>
    </row>
    <row r="40" spans="1:7" ht="17">
      <c r="A40" s="131">
        <v>9</v>
      </c>
      <c r="B40" s="150" t="s">
        <v>814</v>
      </c>
      <c r="C40" s="128">
        <v>90</v>
      </c>
      <c r="D40" s="130" t="s">
        <v>95</v>
      </c>
      <c r="E40" s="130"/>
      <c r="F40" s="129">
        <f>C40*E40</f>
        <v>0</v>
      </c>
      <c r="G40" s="483"/>
    </row>
    <row r="41" spans="1:7" ht="46.5">
      <c r="A41" s="131">
        <v>10</v>
      </c>
      <c r="B41" s="150" t="s">
        <v>815</v>
      </c>
      <c r="C41" s="128">
        <v>78</v>
      </c>
      <c r="D41" s="130" t="s">
        <v>95</v>
      </c>
      <c r="E41" s="130"/>
      <c r="F41" s="129">
        <f>C41*E41</f>
        <v>0</v>
      </c>
      <c r="G41" s="130" t="s">
        <v>816</v>
      </c>
    </row>
    <row r="42" spans="1:7" ht="31">
      <c r="A42" s="131">
        <v>11</v>
      </c>
      <c r="B42" s="150" t="s">
        <v>817</v>
      </c>
      <c r="C42" s="128">
        <v>32</v>
      </c>
      <c r="D42" s="130" t="s">
        <v>95</v>
      </c>
      <c r="E42" s="130"/>
      <c r="F42" s="129">
        <f>C42*E42</f>
        <v>0</v>
      </c>
      <c r="G42" s="130" t="s">
        <v>818</v>
      </c>
    </row>
    <row r="43" spans="1:7" ht="31">
      <c r="A43" s="131">
        <v>12</v>
      </c>
      <c r="B43" s="150" t="s">
        <v>819</v>
      </c>
      <c r="C43" s="128">
        <v>49</v>
      </c>
      <c r="D43" s="130" t="s">
        <v>95</v>
      </c>
      <c r="E43" s="130"/>
      <c r="F43" s="129">
        <f>C43*E43</f>
        <v>0</v>
      </c>
      <c r="G43" s="130" t="s">
        <v>818</v>
      </c>
    </row>
    <row r="44" spans="1:7" ht="31.5" customHeight="1">
      <c r="A44" s="131">
        <v>13</v>
      </c>
      <c r="B44" s="150" t="s">
        <v>820</v>
      </c>
      <c r="C44" s="128">
        <v>20</v>
      </c>
      <c r="D44" s="130" t="s">
        <v>95</v>
      </c>
      <c r="E44" s="130"/>
      <c r="F44" s="129">
        <f t="shared" si="0"/>
        <v>0</v>
      </c>
      <c r="G44" s="484" t="s">
        <v>821</v>
      </c>
    </row>
    <row r="45" spans="1:7" ht="17">
      <c r="A45" s="131">
        <v>14</v>
      </c>
      <c r="B45" s="150" t="s">
        <v>822</v>
      </c>
      <c r="C45" s="128">
        <v>35</v>
      </c>
      <c r="D45" s="130" t="s">
        <v>95</v>
      </c>
      <c r="E45" s="130"/>
      <c r="F45" s="129">
        <f t="shared" si="0"/>
        <v>0</v>
      </c>
      <c r="G45" s="485"/>
    </row>
    <row r="46" spans="1:7" ht="17">
      <c r="A46" s="131">
        <v>15</v>
      </c>
      <c r="B46" s="150" t="s">
        <v>823</v>
      </c>
      <c r="C46" s="128">
        <v>15</v>
      </c>
      <c r="D46" s="130" t="s">
        <v>95</v>
      </c>
      <c r="E46" s="130"/>
      <c r="F46" s="129">
        <f t="shared" si="0"/>
        <v>0</v>
      </c>
      <c r="G46" s="485"/>
    </row>
    <row r="47" spans="1:7" ht="17">
      <c r="A47" s="131">
        <v>16</v>
      </c>
      <c r="B47" s="150" t="s">
        <v>824</v>
      </c>
      <c r="C47" s="128">
        <v>120</v>
      </c>
      <c r="D47" s="130" t="s">
        <v>95</v>
      </c>
      <c r="E47" s="130"/>
      <c r="F47" s="129">
        <f t="shared" si="0"/>
        <v>0</v>
      </c>
      <c r="G47" s="486"/>
    </row>
    <row r="48" spans="1:7">
      <c r="A48" s="131">
        <v>17</v>
      </c>
      <c r="B48" s="150" t="s">
        <v>825</v>
      </c>
      <c r="C48" s="128">
        <v>4</v>
      </c>
      <c r="D48" s="130" t="s">
        <v>95</v>
      </c>
      <c r="E48" s="130"/>
      <c r="F48" s="129">
        <f t="shared" si="0"/>
        <v>0</v>
      </c>
      <c r="G48" s="130" t="s">
        <v>826</v>
      </c>
    </row>
    <row r="49" spans="1:7" ht="31">
      <c r="A49" s="131">
        <v>18</v>
      </c>
      <c r="B49" s="150" t="s">
        <v>827</v>
      </c>
      <c r="C49" s="128">
        <v>1</v>
      </c>
      <c r="D49" s="130" t="s">
        <v>784</v>
      </c>
      <c r="E49" s="130"/>
      <c r="F49" s="129">
        <f>C49*E49</f>
        <v>0</v>
      </c>
      <c r="G49" s="130" t="s">
        <v>828</v>
      </c>
    </row>
    <row r="50" spans="1:7">
      <c r="A50" s="131"/>
      <c r="B50" s="150"/>
      <c r="C50" s="128"/>
      <c r="D50" s="130"/>
      <c r="E50" s="130"/>
      <c r="F50" s="129"/>
      <c r="G50" s="130"/>
    </row>
    <row r="51" spans="1:7">
      <c r="A51" s="126" t="s">
        <v>580</v>
      </c>
      <c r="B51" s="127" t="s">
        <v>829</v>
      </c>
      <c r="C51" s="128"/>
      <c r="D51" s="130"/>
      <c r="E51" s="130"/>
      <c r="F51" s="129"/>
      <c r="G51" s="130"/>
    </row>
    <row r="52" spans="1:7" ht="31">
      <c r="A52" s="131">
        <v>1</v>
      </c>
      <c r="B52" s="150" t="s">
        <v>830</v>
      </c>
      <c r="C52" s="128">
        <v>80</v>
      </c>
      <c r="D52" s="130" t="s">
        <v>95</v>
      </c>
      <c r="E52" s="130"/>
      <c r="F52" s="129">
        <f t="shared" si="0"/>
        <v>0</v>
      </c>
      <c r="G52" s="132" t="s">
        <v>831</v>
      </c>
    </row>
    <row r="53" spans="1:7" ht="31">
      <c r="A53" s="131">
        <v>2</v>
      </c>
      <c r="B53" s="150" t="s">
        <v>832</v>
      </c>
      <c r="C53" s="128">
        <v>240</v>
      </c>
      <c r="D53" s="130" t="s">
        <v>95</v>
      </c>
      <c r="E53" s="130"/>
      <c r="F53" s="129">
        <f t="shared" si="0"/>
        <v>0</v>
      </c>
      <c r="G53" s="132" t="s">
        <v>833</v>
      </c>
    </row>
    <row r="54" spans="1:7" ht="31">
      <c r="A54" s="131">
        <v>3</v>
      </c>
      <c r="B54" s="152" t="s">
        <v>834</v>
      </c>
      <c r="C54" s="128">
        <v>9</v>
      </c>
      <c r="D54" s="130" t="s">
        <v>95</v>
      </c>
      <c r="E54" s="130"/>
      <c r="F54" s="129">
        <f>C54*E54</f>
        <v>0</v>
      </c>
      <c r="G54" s="130" t="s">
        <v>835</v>
      </c>
    </row>
    <row r="55" spans="1:7" ht="31">
      <c r="A55" s="131">
        <v>4</v>
      </c>
      <c r="B55" s="152" t="s">
        <v>836</v>
      </c>
      <c r="C55" s="128">
        <v>95</v>
      </c>
      <c r="D55" s="130" t="s">
        <v>95</v>
      </c>
      <c r="E55" s="130"/>
      <c r="F55" s="129">
        <f>C55*E55</f>
        <v>0</v>
      </c>
      <c r="G55" s="130" t="s">
        <v>837</v>
      </c>
    </row>
    <row r="56" spans="1:7">
      <c r="A56" s="131">
        <v>5</v>
      </c>
      <c r="B56" s="150" t="s">
        <v>838</v>
      </c>
      <c r="C56" s="128">
        <v>58</v>
      </c>
      <c r="D56" s="130" t="s">
        <v>95</v>
      </c>
      <c r="E56" s="130"/>
      <c r="F56" s="129">
        <f t="shared" si="0"/>
        <v>0</v>
      </c>
      <c r="G56" s="130" t="s">
        <v>839</v>
      </c>
    </row>
    <row r="57" spans="1:7">
      <c r="A57" s="131">
        <v>6</v>
      </c>
      <c r="B57" s="150" t="s">
        <v>840</v>
      </c>
      <c r="C57" s="128">
        <v>10</v>
      </c>
      <c r="D57" s="130" t="s">
        <v>95</v>
      </c>
      <c r="E57" s="130"/>
      <c r="F57" s="129">
        <f t="shared" si="0"/>
        <v>0</v>
      </c>
      <c r="G57" s="130" t="s">
        <v>841</v>
      </c>
    </row>
    <row r="58" spans="1:7">
      <c r="A58" s="131">
        <v>7</v>
      </c>
      <c r="B58" s="150" t="s">
        <v>842</v>
      </c>
      <c r="C58" s="128">
        <v>3</v>
      </c>
      <c r="D58" s="130" t="s">
        <v>473</v>
      </c>
      <c r="E58" s="130"/>
      <c r="F58" s="129">
        <f t="shared" si="0"/>
        <v>0</v>
      </c>
      <c r="G58" s="130" t="s">
        <v>843</v>
      </c>
    </row>
    <row r="59" spans="1:7">
      <c r="A59" s="131">
        <v>8</v>
      </c>
      <c r="B59" s="150" t="s">
        <v>844</v>
      </c>
      <c r="C59" s="128">
        <v>0.3</v>
      </c>
      <c r="D59" s="130" t="s">
        <v>93</v>
      </c>
      <c r="E59" s="130"/>
      <c r="F59" s="129">
        <f t="shared" si="0"/>
        <v>0</v>
      </c>
      <c r="G59" s="130" t="s">
        <v>845</v>
      </c>
    </row>
    <row r="60" spans="1:7">
      <c r="A60" s="131">
        <v>9</v>
      </c>
      <c r="B60" s="150" t="s">
        <v>846</v>
      </c>
      <c r="C60" s="128">
        <v>1</v>
      </c>
      <c r="D60" s="130" t="s">
        <v>784</v>
      </c>
      <c r="E60" s="130"/>
      <c r="F60" s="129">
        <f t="shared" si="0"/>
        <v>0</v>
      </c>
      <c r="G60" s="130" t="s">
        <v>847</v>
      </c>
    </row>
    <row r="61" spans="1:7">
      <c r="A61" s="131">
        <v>10</v>
      </c>
      <c r="B61" s="150" t="s">
        <v>786</v>
      </c>
      <c r="C61" s="128">
        <v>1</v>
      </c>
      <c r="D61" s="130" t="s">
        <v>784</v>
      </c>
      <c r="E61" s="130"/>
      <c r="F61" s="129">
        <f>C61*E61</f>
        <v>0</v>
      </c>
      <c r="G61" s="130" t="s">
        <v>848</v>
      </c>
    </row>
    <row r="62" spans="1:7">
      <c r="A62" s="131"/>
      <c r="B62" s="113"/>
      <c r="C62" s="128"/>
      <c r="D62" s="130"/>
      <c r="E62" s="130"/>
      <c r="F62" s="129"/>
      <c r="G62" s="130"/>
    </row>
    <row r="63" spans="1:7">
      <c r="A63" s="126" t="s">
        <v>580</v>
      </c>
      <c r="B63" s="127" t="s">
        <v>849</v>
      </c>
      <c r="C63" s="128"/>
      <c r="D63" s="130"/>
      <c r="E63" s="130"/>
      <c r="F63" s="129"/>
      <c r="G63" s="130"/>
    </row>
    <row r="64" spans="1:7" ht="159.5">
      <c r="A64" s="131">
        <v>1</v>
      </c>
      <c r="B64" s="153" t="s">
        <v>850</v>
      </c>
      <c r="C64" s="128">
        <v>1</v>
      </c>
      <c r="D64" s="130" t="s">
        <v>473</v>
      </c>
      <c r="E64" s="130"/>
      <c r="F64" s="129">
        <f>C64*E64</f>
        <v>0</v>
      </c>
      <c r="G64" s="154" t="s">
        <v>851</v>
      </c>
    </row>
    <row r="65" spans="1:7" ht="186">
      <c r="A65" s="131">
        <v>2</v>
      </c>
      <c r="B65" s="155" t="s">
        <v>852</v>
      </c>
      <c r="C65" s="128">
        <v>1</v>
      </c>
      <c r="D65" s="130" t="s">
        <v>473</v>
      </c>
      <c r="E65" s="130"/>
      <c r="F65" s="129">
        <f t="shared" si="0"/>
        <v>0</v>
      </c>
      <c r="G65" s="156" t="s">
        <v>853</v>
      </c>
    </row>
    <row r="66" spans="1:7">
      <c r="A66" s="131"/>
      <c r="B66" s="150"/>
      <c r="C66" s="128"/>
      <c r="D66" s="130"/>
      <c r="E66" s="130"/>
      <c r="F66" s="129"/>
      <c r="G66" s="130"/>
    </row>
    <row r="67" spans="1:7">
      <c r="A67" s="126" t="s">
        <v>580</v>
      </c>
      <c r="B67" s="127" t="s">
        <v>854</v>
      </c>
      <c r="C67" s="128"/>
      <c r="D67" s="130"/>
      <c r="E67" s="130"/>
      <c r="F67" s="129"/>
      <c r="G67" s="130"/>
    </row>
    <row r="68" spans="1:7" ht="47.25" customHeight="1">
      <c r="A68" s="131">
        <v>1</v>
      </c>
      <c r="B68" s="210" t="s">
        <v>855</v>
      </c>
      <c r="C68" s="198">
        <v>15</v>
      </c>
      <c r="D68" s="186" t="s">
        <v>473</v>
      </c>
      <c r="E68" s="186"/>
      <c r="F68" s="199">
        <f t="shared" ref="F68:F82" si="1">C68*E68</f>
        <v>0</v>
      </c>
      <c r="G68" s="210" t="s">
        <v>856</v>
      </c>
    </row>
    <row r="69" spans="1:7" ht="46.5">
      <c r="A69" s="131">
        <v>2</v>
      </c>
      <c r="B69" s="210" t="s">
        <v>857</v>
      </c>
      <c r="C69" s="198">
        <v>4</v>
      </c>
      <c r="D69" s="186" t="s">
        <v>473</v>
      </c>
      <c r="E69" s="186"/>
      <c r="F69" s="199">
        <f t="shared" si="1"/>
        <v>0</v>
      </c>
      <c r="G69" s="210" t="s">
        <v>858</v>
      </c>
    </row>
    <row r="70" spans="1:7" ht="31">
      <c r="A70" s="131">
        <v>3</v>
      </c>
      <c r="B70" s="210" t="s">
        <v>859</v>
      </c>
      <c r="C70" s="198">
        <v>8</v>
      </c>
      <c r="D70" s="186" t="s">
        <v>473</v>
      </c>
      <c r="E70" s="186"/>
      <c r="F70" s="199">
        <f t="shared" si="1"/>
        <v>0</v>
      </c>
      <c r="G70" s="210" t="s">
        <v>860</v>
      </c>
    </row>
    <row r="71" spans="1:7" ht="31">
      <c r="A71" s="131">
        <v>4</v>
      </c>
      <c r="B71" s="210" t="s">
        <v>861</v>
      </c>
      <c r="C71" s="198">
        <v>2</v>
      </c>
      <c r="D71" s="186" t="s">
        <v>473</v>
      </c>
      <c r="E71" s="186"/>
      <c r="F71" s="199">
        <f t="shared" si="1"/>
        <v>0</v>
      </c>
      <c r="G71" s="210" t="s">
        <v>862</v>
      </c>
    </row>
    <row r="72" spans="1:7" ht="31">
      <c r="A72" s="131">
        <v>5</v>
      </c>
      <c r="B72" s="210" t="s">
        <v>863</v>
      </c>
      <c r="C72" s="198">
        <v>4</v>
      </c>
      <c r="D72" s="186" t="s">
        <v>473</v>
      </c>
      <c r="E72" s="186"/>
      <c r="F72" s="199">
        <f t="shared" si="1"/>
        <v>0</v>
      </c>
      <c r="G72" s="210" t="s">
        <v>864</v>
      </c>
    </row>
    <row r="73" spans="1:7" ht="31">
      <c r="A73" s="131">
        <v>6</v>
      </c>
      <c r="B73" s="210" t="s">
        <v>865</v>
      </c>
      <c r="C73" s="198">
        <v>26</v>
      </c>
      <c r="D73" s="186" t="s">
        <v>473</v>
      </c>
      <c r="E73" s="186"/>
      <c r="F73" s="199">
        <f t="shared" si="1"/>
        <v>0</v>
      </c>
      <c r="G73" s="210" t="s">
        <v>866</v>
      </c>
    </row>
    <row r="74" spans="1:7" ht="31">
      <c r="A74" s="131">
        <v>7</v>
      </c>
      <c r="B74" s="210" t="s">
        <v>867</v>
      </c>
      <c r="C74" s="198">
        <v>17</v>
      </c>
      <c r="D74" s="186" t="s">
        <v>473</v>
      </c>
      <c r="E74" s="186"/>
      <c r="F74" s="199">
        <f t="shared" si="1"/>
        <v>0</v>
      </c>
      <c r="G74" s="210" t="s">
        <v>868</v>
      </c>
    </row>
    <row r="75" spans="1:7" ht="31">
      <c r="A75" s="131">
        <v>8</v>
      </c>
      <c r="B75" s="210" t="s">
        <v>869</v>
      </c>
      <c r="C75" s="198">
        <v>4</v>
      </c>
      <c r="D75" s="186" t="s">
        <v>473</v>
      </c>
      <c r="E75" s="186"/>
      <c r="F75" s="199">
        <f t="shared" si="1"/>
        <v>0</v>
      </c>
      <c r="G75" s="210" t="s">
        <v>870</v>
      </c>
    </row>
    <row r="76" spans="1:7" ht="31">
      <c r="A76" s="131">
        <v>9</v>
      </c>
      <c r="B76" s="210" t="s">
        <v>871</v>
      </c>
      <c r="C76" s="198">
        <v>2</v>
      </c>
      <c r="D76" s="186" t="s">
        <v>473</v>
      </c>
      <c r="E76" s="186"/>
      <c r="F76" s="199">
        <f t="shared" si="1"/>
        <v>0</v>
      </c>
      <c r="G76" s="210" t="s">
        <v>872</v>
      </c>
    </row>
    <row r="77" spans="1:7" ht="46.5" customHeight="1">
      <c r="A77" s="131">
        <v>10</v>
      </c>
      <c r="B77" s="210" t="s">
        <v>873</v>
      </c>
      <c r="C77" s="198">
        <v>1</v>
      </c>
      <c r="D77" s="186" t="s">
        <v>473</v>
      </c>
      <c r="E77" s="186"/>
      <c r="F77" s="199">
        <f t="shared" si="1"/>
        <v>0</v>
      </c>
      <c r="G77" s="210" t="s">
        <v>874</v>
      </c>
    </row>
    <row r="78" spans="1:7">
      <c r="A78" s="131">
        <v>11</v>
      </c>
      <c r="B78" s="210" t="s">
        <v>875</v>
      </c>
      <c r="C78" s="198">
        <v>9</v>
      </c>
      <c r="D78" s="186" t="s">
        <v>473</v>
      </c>
      <c r="E78" s="186"/>
      <c r="F78" s="199">
        <f t="shared" si="1"/>
        <v>0</v>
      </c>
      <c r="G78" s="210" t="s">
        <v>875</v>
      </c>
    </row>
    <row r="79" spans="1:7">
      <c r="A79" s="131">
        <v>12</v>
      </c>
      <c r="B79" s="210" t="s">
        <v>876</v>
      </c>
      <c r="C79" s="198">
        <v>2</v>
      </c>
      <c r="D79" s="186" t="s">
        <v>473</v>
      </c>
      <c r="E79" s="186"/>
      <c r="F79" s="199">
        <f t="shared" si="1"/>
        <v>0</v>
      </c>
      <c r="G79" s="210" t="s">
        <v>876</v>
      </c>
    </row>
    <row r="80" spans="1:7">
      <c r="A80" s="131">
        <v>13</v>
      </c>
      <c r="B80" s="210" t="s">
        <v>877</v>
      </c>
      <c r="C80" s="198">
        <v>6</v>
      </c>
      <c r="D80" s="186" t="s">
        <v>473</v>
      </c>
      <c r="E80" s="186"/>
      <c r="F80" s="199">
        <f t="shared" si="1"/>
        <v>0</v>
      </c>
      <c r="G80" s="210" t="s">
        <v>877</v>
      </c>
    </row>
    <row r="81" spans="1:7" ht="31">
      <c r="A81" s="131">
        <v>14</v>
      </c>
      <c r="B81" s="210" t="s">
        <v>878</v>
      </c>
      <c r="C81" s="198">
        <v>4</v>
      </c>
      <c r="D81" s="186" t="s">
        <v>473</v>
      </c>
      <c r="E81" s="186"/>
      <c r="F81" s="199">
        <f t="shared" si="1"/>
        <v>0</v>
      </c>
      <c r="G81" s="210" t="s">
        <v>878</v>
      </c>
    </row>
    <row r="82" spans="1:7">
      <c r="A82" s="131">
        <v>15</v>
      </c>
      <c r="B82" s="210" t="s">
        <v>879</v>
      </c>
      <c r="C82" s="198">
        <v>4</v>
      </c>
      <c r="D82" s="186" t="s">
        <v>473</v>
      </c>
      <c r="E82" s="186"/>
      <c r="F82" s="199">
        <f t="shared" si="1"/>
        <v>0</v>
      </c>
      <c r="G82" s="210" t="s">
        <v>879</v>
      </c>
    </row>
    <row r="83" spans="1:7" ht="31">
      <c r="A83" s="131">
        <v>16</v>
      </c>
      <c r="B83" s="210" t="s">
        <v>880</v>
      </c>
      <c r="C83" s="198">
        <v>11</v>
      </c>
      <c r="D83" s="186" t="s">
        <v>473</v>
      </c>
      <c r="E83" s="186"/>
      <c r="F83" s="199">
        <f t="shared" ref="F83:F84" si="2">C83*E83</f>
        <v>0</v>
      </c>
      <c r="G83" s="210" t="s">
        <v>880</v>
      </c>
    </row>
    <row r="84" spans="1:7" ht="31">
      <c r="A84" s="131">
        <v>17</v>
      </c>
      <c r="B84" s="210" t="s">
        <v>881</v>
      </c>
      <c r="C84" s="198">
        <v>2</v>
      </c>
      <c r="D84" s="186" t="s">
        <v>473</v>
      </c>
      <c r="E84" s="186"/>
      <c r="F84" s="199">
        <f t="shared" si="2"/>
        <v>0</v>
      </c>
      <c r="G84" s="210" t="s">
        <v>881</v>
      </c>
    </row>
    <row r="85" spans="1:7">
      <c r="A85" s="131"/>
      <c r="B85" s="150"/>
      <c r="C85" s="128"/>
      <c r="D85" s="130"/>
      <c r="E85" s="130"/>
      <c r="F85" s="129"/>
      <c r="G85" s="137"/>
    </row>
    <row r="86" spans="1:7">
      <c r="A86" s="126" t="s">
        <v>580</v>
      </c>
      <c r="B86" s="127" t="s">
        <v>882</v>
      </c>
      <c r="C86" s="128"/>
      <c r="D86" s="130"/>
      <c r="E86" s="130"/>
      <c r="F86" s="129"/>
      <c r="G86" s="137"/>
    </row>
    <row r="87" spans="1:7">
      <c r="A87" s="131">
        <v>1</v>
      </c>
      <c r="B87" s="150" t="s">
        <v>883</v>
      </c>
      <c r="C87" s="128">
        <v>50</v>
      </c>
      <c r="D87" s="130" t="s">
        <v>95</v>
      </c>
      <c r="E87" s="130"/>
      <c r="F87" s="129">
        <f>C87*E87</f>
        <v>0</v>
      </c>
      <c r="G87" s="130" t="s">
        <v>884</v>
      </c>
    </row>
    <row r="88" spans="1:7">
      <c r="A88" s="131">
        <v>2</v>
      </c>
      <c r="B88" s="150" t="s">
        <v>885</v>
      </c>
      <c r="C88" s="128">
        <v>27</v>
      </c>
      <c r="D88" s="130" t="s">
        <v>473</v>
      </c>
      <c r="E88" s="130"/>
      <c r="F88" s="129">
        <f>C88*E88</f>
        <v>0</v>
      </c>
      <c r="G88" s="150" t="s">
        <v>885</v>
      </c>
    </row>
    <row r="89" spans="1:7">
      <c r="A89" s="131">
        <v>3</v>
      </c>
      <c r="B89" s="150" t="s">
        <v>886</v>
      </c>
      <c r="C89" s="128">
        <v>9</v>
      </c>
      <c r="D89" s="130" t="s">
        <v>473</v>
      </c>
      <c r="E89" s="130"/>
      <c r="F89" s="129">
        <f>C89*E89</f>
        <v>0</v>
      </c>
      <c r="G89" s="150" t="s">
        <v>886</v>
      </c>
    </row>
    <row r="90" spans="1:7" ht="31">
      <c r="A90" s="131">
        <v>4</v>
      </c>
      <c r="B90" s="152" t="s">
        <v>887</v>
      </c>
      <c r="C90" s="128">
        <v>40</v>
      </c>
      <c r="D90" s="130" t="s">
        <v>95</v>
      </c>
      <c r="E90" s="130"/>
      <c r="F90" s="129">
        <f t="shared" ref="F90:F95" si="3">C90*E90</f>
        <v>0</v>
      </c>
      <c r="G90" s="138" t="s">
        <v>888</v>
      </c>
    </row>
    <row r="91" spans="1:7" ht="25">
      <c r="A91" s="131">
        <v>5</v>
      </c>
      <c r="B91" s="152" t="s">
        <v>889</v>
      </c>
      <c r="C91" s="128">
        <v>9</v>
      </c>
      <c r="D91" s="130" t="s">
        <v>784</v>
      </c>
      <c r="E91" s="130"/>
      <c r="F91" s="129">
        <f t="shared" si="3"/>
        <v>0</v>
      </c>
      <c r="G91" s="138" t="s">
        <v>890</v>
      </c>
    </row>
    <row r="92" spans="1:7" ht="33" customHeight="1">
      <c r="A92" s="131">
        <v>6</v>
      </c>
      <c r="B92" s="152" t="s">
        <v>891</v>
      </c>
      <c r="C92" s="128">
        <v>9</v>
      </c>
      <c r="D92" s="130" t="s">
        <v>473</v>
      </c>
      <c r="E92" s="130"/>
      <c r="F92" s="129">
        <f t="shared" si="3"/>
        <v>0</v>
      </c>
      <c r="G92" s="138" t="s">
        <v>892</v>
      </c>
    </row>
    <row r="93" spans="1:7">
      <c r="A93" s="131">
        <v>7</v>
      </c>
      <c r="B93" s="152" t="s">
        <v>893</v>
      </c>
      <c r="C93" s="128">
        <v>1</v>
      </c>
      <c r="D93" s="130" t="s">
        <v>784</v>
      </c>
      <c r="E93" s="130"/>
      <c r="F93" s="129">
        <f t="shared" si="3"/>
        <v>0</v>
      </c>
      <c r="G93" s="157" t="s">
        <v>894</v>
      </c>
    </row>
    <row r="94" spans="1:7">
      <c r="A94" s="131">
        <v>8</v>
      </c>
      <c r="B94" s="152" t="s">
        <v>895</v>
      </c>
      <c r="C94" s="128">
        <v>1</v>
      </c>
      <c r="D94" s="130" t="s">
        <v>784</v>
      </c>
      <c r="E94" s="130"/>
      <c r="F94" s="129">
        <f t="shared" si="3"/>
        <v>0</v>
      </c>
      <c r="G94" s="138" t="s">
        <v>896</v>
      </c>
    </row>
    <row r="95" spans="1:7">
      <c r="A95" s="131">
        <v>9</v>
      </c>
      <c r="B95" s="152" t="s">
        <v>897</v>
      </c>
      <c r="C95" s="128">
        <v>1</v>
      </c>
      <c r="D95" s="130" t="s">
        <v>784</v>
      </c>
      <c r="E95" s="130"/>
      <c r="F95" s="129">
        <f t="shared" si="3"/>
        <v>0</v>
      </c>
      <c r="G95" s="138" t="s">
        <v>898</v>
      </c>
    </row>
    <row r="96" spans="1:7">
      <c r="A96" s="131"/>
      <c r="B96" s="150" t="s">
        <v>899</v>
      </c>
      <c r="C96" s="128"/>
      <c r="D96" s="130"/>
      <c r="E96" s="130"/>
      <c r="F96" s="129"/>
      <c r="G96" s="138"/>
    </row>
    <row r="97" spans="1:7">
      <c r="A97" s="126" t="s">
        <v>580</v>
      </c>
      <c r="B97" s="127" t="s">
        <v>900</v>
      </c>
      <c r="C97" s="128"/>
      <c r="D97" s="130"/>
      <c r="E97" s="130"/>
      <c r="F97" s="129"/>
      <c r="G97" s="137"/>
    </row>
    <row r="98" spans="1:7">
      <c r="A98" s="131">
        <v>1</v>
      </c>
      <c r="B98" s="150" t="s">
        <v>825</v>
      </c>
      <c r="C98" s="128">
        <v>175</v>
      </c>
      <c r="D98" s="130" t="s">
        <v>95</v>
      </c>
      <c r="E98" s="130"/>
      <c r="F98" s="129">
        <f>C98*E98</f>
        <v>0</v>
      </c>
      <c r="G98" s="130" t="s">
        <v>826</v>
      </c>
    </row>
    <row r="99" spans="1:7">
      <c r="A99" s="131">
        <v>2</v>
      </c>
      <c r="B99" s="150" t="s">
        <v>901</v>
      </c>
      <c r="C99" s="128">
        <v>50</v>
      </c>
      <c r="D99" s="130" t="s">
        <v>473</v>
      </c>
      <c r="E99" s="130"/>
      <c r="F99" s="129">
        <f>C99*E99</f>
        <v>0</v>
      </c>
      <c r="G99" s="150" t="s">
        <v>901</v>
      </c>
    </row>
    <row r="100" spans="1:7">
      <c r="A100" s="131">
        <v>3</v>
      </c>
      <c r="B100" s="150" t="s">
        <v>902</v>
      </c>
      <c r="C100" s="128">
        <v>9</v>
      </c>
      <c r="D100" s="130" t="s">
        <v>473</v>
      </c>
      <c r="E100" s="130"/>
      <c r="F100" s="129">
        <f>C100*E100</f>
        <v>0</v>
      </c>
      <c r="G100" s="150" t="s">
        <v>902</v>
      </c>
    </row>
    <row r="101" spans="1:7">
      <c r="A101" s="131">
        <v>4</v>
      </c>
      <c r="B101" s="152" t="s">
        <v>903</v>
      </c>
      <c r="C101" s="128">
        <v>9</v>
      </c>
      <c r="D101" s="130" t="s">
        <v>473</v>
      </c>
      <c r="E101" s="130"/>
      <c r="F101" s="129">
        <f t="shared" ref="F101:F106" si="4">C101*E101</f>
        <v>0</v>
      </c>
      <c r="G101" s="152" t="s">
        <v>903</v>
      </c>
    </row>
    <row r="102" spans="1:7" ht="25">
      <c r="A102" s="131">
        <v>5</v>
      </c>
      <c r="B102" s="152" t="s">
        <v>904</v>
      </c>
      <c r="C102" s="128">
        <v>3</v>
      </c>
      <c r="D102" s="130" t="s">
        <v>473</v>
      </c>
      <c r="E102" s="130"/>
      <c r="F102" s="129">
        <f t="shared" si="4"/>
        <v>0</v>
      </c>
      <c r="G102" s="152" t="s">
        <v>904</v>
      </c>
    </row>
    <row r="103" spans="1:7">
      <c r="A103" s="131">
        <v>6</v>
      </c>
      <c r="B103" s="152" t="s">
        <v>905</v>
      </c>
      <c r="C103" s="128">
        <v>1</v>
      </c>
      <c r="D103" s="130" t="s">
        <v>127</v>
      </c>
      <c r="E103" s="130"/>
      <c r="F103" s="129">
        <f t="shared" si="4"/>
        <v>0</v>
      </c>
      <c r="G103" s="152" t="s">
        <v>905</v>
      </c>
    </row>
    <row r="104" spans="1:7">
      <c r="A104" s="131">
        <v>7</v>
      </c>
      <c r="B104" s="152" t="s">
        <v>893</v>
      </c>
      <c r="C104" s="128">
        <v>1</v>
      </c>
      <c r="D104" s="130" t="s">
        <v>127</v>
      </c>
      <c r="E104" s="130"/>
      <c r="F104" s="129">
        <f t="shared" si="4"/>
        <v>0</v>
      </c>
      <c r="G104" s="157" t="s">
        <v>894</v>
      </c>
    </row>
    <row r="105" spans="1:7">
      <c r="A105" s="131">
        <v>8</v>
      </c>
      <c r="B105" s="152" t="s">
        <v>895</v>
      </c>
      <c r="C105" s="128">
        <v>1</v>
      </c>
      <c r="D105" s="130" t="s">
        <v>127</v>
      </c>
      <c r="E105" s="130"/>
      <c r="F105" s="129">
        <f t="shared" si="4"/>
        <v>0</v>
      </c>
      <c r="G105" s="138" t="s">
        <v>896</v>
      </c>
    </row>
    <row r="106" spans="1:7">
      <c r="A106" s="131">
        <v>9</v>
      </c>
      <c r="B106" s="152" t="s">
        <v>897</v>
      </c>
      <c r="C106" s="128">
        <v>1</v>
      </c>
      <c r="D106" s="130" t="s">
        <v>127</v>
      </c>
      <c r="E106" s="130"/>
      <c r="F106" s="129">
        <f t="shared" si="4"/>
        <v>0</v>
      </c>
      <c r="G106" s="138" t="s">
        <v>898</v>
      </c>
    </row>
    <row r="107" spans="1:7">
      <c r="A107" s="126"/>
      <c r="B107" s="152"/>
      <c r="C107" s="128"/>
      <c r="D107" s="130"/>
      <c r="E107" s="130"/>
      <c r="F107" s="129"/>
      <c r="G107" s="158"/>
    </row>
    <row r="108" spans="1:7">
      <c r="A108" s="126" t="s">
        <v>580</v>
      </c>
      <c r="B108" s="159" t="s">
        <v>906</v>
      </c>
      <c r="C108" s="128"/>
      <c r="D108" s="130"/>
      <c r="E108" s="130"/>
      <c r="F108" s="129"/>
      <c r="G108" s="158"/>
    </row>
    <row r="109" spans="1:7" ht="31">
      <c r="A109" s="131">
        <v>1</v>
      </c>
      <c r="B109" s="150" t="s">
        <v>907</v>
      </c>
      <c r="C109" s="128">
        <v>2</v>
      </c>
      <c r="D109" s="130" t="s">
        <v>908</v>
      </c>
      <c r="E109" s="130"/>
      <c r="F109" s="129">
        <f>C109*E109</f>
        <v>0</v>
      </c>
      <c r="G109" s="158" t="s">
        <v>909</v>
      </c>
    </row>
    <row r="110" spans="1:7" ht="31">
      <c r="A110" s="131">
        <v>2</v>
      </c>
      <c r="B110" s="150" t="s">
        <v>910</v>
      </c>
      <c r="C110" s="128">
        <v>1</v>
      </c>
      <c r="D110" s="130" t="s">
        <v>473</v>
      </c>
      <c r="E110" s="130"/>
      <c r="F110" s="129">
        <f>C110*E110</f>
        <v>0</v>
      </c>
      <c r="G110" s="157" t="s">
        <v>911</v>
      </c>
    </row>
    <row r="111" spans="1:7">
      <c r="A111" s="131">
        <v>3</v>
      </c>
      <c r="B111" s="150" t="s">
        <v>912</v>
      </c>
      <c r="C111" s="128">
        <v>1</v>
      </c>
      <c r="D111" s="130" t="s">
        <v>473</v>
      </c>
      <c r="E111" s="130"/>
      <c r="F111" s="129">
        <f>C111*E111</f>
        <v>0</v>
      </c>
      <c r="G111" s="158" t="s">
        <v>913</v>
      </c>
    </row>
    <row r="112" spans="1:7">
      <c r="A112" s="131">
        <v>4</v>
      </c>
      <c r="B112" s="150" t="s">
        <v>914</v>
      </c>
      <c r="C112" s="128">
        <v>1</v>
      </c>
      <c r="D112" s="130" t="s">
        <v>473</v>
      </c>
      <c r="E112" s="130"/>
      <c r="F112" s="129">
        <f>C112*E112</f>
        <v>0</v>
      </c>
      <c r="G112" s="158" t="s">
        <v>913</v>
      </c>
    </row>
    <row r="113" spans="1:7" ht="31">
      <c r="A113" s="131">
        <v>5</v>
      </c>
      <c r="B113" s="150" t="s">
        <v>915</v>
      </c>
      <c r="C113" s="128">
        <v>1</v>
      </c>
      <c r="D113" s="130" t="s">
        <v>127</v>
      </c>
      <c r="E113" s="130"/>
      <c r="F113" s="160">
        <f>C113*E113</f>
        <v>0</v>
      </c>
      <c r="G113" s="157" t="s">
        <v>916</v>
      </c>
    </row>
    <row r="114" spans="1:7">
      <c r="A114" s="161"/>
      <c r="B114" s="150"/>
      <c r="C114" s="128"/>
      <c r="D114" s="130"/>
      <c r="E114" s="130"/>
      <c r="F114" s="160"/>
      <c r="G114" s="157"/>
    </row>
    <row r="115" spans="1:7">
      <c r="A115" s="162" t="s">
        <v>580</v>
      </c>
      <c r="B115" s="127" t="s">
        <v>917</v>
      </c>
      <c r="C115" s="128"/>
      <c r="D115" s="130"/>
      <c r="E115" s="130"/>
      <c r="F115" s="160"/>
      <c r="G115" s="157"/>
    </row>
    <row r="116" spans="1:7">
      <c r="A116" s="161">
        <v>1</v>
      </c>
      <c r="B116" s="150" t="s">
        <v>918</v>
      </c>
      <c r="C116" s="128">
        <v>24</v>
      </c>
      <c r="D116" s="130" t="s">
        <v>107</v>
      </c>
      <c r="E116" s="130"/>
      <c r="F116" s="129">
        <f>C116*E116</f>
        <v>0</v>
      </c>
      <c r="G116" s="157" t="s">
        <v>894</v>
      </c>
    </row>
    <row r="117" spans="1:7">
      <c r="A117" s="161">
        <v>2</v>
      </c>
      <c r="B117" s="150" t="s">
        <v>919</v>
      </c>
      <c r="C117" s="128">
        <v>1</v>
      </c>
      <c r="D117" s="130" t="s">
        <v>473</v>
      </c>
      <c r="E117" s="130"/>
      <c r="F117" s="129">
        <f>C117*E117</f>
        <v>0</v>
      </c>
      <c r="G117" s="157" t="s">
        <v>920</v>
      </c>
    </row>
    <row r="118" spans="1:7">
      <c r="A118" s="161">
        <v>3</v>
      </c>
      <c r="B118" s="150" t="s">
        <v>921</v>
      </c>
      <c r="C118" s="128">
        <v>1</v>
      </c>
      <c r="D118" s="130" t="s">
        <v>473</v>
      </c>
      <c r="E118" s="130"/>
      <c r="F118" s="129">
        <f>C118*E118</f>
        <v>0</v>
      </c>
      <c r="G118" s="157" t="s">
        <v>922</v>
      </c>
    </row>
    <row r="119" spans="1:7">
      <c r="A119" s="161">
        <v>4</v>
      </c>
      <c r="B119" s="150" t="s">
        <v>923</v>
      </c>
      <c r="C119" s="128">
        <v>1</v>
      </c>
      <c r="D119" s="130" t="s">
        <v>473</v>
      </c>
      <c r="E119" s="130"/>
      <c r="F119" s="129">
        <f>C119*E119</f>
        <v>0</v>
      </c>
      <c r="G119" s="157" t="s">
        <v>924</v>
      </c>
    </row>
    <row r="120" spans="1:7">
      <c r="A120" s="161">
        <v>5</v>
      </c>
      <c r="B120" s="150" t="s">
        <v>925</v>
      </c>
      <c r="C120" s="128">
        <v>40</v>
      </c>
      <c r="D120" s="130" t="s">
        <v>107</v>
      </c>
      <c r="E120" s="130"/>
      <c r="F120" s="129">
        <f>C120*E120</f>
        <v>0</v>
      </c>
      <c r="G120" s="157" t="s">
        <v>926</v>
      </c>
    </row>
    <row r="121" spans="1:7">
      <c r="A121" s="161"/>
      <c r="B121" s="150"/>
      <c r="C121" s="128"/>
      <c r="D121" s="130"/>
      <c r="E121" s="130"/>
      <c r="F121" s="160"/>
      <c r="G121" s="157"/>
    </row>
    <row r="122" spans="1:7" ht="18.649999999999999" customHeight="1" thickBot="1">
      <c r="A122" s="140"/>
      <c r="B122" s="163"/>
      <c r="C122" s="141"/>
      <c r="D122" s="141"/>
      <c r="E122" s="141"/>
      <c r="F122" s="141"/>
      <c r="G122" s="141"/>
    </row>
    <row r="123" spans="1:7" ht="16" thickTop="1">
      <c r="B123" s="164"/>
      <c r="D123" s="164"/>
      <c r="E123" s="164"/>
    </row>
    <row r="124" spans="1:7">
      <c r="B124" s="164"/>
      <c r="D124" s="164"/>
      <c r="E124" s="164"/>
    </row>
    <row r="125" spans="1:7">
      <c r="B125" s="164"/>
      <c r="D125" s="164"/>
      <c r="E125" s="164"/>
    </row>
    <row r="126" spans="1:7">
      <c r="B126" s="164"/>
      <c r="D126" s="164"/>
      <c r="E126" s="164"/>
      <c r="F126" s="143">
        <f>SUM(F8:F125)</f>
        <v>0</v>
      </c>
    </row>
    <row r="131" spans="2:2">
      <c r="B131" s="113"/>
    </row>
    <row r="132" spans="2:2">
      <c r="B132" s="113"/>
    </row>
    <row r="133" spans="2:2">
      <c r="B133" s="113"/>
    </row>
  </sheetData>
  <mergeCells count="2">
    <mergeCell ref="G32:G40"/>
    <mergeCell ref="G44:G47"/>
  </mergeCells>
  <pageMargins left="0.78740157480314965" right="0.78740157480314965" top="0.98425196850393704" bottom="0.98425196850393704" header="0.51181102362204722" footer="0.51181102362204722"/>
  <pageSetup paperSize="9" scale="6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7</vt:i4>
      </vt:variant>
    </vt:vector>
  </HeadingPairs>
  <TitlesOfParts>
    <vt:vector size="23" baseType="lpstr">
      <vt:lpstr>KL</vt:lpstr>
      <vt:lpstr>Rekapitulace</vt:lpstr>
      <vt:lpstr>SO 02_10</vt:lpstr>
      <vt:lpstr>SO 02_40_1</vt:lpstr>
      <vt:lpstr>SO 02_40_2</vt:lpstr>
      <vt:lpstr>SO 02_50_1</vt:lpstr>
      <vt:lpstr>SO 02_50_2</vt:lpstr>
      <vt:lpstr>SO 02_50_3</vt:lpstr>
      <vt:lpstr>SO 02_60</vt:lpstr>
      <vt:lpstr>SO 02_70</vt:lpstr>
      <vt:lpstr>SO 02_80</vt:lpstr>
      <vt:lpstr>SO 02_90</vt:lpstr>
      <vt:lpstr>SO 02_100</vt:lpstr>
      <vt:lpstr>SO 02_120</vt:lpstr>
      <vt:lpstr>SO 02_120_1</vt:lpstr>
      <vt:lpstr>SO 02_130</vt:lpstr>
      <vt:lpstr>'SO 02_10'!Názvy_tisku</vt:lpstr>
      <vt:lpstr>'SO 02_50_1'!Názvy_tisku</vt:lpstr>
      <vt:lpstr>'SO 02_50_2'!Názvy_tisku</vt:lpstr>
      <vt:lpstr>'SO 02_50_3'!Názvy_tisku</vt:lpstr>
      <vt:lpstr>'SO 02_70'!Názvy_tisku</vt:lpstr>
      <vt:lpstr>'SO 02_10'!Oblast_tisku</vt:lpstr>
      <vt:lpstr>'SO 02_70'!Oblast_tisku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Martin Fort</cp:lastModifiedBy>
  <cp:lastPrinted>2017-05-22T19:12:03Z</cp:lastPrinted>
  <dcterms:created xsi:type="dcterms:W3CDTF">2015-10-25T09:07:07Z</dcterms:created>
  <dcterms:modified xsi:type="dcterms:W3CDTF">2017-10-06T09:55:15Z</dcterms:modified>
</cp:coreProperties>
</file>